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ECH\Texty\TXTKMET\Investice\Stavby\Blok G\Centralni sterilizace\Projekt\1234\"/>
    </mc:Choice>
  </mc:AlternateContent>
  <bookViews>
    <workbookView xWindow="28680" yWindow="-120" windowWidth="29040" windowHeight="15840" firstSheet="1" activeTab="1"/>
  </bookViews>
  <sheets>
    <sheet name="Pokyny pro vyplnění" sheetId="11" r:id="rId1"/>
    <sheet name="Stavba" sheetId="1" r:id="rId2"/>
    <sheet name="VzorPolozky" sheetId="10" state="hidden" r:id="rId3"/>
    <sheet name="Přesuny 01 Pol" sheetId="12" r:id="rId4"/>
    <sheet name="SO.01 01 Pol" sheetId="13" r:id="rId5"/>
    <sheet name="SO.01 02 Pol" sheetId="14" r:id="rId6"/>
    <sheet name="SO.01 D.1.4.1 Pol" sheetId="15" r:id="rId7"/>
    <sheet name="SO.01 D.1.4.2 Pol" sheetId="16" r:id="rId8"/>
    <sheet name="SO.01 D.1.4.3 Pol" sheetId="17" r:id="rId9"/>
    <sheet name="SO.01 D.1.4.4 Pol" sheetId="18" r:id="rId10"/>
    <sheet name="SO.01 D.1.4.5 Pol" sheetId="19" r:id="rId11"/>
    <sheet name="SO.01 D.1.4.6 Pol" sheetId="20" r:id="rId12"/>
    <sheet name="SO.01 D.1.4.7 Pol" sheetId="21" r:id="rId13"/>
    <sheet name="SO.02 01 Pol" sheetId="22" r:id="rId14"/>
    <sheet name="SO.02 02 Pol" sheetId="23" r:id="rId15"/>
    <sheet name="SO.02 D.1.4.1 Pol" sheetId="24" r:id="rId16"/>
    <sheet name="SO.02 D.1.4.3 Pol" sheetId="25" r:id="rId17"/>
    <sheet name="SO.02 D.1.4.4 Pol" sheetId="26" r:id="rId18"/>
    <sheet name="SO.02 D.1.4.5 Pol" sheetId="27" r:id="rId19"/>
    <sheet name="SO.02 D.1.4.6 Pol" sheetId="28" r:id="rId20"/>
    <sheet name="SO.02 D.1.4.7 Pol" sheetId="29" r:id="rId21"/>
    <sheet name="VN,ON 03 Pol" sheetId="30" r:id="rId22"/>
  </sheets>
  <externalReferences>
    <externalReference r:id="rId23"/>
  </externalReferences>
  <definedNames>
    <definedName name="CelkemDPHVypocet" localSheetId="1">Stavba!$H$64</definedName>
    <definedName name="CenaCelkem">Stavba!$G$29</definedName>
    <definedName name="CenaCelkemBezDPH">Stavba!$G$28</definedName>
    <definedName name="CenaCelkemVypocet" localSheetId="1">Stavba!$I$64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'Přesuny 01 Pol'!$1:$7</definedName>
    <definedName name="_xlnm.Print_Titles" localSheetId="4">'SO.01 01 Pol'!$1:$7</definedName>
    <definedName name="_xlnm.Print_Titles" localSheetId="5">'SO.01 02 Pol'!$1:$7</definedName>
    <definedName name="_xlnm.Print_Titles" localSheetId="6">'SO.01 D.1.4.1 Pol'!$1:$7</definedName>
    <definedName name="_xlnm.Print_Titles" localSheetId="7">'SO.01 D.1.4.2 Pol'!$1:$7</definedName>
    <definedName name="_xlnm.Print_Titles" localSheetId="8">'SO.01 D.1.4.3 Pol'!$1:$7</definedName>
    <definedName name="_xlnm.Print_Titles" localSheetId="9">'SO.01 D.1.4.4 Pol'!$1:$7</definedName>
    <definedName name="_xlnm.Print_Titles" localSheetId="10">'SO.01 D.1.4.5 Pol'!$1:$7</definedName>
    <definedName name="_xlnm.Print_Titles" localSheetId="11">'SO.01 D.1.4.6 Pol'!$1:$7</definedName>
    <definedName name="_xlnm.Print_Titles" localSheetId="12">'SO.01 D.1.4.7 Pol'!$1:$7</definedName>
    <definedName name="_xlnm.Print_Titles" localSheetId="13">'SO.02 01 Pol'!$1:$7</definedName>
    <definedName name="_xlnm.Print_Titles" localSheetId="14">'SO.02 02 Pol'!$1:$7</definedName>
    <definedName name="_xlnm.Print_Titles" localSheetId="15">'SO.02 D.1.4.1 Pol'!$1:$7</definedName>
    <definedName name="_xlnm.Print_Titles" localSheetId="16">'SO.02 D.1.4.3 Pol'!$1:$7</definedName>
    <definedName name="_xlnm.Print_Titles" localSheetId="17">'SO.02 D.1.4.4 Pol'!$1:$7</definedName>
    <definedName name="_xlnm.Print_Titles" localSheetId="18">'SO.02 D.1.4.5 Pol'!$1:$7</definedName>
    <definedName name="_xlnm.Print_Titles" localSheetId="19">'SO.02 D.1.4.6 Pol'!$1:$7</definedName>
    <definedName name="_xlnm.Print_Titles" localSheetId="20">'SO.02 D.1.4.7 Pol'!$1:$7</definedName>
    <definedName name="_xlnm.Print_Titles" localSheetId="21">'VN,ON 03 Pol'!$1:$7</definedName>
    <definedName name="oadresa">Stavba!$D$6</definedName>
    <definedName name="Objednatel" localSheetId="1">Stavba!$D$5</definedName>
    <definedName name="Objekt" localSheetId="1">Stavba!$B$38</definedName>
    <definedName name="_xlnm.Print_Area" localSheetId="3">'Přesuny 01 Pol'!$A$1:$X$126</definedName>
    <definedName name="_xlnm.Print_Area" localSheetId="4">'SO.01 01 Pol'!$A$1:$X$547</definedName>
    <definedName name="_xlnm.Print_Area" localSheetId="5">'SO.01 02 Pol'!$A$1:$X$966</definedName>
    <definedName name="_xlnm.Print_Area" localSheetId="6">'SO.01 D.1.4.1 Pol'!$A$1:$X$112</definedName>
    <definedName name="_xlnm.Print_Area" localSheetId="7">'SO.01 D.1.4.2 Pol'!$A$1:$X$91</definedName>
    <definedName name="_xlnm.Print_Area" localSheetId="8">'SO.01 D.1.4.3 Pol'!$A$1:$X$287</definedName>
    <definedName name="_xlnm.Print_Area" localSheetId="9">'SO.01 D.1.4.4 Pol'!$A$1:$X$153</definedName>
    <definedName name="_xlnm.Print_Area" localSheetId="10">'SO.01 D.1.4.5 Pol'!$A$1:$X$128</definedName>
    <definedName name="_xlnm.Print_Area" localSheetId="11">'SO.01 D.1.4.6 Pol'!$A$1:$X$22</definedName>
    <definedName name="_xlnm.Print_Area" localSheetId="12">'SO.01 D.1.4.7 Pol'!$A$1:$X$76</definedName>
    <definedName name="_xlnm.Print_Area" localSheetId="13">'SO.02 01 Pol'!$A$1:$X$195</definedName>
    <definedName name="_xlnm.Print_Area" localSheetId="14">'SO.02 02 Pol'!$A$1:$X$456</definedName>
    <definedName name="_xlnm.Print_Area" localSheetId="15">'SO.02 D.1.4.1 Pol'!$A$1:$X$99</definedName>
    <definedName name="_xlnm.Print_Area" localSheetId="16">'SO.02 D.1.4.3 Pol'!$A$1:$X$120</definedName>
    <definedName name="_xlnm.Print_Area" localSheetId="17">'SO.02 D.1.4.4 Pol'!$A$1:$X$127</definedName>
    <definedName name="_xlnm.Print_Area" localSheetId="18">'SO.02 D.1.4.5 Pol'!$A$1:$X$82</definedName>
    <definedName name="_xlnm.Print_Area" localSheetId="19">'SO.02 D.1.4.6 Pol'!$A$1:$X$24</definedName>
    <definedName name="_xlnm.Print_Area" localSheetId="20">'SO.02 D.1.4.7 Pol'!$A$1:$X$20</definedName>
    <definedName name="_xlnm.Print_Area" localSheetId="1">Stavba!$A$1:$J$156</definedName>
    <definedName name="_xlnm.Print_Area" localSheetId="21">'VN,ON 03 Pol'!$A$1:$X$86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Stavba!$F$64</definedName>
    <definedName name="ZakladDPHZakl">Stavba!$G$25</definedName>
    <definedName name="ZakladDPHZaklVypocet" localSheetId="1">Stavba!$G$64</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5" i="1" l="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85" i="30"/>
  <c r="BA74" i="30"/>
  <c r="BA63" i="30"/>
  <c r="BA60" i="30"/>
  <c r="BA52" i="30"/>
  <c r="BA45" i="30"/>
  <c r="BA37" i="30"/>
  <c r="BA36" i="30"/>
  <c r="BA32" i="30"/>
  <c r="BA27" i="30"/>
  <c r="BA16" i="30"/>
  <c r="BA13" i="30"/>
  <c r="BA10" i="30"/>
  <c r="G9" i="30"/>
  <c r="G8" i="30" s="1"/>
  <c r="I9" i="30"/>
  <c r="I8" i="30" s="1"/>
  <c r="K9" i="30"/>
  <c r="K8" i="30" s="1"/>
  <c r="O9" i="30"/>
  <c r="O8" i="30" s="1"/>
  <c r="Q9" i="30"/>
  <c r="Q8" i="30" s="1"/>
  <c r="V9" i="30"/>
  <c r="V8" i="30" s="1"/>
  <c r="G12" i="30"/>
  <c r="I12" i="30"/>
  <c r="K12" i="30"/>
  <c r="M12" i="30"/>
  <c r="O12" i="30"/>
  <c r="Q12" i="30"/>
  <c r="V12" i="30"/>
  <c r="G15" i="30"/>
  <c r="I15" i="30"/>
  <c r="K15" i="30"/>
  <c r="M15" i="30"/>
  <c r="O15" i="30"/>
  <c r="Q15" i="30"/>
  <c r="V15" i="30"/>
  <c r="G18" i="30"/>
  <c r="I18" i="30"/>
  <c r="K18" i="30"/>
  <c r="M18" i="30"/>
  <c r="O18" i="30"/>
  <c r="Q18" i="30"/>
  <c r="V18" i="30"/>
  <c r="G21" i="30"/>
  <c r="M21" i="30" s="1"/>
  <c r="I21" i="30"/>
  <c r="K21" i="30"/>
  <c r="O21" i="30"/>
  <c r="Q21" i="30"/>
  <c r="V21" i="30"/>
  <c r="G23" i="30"/>
  <c r="I23" i="30"/>
  <c r="K23" i="30"/>
  <c r="M23" i="30"/>
  <c r="O23" i="30"/>
  <c r="Q23" i="30"/>
  <c r="V23" i="30"/>
  <c r="G26" i="30"/>
  <c r="I26" i="30"/>
  <c r="K26" i="30"/>
  <c r="M26" i="30"/>
  <c r="O26" i="30"/>
  <c r="Q26" i="30"/>
  <c r="V26" i="30"/>
  <c r="G29" i="30"/>
  <c r="I29" i="30"/>
  <c r="K29" i="30"/>
  <c r="M29" i="30"/>
  <c r="O29" i="30"/>
  <c r="Q29" i="30"/>
  <c r="V29" i="30"/>
  <c r="G31" i="30"/>
  <c r="M31" i="30" s="1"/>
  <c r="I31" i="30"/>
  <c r="K31" i="30"/>
  <c r="O31" i="30"/>
  <c r="Q31" i="30"/>
  <c r="V31" i="30"/>
  <c r="G35" i="30"/>
  <c r="I35" i="30"/>
  <c r="K35" i="30"/>
  <c r="K34" i="30" s="1"/>
  <c r="M35" i="30"/>
  <c r="O35" i="30"/>
  <c r="Q35" i="30"/>
  <c r="V35" i="30"/>
  <c r="V34" i="30" s="1"/>
  <c r="G39" i="30"/>
  <c r="G34" i="30" s="1"/>
  <c r="I39" i="30"/>
  <c r="K39" i="30"/>
  <c r="M39" i="30"/>
  <c r="O39" i="30"/>
  <c r="O34" i="30" s="1"/>
  <c r="Q39" i="30"/>
  <c r="V39" i="30"/>
  <c r="G42" i="30"/>
  <c r="M42" i="30" s="1"/>
  <c r="I42" i="30"/>
  <c r="K42" i="30"/>
  <c r="O42" i="30"/>
  <c r="Q42" i="30"/>
  <c r="V42" i="30"/>
  <c r="G44" i="30"/>
  <c r="M44" i="30" s="1"/>
  <c r="I44" i="30"/>
  <c r="I34" i="30" s="1"/>
  <c r="K44" i="30"/>
  <c r="O44" i="30"/>
  <c r="Q44" i="30"/>
  <c r="Q34" i="30" s="1"/>
  <c r="V44" i="30"/>
  <c r="G47" i="30"/>
  <c r="I47" i="30"/>
  <c r="K47" i="30"/>
  <c r="M47" i="30"/>
  <c r="O47" i="30"/>
  <c r="Q47" i="30"/>
  <c r="V47" i="30"/>
  <c r="G49" i="30"/>
  <c r="I49" i="30"/>
  <c r="K49" i="30"/>
  <c r="M49" i="30"/>
  <c r="O49" i="30"/>
  <c r="Q49" i="30"/>
  <c r="V49" i="30"/>
  <c r="G51" i="30"/>
  <c r="M51" i="30" s="1"/>
  <c r="I51" i="30"/>
  <c r="K51" i="30"/>
  <c r="O51" i="30"/>
  <c r="Q51" i="30"/>
  <c r="V51" i="30"/>
  <c r="G54" i="30"/>
  <c r="M54" i="30" s="1"/>
  <c r="I54" i="30"/>
  <c r="K54" i="30"/>
  <c r="O54" i="30"/>
  <c r="Q54" i="30"/>
  <c r="V54" i="30"/>
  <c r="G56" i="30"/>
  <c r="I56" i="30"/>
  <c r="K56" i="30"/>
  <c r="M56" i="30"/>
  <c r="O56" i="30"/>
  <c r="Q56" i="30"/>
  <c r="V56" i="30"/>
  <c r="G59" i="30"/>
  <c r="I59" i="30"/>
  <c r="K59" i="30"/>
  <c r="M59" i="30"/>
  <c r="O59" i="30"/>
  <c r="Q59" i="30"/>
  <c r="V59" i="30"/>
  <c r="G62" i="30"/>
  <c r="M62" i="30" s="1"/>
  <c r="I62" i="30"/>
  <c r="K62" i="30"/>
  <c r="O62" i="30"/>
  <c r="Q62" i="30"/>
  <c r="V62" i="30"/>
  <c r="G65" i="30"/>
  <c r="M65" i="30" s="1"/>
  <c r="I65" i="30"/>
  <c r="K65" i="30"/>
  <c r="O65" i="30"/>
  <c r="Q65" i="30"/>
  <c r="V65" i="30"/>
  <c r="G67" i="30"/>
  <c r="I67" i="30"/>
  <c r="K67" i="30"/>
  <c r="M67" i="30"/>
  <c r="O67" i="30"/>
  <c r="Q67" i="30"/>
  <c r="V67" i="30"/>
  <c r="G69" i="30"/>
  <c r="I69" i="30"/>
  <c r="K69" i="30"/>
  <c r="M69" i="30"/>
  <c r="O69" i="30"/>
  <c r="Q69" i="30"/>
  <c r="V69" i="30"/>
  <c r="G71" i="30"/>
  <c r="M71" i="30" s="1"/>
  <c r="I71" i="30"/>
  <c r="K71" i="30"/>
  <c r="O71" i="30"/>
  <c r="Q71" i="30"/>
  <c r="V71" i="30"/>
  <c r="G73" i="30"/>
  <c r="M73" i="30" s="1"/>
  <c r="I73" i="30"/>
  <c r="K73" i="30"/>
  <c r="O73" i="30"/>
  <c r="Q73" i="30"/>
  <c r="V73" i="30"/>
  <c r="G76" i="30"/>
  <c r="I76" i="30"/>
  <c r="K76" i="30"/>
  <c r="M76" i="30"/>
  <c r="O76" i="30"/>
  <c r="Q76" i="30"/>
  <c r="V76" i="30"/>
  <c r="G78" i="30"/>
  <c r="I78" i="30"/>
  <c r="K78" i="30"/>
  <c r="M78" i="30"/>
  <c r="O78" i="30"/>
  <c r="Q78" i="30"/>
  <c r="V78" i="30"/>
  <c r="G81" i="30"/>
  <c r="M81" i="30" s="1"/>
  <c r="I81" i="30"/>
  <c r="K81" i="30"/>
  <c r="O81" i="30"/>
  <c r="Q81" i="30"/>
  <c r="V81" i="30"/>
  <c r="AE85" i="30"/>
  <c r="AF85" i="30"/>
  <c r="G19" i="29"/>
  <c r="G9" i="29"/>
  <c r="G8" i="29" s="1"/>
  <c r="I9" i="29"/>
  <c r="I8" i="29" s="1"/>
  <c r="K9" i="29"/>
  <c r="K8" i="29" s="1"/>
  <c r="O9" i="29"/>
  <c r="O8" i="29" s="1"/>
  <c r="Q9" i="29"/>
  <c r="Q8" i="29" s="1"/>
  <c r="V9" i="29"/>
  <c r="V8" i="29" s="1"/>
  <c r="G10" i="29"/>
  <c r="I10" i="29"/>
  <c r="O10" i="29"/>
  <c r="Q10" i="29"/>
  <c r="G11" i="29"/>
  <c r="I11" i="29"/>
  <c r="K11" i="29"/>
  <c r="K10" i="29" s="1"/>
  <c r="M11" i="29"/>
  <c r="M10" i="29" s="1"/>
  <c r="O11" i="29"/>
  <c r="Q11" i="29"/>
  <c r="V11" i="29"/>
  <c r="V10" i="29" s="1"/>
  <c r="G13" i="29"/>
  <c r="G12" i="29" s="1"/>
  <c r="I13" i="29"/>
  <c r="I12" i="29" s="1"/>
  <c r="K13" i="29"/>
  <c r="O13" i="29"/>
  <c r="O12" i="29" s="1"/>
  <c r="Q13" i="29"/>
  <c r="Q12" i="29" s="1"/>
  <c r="V13" i="29"/>
  <c r="G14" i="29"/>
  <c r="M14" i="29" s="1"/>
  <c r="I14" i="29"/>
  <c r="K14" i="29"/>
  <c r="K12" i="29" s="1"/>
  <c r="O14" i="29"/>
  <c r="Q14" i="29"/>
  <c r="V14" i="29"/>
  <c r="V12" i="29" s="1"/>
  <c r="G15" i="29"/>
  <c r="I15" i="29"/>
  <c r="K15" i="29"/>
  <c r="M15" i="29"/>
  <c r="O15" i="29"/>
  <c r="Q15" i="29"/>
  <c r="V15" i="29"/>
  <c r="G16" i="29"/>
  <c r="I16" i="29"/>
  <c r="K16" i="29"/>
  <c r="M16" i="29"/>
  <c r="O16" i="29"/>
  <c r="Q16" i="29"/>
  <c r="V16" i="29"/>
  <c r="G17" i="29"/>
  <c r="M17" i="29" s="1"/>
  <c r="I17" i="29"/>
  <c r="K17" i="29"/>
  <c r="O17" i="29"/>
  <c r="Q17" i="29"/>
  <c r="V17" i="29"/>
  <c r="AE19" i="29"/>
  <c r="AF19" i="29"/>
  <c r="G23" i="28"/>
  <c r="G9" i="28"/>
  <c r="M9" i="28" s="1"/>
  <c r="I9" i="28"/>
  <c r="I8" i="28" s="1"/>
  <c r="K9" i="28"/>
  <c r="K8" i="28" s="1"/>
  <c r="O9" i="28"/>
  <c r="Q9" i="28"/>
  <c r="Q8" i="28" s="1"/>
  <c r="V9" i="28"/>
  <c r="V8" i="28" s="1"/>
  <c r="G10" i="28"/>
  <c r="I10" i="28"/>
  <c r="K10" i="28"/>
  <c r="M10" i="28"/>
  <c r="O10" i="28"/>
  <c r="Q10" i="28"/>
  <c r="V10" i="28"/>
  <c r="G11" i="28"/>
  <c r="I11" i="28"/>
  <c r="K11" i="28"/>
  <c r="M11" i="28"/>
  <c r="O11" i="28"/>
  <c r="Q11" i="28"/>
  <c r="V11" i="28"/>
  <c r="G13" i="28"/>
  <c r="G8" i="28" s="1"/>
  <c r="I13" i="28"/>
  <c r="K13" i="28"/>
  <c r="O13" i="28"/>
  <c r="O8" i="28" s="1"/>
  <c r="Q13" i="28"/>
  <c r="V13" i="28"/>
  <c r="G14" i="28"/>
  <c r="I14" i="28"/>
  <c r="K14" i="28"/>
  <c r="M14" i="28"/>
  <c r="O14" i="28"/>
  <c r="Q14" i="28"/>
  <c r="V14" i="28"/>
  <c r="G15" i="28"/>
  <c r="I15" i="28"/>
  <c r="K15" i="28"/>
  <c r="M15" i="28"/>
  <c r="O15" i="28"/>
  <c r="Q15" i="28"/>
  <c r="V15" i="28"/>
  <c r="G16" i="28"/>
  <c r="I16" i="28"/>
  <c r="K16" i="28"/>
  <c r="M16" i="28"/>
  <c r="O16" i="28"/>
  <c r="Q16" i="28"/>
  <c r="V16" i="28"/>
  <c r="G17" i="28"/>
  <c r="M17" i="28" s="1"/>
  <c r="I17" i="28"/>
  <c r="K17" i="28"/>
  <c r="O17" i="28"/>
  <c r="Q17" i="28"/>
  <c r="V17" i="28"/>
  <c r="G18" i="28"/>
  <c r="I18" i="28"/>
  <c r="K18" i="28"/>
  <c r="M18" i="28"/>
  <c r="O18" i="28"/>
  <c r="Q18" i="28"/>
  <c r="V18" i="28"/>
  <c r="G19" i="28"/>
  <c r="I19" i="28"/>
  <c r="K19" i="28"/>
  <c r="M19" i="28"/>
  <c r="O19" i="28"/>
  <c r="Q19" i="28"/>
  <c r="V19" i="28"/>
  <c r="G20" i="28"/>
  <c r="I20" i="28"/>
  <c r="K20" i="28"/>
  <c r="M20" i="28"/>
  <c r="O20" i="28"/>
  <c r="Q20" i="28"/>
  <c r="V20" i="28"/>
  <c r="G21" i="28"/>
  <c r="M21" i="28" s="1"/>
  <c r="I21" i="28"/>
  <c r="K21" i="28"/>
  <c r="O21" i="28"/>
  <c r="Q21" i="28"/>
  <c r="V21" i="28"/>
  <c r="AE23" i="28"/>
  <c r="AF23" i="28"/>
  <c r="G81" i="27"/>
  <c r="BA46" i="27"/>
  <c r="G9" i="27"/>
  <c r="I9" i="27"/>
  <c r="I8" i="27" s="1"/>
  <c r="K9" i="27"/>
  <c r="M9" i="27"/>
  <c r="O9" i="27"/>
  <c r="Q9" i="27"/>
  <c r="Q8" i="27" s="1"/>
  <c r="V9" i="27"/>
  <c r="G10" i="27"/>
  <c r="G8" i="27" s="1"/>
  <c r="I10" i="27"/>
  <c r="K10" i="27"/>
  <c r="O10" i="27"/>
  <c r="O8" i="27" s="1"/>
  <c r="Q10" i="27"/>
  <c r="V10" i="27"/>
  <c r="G11" i="27"/>
  <c r="I11" i="27"/>
  <c r="K11" i="27"/>
  <c r="M11" i="27"/>
  <c r="O11" i="27"/>
  <c r="Q11" i="27"/>
  <c r="V11" i="27"/>
  <c r="G12" i="27"/>
  <c r="M12" i="27" s="1"/>
  <c r="I12" i="27"/>
  <c r="K12" i="27"/>
  <c r="K8" i="27" s="1"/>
  <c r="O12" i="27"/>
  <c r="Q12" i="27"/>
  <c r="V12" i="27"/>
  <c r="V8" i="27" s="1"/>
  <c r="G13" i="27"/>
  <c r="I13" i="27"/>
  <c r="K13" i="27"/>
  <c r="M13" i="27"/>
  <c r="O13" i="27"/>
  <c r="Q13" i="27"/>
  <c r="V13" i="27"/>
  <c r="G14" i="27"/>
  <c r="M14" i="27" s="1"/>
  <c r="I14" i="27"/>
  <c r="K14" i="27"/>
  <c r="O14" i="27"/>
  <c r="Q14" i="27"/>
  <c r="V14" i="27"/>
  <c r="G15" i="27"/>
  <c r="I15" i="27"/>
  <c r="K15" i="27"/>
  <c r="M15" i="27"/>
  <c r="O15" i="27"/>
  <c r="Q15" i="27"/>
  <c r="V15" i="27"/>
  <c r="G16" i="27"/>
  <c r="M16" i="27" s="1"/>
  <c r="I16" i="27"/>
  <c r="K16" i="27"/>
  <c r="O16" i="27"/>
  <c r="Q16" i="27"/>
  <c r="V16" i="27"/>
  <c r="G17" i="27"/>
  <c r="I17" i="27"/>
  <c r="K17" i="27"/>
  <c r="M17" i="27"/>
  <c r="O17" i="27"/>
  <c r="Q17" i="27"/>
  <c r="V17" i="27"/>
  <c r="G18" i="27"/>
  <c r="M18" i="27" s="1"/>
  <c r="I18" i="27"/>
  <c r="K18" i="27"/>
  <c r="O18" i="27"/>
  <c r="Q18" i="27"/>
  <c r="V18" i="27"/>
  <c r="G19" i="27"/>
  <c r="I19" i="27"/>
  <c r="K19" i="27"/>
  <c r="M19" i="27"/>
  <c r="O19" i="27"/>
  <c r="Q19" i="27"/>
  <c r="V19" i="27"/>
  <c r="G20" i="27"/>
  <c r="M20" i="27" s="1"/>
  <c r="I20" i="27"/>
  <c r="K20" i="27"/>
  <c r="O20" i="27"/>
  <c r="Q20" i="27"/>
  <c r="V20" i="27"/>
  <c r="G21" i="27"/>
  <c r="I21" i="27"/>
  <c r="K21" i="27"/>
  <c r="M21" i="27"/>
  <c r="O21" i="27"/>
  <c r="Q21" i="27"/>
  <c r="V21" i="27"/>
  <c r="G22" i="27"/>
  <c r="G23" i="27"/>
  <c r="I23" i="27"/>
  <c r="I22" i="27" s="1"/>
  <c r="K23" i="27"/>
  <c r="M23" i="27"/>
  <c r="O23" i="27"/>
  <c r="Q23" i="27"/>
  <c r="Q22" i="27" s="1"/>
  <c r="V23" i="27"/>
  <c r="G24" i="27"/>
  <c r="M24" i="27" s="1"/>
  <c r="I24" i="27"/>
  <c r="K24" i="27"/>
  <c r="K22" i="27" s="1"/>
  <c r="O24" i="27"/>
  <c r="Q24" i="27"/>
  <c r="V24" i="27"/>
  <c r="V22" i="27" s="1"/>
  <c r="G25" i="27"/>
  <c r="I25" i="27"/>
  <c r="K25" i="27"/>
  <c r="M25" i="27"/>
  <c r="O25" i="27"/>
  <c r="Q25" i="27"/>
  <c r="V25" i="27"/>
  <c r="G26" i="27"/>
  <c r="M26" i="27" s="1"/>
  <c r="I26" i="27"/>
  <c r="K26" i="27"/>
  <c r="O26" i="27"/>
  <c r="O22" i="27" s="1"/>
  <c r="Q26" i="27"/>
  <c r="V26" i="27"/>
  <c r="G27" i="27"/>
  <c r="I27" i="27"/>
  <c r="K27" i="27"/>
  <c r="M27" i="27"/>
  <c r="O27" i="27"/>
  <c r="Q27" i="27"/>
  <c r="V27" i="27"/>
  <c r="G28" i="27"/>
  <c r="M28" i="27" s="1"/>
  <c r="I28" i="27"/>
  <c r="K28" i="27"/>
  <c r="O28" i="27"/>
  <c r="Q28" i="27"/>
  <c r="V28" i="27"/>
  <c r="G30" i="27"/>
  <c r="G29" i="27" s="1"/>
  <c r="I30" i="27"/>
  <c r="K30" i="27"/>
  <c r="K29" i="27" s="1"/>
  <c r="O30" i="27"/>
  <c r="O29" i="27" s="1"/>
  <c r="Q30" i="27"/>
  <c r="Q29" i="27" s="1"/>
  <c r="V30" i="27"/>
  <c r="V29" i="27" s="1"/>
  <c r="G31" i="27"/>
  <c r="I31" i="27"/>
  <c r="I29" i="27" s="1"/>
  <c r="K31" i="27"/>
  <c r="M31" i="27"/>
  <c r="O31" i="27"/>
  <c r="Q31" i="27"/>
  <c r="V31" i="27"/>
  <c r="G32" i="27"/>
  <c r="M32" i="27" s="1"/>
  <c r="I32" i="27"/>
  <c r="K32" i="27"/>
  <c r="O32" i="27"/>
  <c r="Q32" i="27"/>
  <c r="V32" i="27"/>
  <c r="G33" i="27"/>
  <c r="I33" i="27"/>
  <c r="K33" i="27"/>
  <c r="M33" i="27"/>
  <c r="O33" i="27"/>
  <c r="Q33" i="27"/>
  <c r="V33" i="27"/>
  <c r="G34" i="27"/>
  <c r="M34" i="27" s="1"/>
  <c r="I34" i="27"/>
  <c r="K34" i="27"/>
  <c r="O34" i="27"/>
  <c r="Q34" i="27"/>
  <c r="V34" i="27"/>
  <c r="G35" i="27"/>
  <c r="I35" i="27"/>
  <c r="K35" i="27"/>
  <c r="M35" i="27"/>
  <c r="O35" i="27"/>
  <c r="Q35" i="27"/>
  <c r="V35" i="27"/>
  <c r="G36" i="27"/>
  <c r="I36" i="27"/>
  <c r="K36" i="27"/>
  <c r="M36" i="27"/>
  <c r="O36" i="27"/>
  <c r="Q36" i="27"/>
  <c r="V36" i="27"/>
  <c r="G37" i="27"/>
  <c r="I37" i="27"/>
  <c r="K37" i="27"/>
  <c r="M37" i="27"/>
  <c r="O37" i="27"/>
  <c r="Q37" i="27"/>
  <c r="V37" i="27"/>
  <c r="G38" i="27"/>
  <c r="M38" i="27" s="1"/>
  <c r="I38" i="27"/>
  <c r="K38" i="27"/>
  <c r="O38" i="27"/>
  <c r="Q38" i="27"/>
  <c r="V38" i="27"/>
  <c r="G39" i="27"/>
  <c r="I39" i="27"/>
  <c r="K39" i="27"/>
  <c r="M39" i="27"/>
  <c r="O39" i="27"/>
  <c r="Q39" i="27"/>
  <c r="V39" i="27"/>
  <c r="G40" i="27"/>
  <c r="I40" i="27"/>
  <c r="K40" i="27"/>
  <c r="M40" i="27"/>
  <c r="O40" i="27"/>
  <c r="Q40" i="27"/>
  <c r="V40" i="27"/>
  <c r="G41" i="27"/>
  <c r="I41" i="27"/>
  <c r="K41" i="27"/>
  <c r="M41" i="27"/>
  <c r="O41" i="27"/>
  <c r="Q41" i="27"/>
  <c r="V41" i="27"/>
  <c r="G42" i="27"/>
  <c r="M42" i="27" s="1"/>
  <c r="I42" i="27"/>
  <c r="K42" i="27"/>
  <c r="O42" i="27"/>
  <c r="Q42" i="27"/>
  <c r="V42" i="27"/>
  <c r="G43" i="27"/>
  <c r="I43" i="27"/>
  <c r="K43" i="27"/>
  <c r="M43" i="27"/>
  <c r="O43" i="27"/>
  <c r="Q43" i="27"/>
  <c r="V43" i="27"/>
  <c r="G45" i="27"/>
  <c r="G44" i="27" s="1"/>
  <c r="I45" i="27"/>
  <c r="I44" i="27" s="1"/>
  <c r="K45" i="27"/>
  <c r="M45" i="27"/>
  <c r="O45" i="27"/>
  <c r="O44" i="27" s="1"/>
  <c r="Q45" i="27"/>
  <c r="Q44" i="27" s="1"/>
  <c r="V45" i="27"/>
  <c r="G47" i="27"/>
  <c r="M47" i="27" s="1"/>
  <c r="I47" i="27"/>
  <c r="K47" i="27"/>
  <c r="O47" i="27"/>
  <c r="Q47" i="27"/>
  <c r="V47" i="27"/>
  <c r="G48" i="27"/>
  <c r="I48" i="27"/>
  <c r="K48" i="27"/>
  <c r="M48" i="27"/>
  <c r="O48" i="27"/>
  <c r="Q48" i="27"/>
  <c r="V48" i="27"/>
  <c r="G49" i="27"/>
  <c r="I49" i="27"/>
  <c r="K49" i="27"/>
  <c r="K44" i="27" s="1"/>
  <c r="M49" i="27"/>
  <c r="O49" i="27"/>
  <c r="Q49" i="27"/>
  <c r="V49" i="27"/>
  <c r="V44" i="27" s="1"/>
  <c r="G50" i="27"/>
  <c r="I50" i="27"/>
  <c r="K50" i="27"/>
  <c r="M50" i="27"/>
  <c r="O50" i="27"/>
  <c r="Q50" i="27"/>
  <c r="V50" i="27"/>
  <c r="G51" i="27"/>
  <c r="M51" i="27" s="1"/>
  <c r="I51" i="27"/>
  <c r="K51" i="27"/>
  <c r="O51" i="27"/>
  <c r="Q51" i="27"/>
  <c r="V51" i="27"/>
  <c r="G52" i="27"/>
  <c r="I52" i="27"/>
  <c r="K52" i="27"/>
  <c r="M52" i="27"/>
  <c r="O52" i="27"/>
  <c r="Q52" i="27"/>
  <c r="V52" i="27"/>
  <c r="G53" i="27"/>
  <c r="I53" i="27"/>
  <c r="K53" i="27"/>
  <c r="M53" i="27"/>
  <c r="O53" i="27"/>
  <c r="Q53" i="27"/>
  <c r="V53" i="27"/>
  <c r="G54" i="27"/>
  <c r="I54" i="27"/>
  <c r="K54" i="27"/>
  <c r="M54" i="27"/>
  <c r="O54" i="27"/>
  <c r="Q54" i="27"/>
  <c r="V54" i="27"/>
  <c r="G55" i="27"/>
  <c r="M55" i="27" s="1"/>
  <c r="I55" i="27"/>
  <c r="K55" i="27"/>
  <c r="O55" i="27"/>
  <c r="Q55" i="27"/>
  <c r="V55" i="27"/>
  <c r="G56" i="27"/>
  <c r="I56" i="27"/>
  <c r="K56" i="27"/>
  <c r="M56" i="27"/>
  <c r="O56" i="27"/>
  <c r="Q56" i="27"/>
  <c r="V56" i="27"/>
  <c r="G57" i="27"/>
  <c r="I57" i="27"/>
  <c r="K57" i="27"/>
  <c r="M57" i="27"/>
  <c r="O57" i="27"/>
  <c r="Q57" i="27"/>
  <c r="V57" i="27"/>
  <c r="G58" i="27"/>
  <c r="I58" i="27"/>
  <c r="K58" i="27"/>
  <c r="M58" i="27"/>
  <c r="O58" i="27"/>
  <c r="Q58" i="27"/>
  <c r="V58" i="27"/>
  <c r="G59" i="27"/>
  <c r="M59" i="27" s="1"/>
  <c r="I59" i="27"/>
  <c r="K59" i="27"/>
  <c r="O59" i="27"/>
  <c r="Q59" i="27"/>
  <c r="V59" i="27"/>
  <c r="G60" i="27"/>
  <c r="I60" i="27"/>
  <c r="K60" i="27"/>
  <c r="M60" i="27"/>
  <c r="O60" i="27"/>
  <c r="Q60" i="27"/>
  <c r="V60" i="27"/>
  <c r="G61" i="27"/>
  <c r="I61" i="27"/>
  <c r="K61" i="27"/>
  <c r="M61" i="27"/>
  <c r="O61" i="27"/>
  <c r="Q61" i="27"/>
  <c r="V61" i="27"/>
  <c r="G63" i="27"/>
  <c r="G62" i="27" s="1"/>
  <c r="I63" i="27"/>
  <c r="I62" i="27" s="1"/>
  <c r="K63" i="27"/>
  <c r="K62" i="27" s="1"/>
  <c r="O63" i="27"/>
  <c r="O62" i="27" s="1"/>
  <c r="Q63" i="27"/>
  <c r="Q62" i="27" s="1"/>
  <c r="V63" i="27"/>
  <c r="V62" i="27" s="1"/>
  <c r="G64" i="27"/>
  <c r="I64" i="27"/>
  <c r="K64" i="27"/>
  <c r="M64" i="27"/>
  <c r="O64" i="27"/>
  <c r="Q64" i="27"/>
  <c r="V64" i="27"/>
  <c r="G65" i="27"/>
  <c r="I65" i="27"/>
  <c r="K65" i="27"/>
  <c r="M65" i="27"/>
  <c r="O65" i="27"/>
  <c r="Q65" i="27"/>
  <c r="V65" i="27"/>
  <c r="G66" i="27"/>
  <c r="I66" i="27"/>
  <c r="K66" i="27"/>
  <c r="M66" i="27"/>
  <c r="O66" i="27"/>
  <c r="Q66" i="27"/>
  <c r="V66" i="27"/>
  <c r="G67" i="27"/>
  <c r="M67" i="27" s="1"/>
  <c r="I67" i="27"/>
  <c r="K67" i="27"/>
  <c r="O67" i="27"/>
  <c r="Q67" i="27"/>
  <c r="V67" i="27"/>
  <c r="G68" i="27"/>
  <c r="I68" i="27"/>
  <c r="K68" i="27"/>
  <c r="M68" i="27"/>
  <c r="O68" i="27"/>
  <c r="Q68" i="27"/>
  <c r="V68" i="27"/>
  <c r="G69" i="27"/>
  <c r="I69" i="27"/>
  <c r="K69" i="27"/>
  <c r="M69" i="27"/>
  <c r="O69" i="27"/>
  <c r="Q69" i="27"/>
  <c r="V69" i="27"/>
  <c r="G70" i="27"/>
  <c r="I70" i="27"/>
  <c r="K70" i="27"/>
  <c r="M70" i="27"/>
  <c r="O70" i="27"/>
  <c r="Q70" i="27"/>
  <c r="V70" i="27"/>
  <c r="G71" i="27"/>
  <c r="M71" i="27" s="1"/>
  <c r="I71" i="27"/>
  <c r="K71" i="27"/>
  <c r="O71" i="27"/>
  <c r="Q71" i="27"/>
  <c r="V71" i="27"/>
  <c r="G72" i="27"/>
  <c r="I72" i="27"/>
  <c r="K72" i="27"/>
  <c r="M72" i="27"/>
  <c r="O72" i="27"/>
  <c r="Q72" i="27"/>
  <c r="V72" i="27"/>
  <c r="G73" i="27"/>
  <c r="I73" i="27"/>
  <c r="K73" i="27"/>
  <c r="M73" i="27"/>
  <c r="O73" i="27"/>
  <c r="Q73" i="27"/>
  <c r="V73" i="27"/>
  <c r="G74" i="27"/>
  <c r="I74" i="27"/>
  <c r="K74" i="27"/>
  <c r="M74" i="27"/>
  <c r="O74" i="27"/>
  <c r="Q74" i="27"/>
  <c r="V74" i="27"/>
  <c r="G75" i="27"/>
  <c r="M75" i="27" s="1"/>
  <c r="I75" i="27"/>
  <c r="K75" i="27"/>
  <c r="O75" i="27"/>
  <c r="Q75" i="27"/>
  <c r="V75" i="27"/>
  <c r="I76" i="27"/>
  <c r="Q76" i="27"/>
  <c r="G77" i="27"/>
  <c r="I77" i="27"/>
  <c r="K77" i="27"/>
  <c r="K76" i="27" s="1"/>
  <c r="M77" i="27"/>
  <c r="M76" i="27" s="1"/>
  <c r="O77" i="27"/>
  <c r="Q77" i="27"/>
  <c r="V77" i="27"/>
  <c r="V76" i="27" s="1"/>
  <c r="G78" i="27"/>
  <c r="G76" i="27" s="1"/>
  <c r="I78" i="27"/>
  <c r="K78" i="27"/>
  <c r="M78" i="27"/>
  <c r="O78" i="27"/>
  <c r="O76" i="27" s="1"/>
  <c r="Q78" i="27"/>
  <c r="V78" i="27"/>
  <c r="G79" i="27"/>
  <c r="M79" i="27" s="1"/>
  <c r="I79" i="27"/>
  <c r="K79" i="27"/>
  <c r="O79" i="27"/>
  <c r="Q79" i="27"/>
  <c r="V79" i="27"/>
  <c r="AE81" i="27"/>
  <c r="AF81" i="27"/>
  <c r="G126" i="26"/>
  <c r="G9" i="26"/>
  <c r="M9" i="26" s="1"/>
  <c r="I9" i="26"/>
  <c r="I8" i="26" s="1"/>
  <c r="K9" i="26"/>
  <c r="K8" i="26" s="1"/>
  <c r="O9" i="26"/>
  <c r="Q9" i="26"/>
  <c r="Q8" i="26" s="1"/>
  <c r="V9" i="26"/>
  <c r="V8" i="26" s="1"/>
  <c r="G10" i="26"/>
  <c r="I10" i="26"/>
  <c r="K10" i="26"/>
  <c r="M10" i="26"/>
  <c r="O10" i="26"/>
  <c r="Q10" i="26"/>
  <c r="V10" i="26"/>
  <c r="G11" i="26"/>
  <c r="I11" i="26"/>
  <c r="K11" i="26"/>
  <c r="M11" i="26"/>
  <c r="O11" i="26"/>
  <c r="Q11" i="26"/>
  <c r="V11" i="26"/>
  <c r="G12" i="26"/>
  <c r="G8" i="26" s="1"/>
  <c r="I12" i="26"/>
  <c r="K12" i="26"/>
  <c r="O12" i="26"/>
  <c r="O8" i="26" s="1"/>
  <c r="Q12" i="26"/>
  <c r="V12" i="26"/>
  <c r="G13" i="26"/>
  <c r="I13" i="26"/>
  <c r="K13" i="26"/>
  <c r="M13" i="26"/>
  <c r="O13" i="26"/>
  <c r="Q13" i="26"/>
  <c r="V13" i="26"/>
  <c r="G14" i="26"/>
  <c r="M14" i="26" s="1"/>
  <c r="I14" i="26"/>
  <c r="K14" i="26"/>
  <c r="O14" i="26"/>
  <c r="Q14" i="26"/>
  <c r="V14" i="26"/>
  <c r="G15" i="26"/>
  <c r="I15" i="26"/>
  <c r="K15" i="26"/>
  <c r="M15" i="26"/>
  <c r="O15" i="26"/>
  <c r="Q15" i="26"/>
  <c r="V15" i="26"/>
  <c r="G16" i="26"/>
  <c r="M16" i="26" s="1"/>
  <c r="I16" i="26"/>
  <c r="K16" i="26"/>
  <c r="O16" i="26"/>
  <c r="Q16" i="26"/>
  <c r="V16" i="26"/>
  <c r="G17" i="26"/>
  <c r="I17" i="26"/>
  <c r="K17" i="26"/>
  <c r="M17" i="26"/>
  <c r="O17" i="26"/>
  <c r="Q17" i="26"/>
  <c r="V17" i="26"/>
  <c r="G18" i="26"/>
  <c r="I18" i="26"/>
  <c r="K18" i="26"/>
  <c r="M18" i="26"/>
  <c r="O18" i="26"/>
  <c r="Q18" i="26"/>
  <c r="V18" i="26"/>
  <c r="G19" i="26"/>
  <c r="I19" i="26"/>
  <c r="K19" i="26"/>
  <c r="M19" i="26"/>
  <c r="O19" i="26"/>
  <c r="Q19" i="26"/>
  <c r="V19" i="26"/>
  <c r="G20" i="26"/>
  <c r="M20" i="26" s="1"/>
  <c r="I20" i="26"/>
  <c r="K20" i="26"/>
  <c r="O20" i="26"/>
  <c r="Q20" i="26"/>
  <c r="V20" i="26"/>
  <c r="G21" i="26"/>
  <c r="I21" i="26"/>
  <c r="K21" i="26"/>
  <c r="M21" i="26"/>
  <c r="O21" i="26"/>
  <c r="Q21" i="26"/>
  <c r="V21" i="26"/>
  <c r="G23" i="26"/>
  <c r="I23" i="26"/>
  <c r="I22" i="26" s="1"/>
  <c r="K23" i="26"/>
  <c r="M23" i="26"/>
  <c r="O23" i="26"/>
  <c r="Q23" i="26"/>
  <c r="Q22" i="26" s="1"/>
  <c r="V23" i="26"/>
  <c r="G24" i="26"/>
  <c r="G22" i="26" s="1"/>
  <c r="I24" i="26"/>
  <c r="K24" i="26"/>
  <c r="O24" i="26"/>
  <c r="O22" i="26" s="1"/>
  <c r="Q24" i="26"/>
  <c r="V24" i="26"/>
  <c r="G25" i="26"/>
  <c r="I25" i="26"/>
  <c r="K25" i="26"/>
  <c r="M25" i="26"/>
  <c r="O25" i="26"/>
  <c r="Q25" i="26"/>
  <c r="V25" i="26"/>
  <c r="G26" i="26"/>
  <c r="M26" i="26" s="1"/>
  <c r="I26" i="26"/>
  <c r="K26" i="26"/>
  <c r="K22" i="26" s="1"/>
  <c r="O26" i="26"/>
  <c r="Q26" i="26"/>
  <c r="V26" i="26"/>
  <c r="V22" i="26" s="1"/>
  <c r="G28" i="26"/>
  <c r="G27" i="26" s="1"/>
  <c r="I28" i="26"/>
  <c r="I27" i="26" s="1"/>
  <c r="K28" i="26"/>
  <c r="K27" i="26" s="1"/>
  <c r="O28" i="26"/>
  <c r="O27" i="26" s="1"/>
  <c r="Q28" i="26"/>
  <c r="Q27" i="26" s="1"/>
  <c r="V28" i="26"/>
  <c r="V27" i="26" s="1"/>
  <c r="G29" i="26"/>
  <c r="I29" i="26"/>
  <c r="K29" i="26"/>
  <c r="M29" i="26"/>
  <c r="O29" i="26"/>
  <c r="Q29" i="26"/>
  <c r="V29" i="26"/>
  <c r="G30" i="26"/>
  <c r="I30" i="26"/>
  <c r="K30" i="26"/>
  <c r="M30" i="26"/>
  <c r="O30" i="26"/>
  <c r="Q30" i="26"/>
  <c r="V30" i="26"/>
  <c r="G31" i="26"/>
  <c r="I31" i="26"/>
  <c r="K31" i="26"/>
  <c r="M31" i="26"/>
  <c r="O31" i="26"/>
  <c r="Q31" i="26"/>
  <c r="V31" i="26"/>
  <c r="G32" i="26"/>
  <c r="M32" i="26" s="1"/>
  <c r="I32" i="26"/>
  <c r="K32" i="26"/>
  <c r="O32" i="26"/>
  <c r="Q32" i="26"/>
  <c r="V32" i="26"/>
  <c r="G33" i="26"/>
  <c r="I33" i="26"/>
  <c r="K33" i="26"/>
  <c r="M33" i="26"/>
  <c r="O33" i="26"/>
  <c r="Q33" i="26"/>
  <c r="V33" i="26"/>
  <c r="G34" i="26"/>
  <c r="M34" i="26" s="1"/>
  <c r="I34" i="26"/>
  <c r="K34" i="26"/>
  <c r="O34" i="26"/>
  <c r="Q34" i="26"/>
  <c r="V34" i="26"/>
  <c r="G35" i="26"/>
  <c r="I35" i="26"/>
  <c r="K35" i="26"/>
  <c r="M35" i="26"/>
  <c r="O35" i="26"/>
  <c r="Q35" i="26"/>
  <c r="V35" i="26"/>
  <c r="G37" i="26"/>
  <c r="I37" i="26"/>
  <c r="I36" i="26" s="1"/>
  <c r="K37" i="26"/>
  <c r="M37" i="26"/>
  <c r="O37" i="26"/>
  <c r="Q37" i="26"/>
  <c r="Q36" i="26" s="1"/>
  <c r="V37" i="26"/>
  <c r="G38" i="26"/>
  <c r="M38" i="26" s="1"/>
  <c r="I38" i="26"/>
  <c r="K38" i="26"/>
  <c r="K36" i="26" s="1"/>
  <c r="O38" i="26"/>
  <c r="Q38" i="26"/>
  <c r="V38" i="26"/>
  <c r="V36" i="26" s="1"/>
  <c r="G39" i="26"/>
  <c r="I39" i="26"/>
  <c r="K39" i="26"/>
  <c r="M39" i="26"/>
  <c r="O39" i="26"/>
  <c r="Q39" i="26"/>
  <c r="V39" i="26"/>
  <c r="G40" i="26"/>
  <c r="G36" i="26" s="1"/>
  <c r="I40" i="26"/>
  <c r="K40" i="26"/>
  <c r="O40" i="26"/>
  <c r="O36" i="26" s="1"/>
  <c r="Q40" i="26"/>
  <c r="V40" i="26"/>
  <c r="G41" i="26"/>
  <c r="I41" i="26"/>
  <c r="K41" i="26"/>
  <c r="M41" i="26"/>
  <c r="O41" i="26"/>
  <c r="Q41" i="26"/>
  <c r="V41" i="26"/>
  <c r="G42" i="26"/>
  <c r="M42" i="26" s="1"/>
  <c r="I42" i="26"/>
  <c r="K42" i="26"/>
  <c r="O42" i="26"/>
  <c r="Q42" i="26"/>
  <c r="V42" i="26"/>
  <c r="G43" i="26"/>
  <c r="I43" i="26"/>
  <c r="K43" i="26"/>
  <c r="M43" i="26"/>
  <c r="O43" i="26"/>
  <c r="Q43" i="26"/>
  <c r="V43" i="26"/>
  <c r="G44" i="26"/>
  <c r="M44" i="26" s="1"/>
  <c r="I44" i="26"/>
  <c r="K44" i="26"/>
  <c r="O44" i="26"/>
  <c r="Q44" i="26"/>
  <c r="V44" i="26"/>
  <c r="G45" i="26"/>
  <c r="I45" i="26"/>
  <c r="K45" i="26"/>
  <c r="M45" i="26"/>
  <c r="O45" i="26"/>
  <c r="Q45" i="26"/>
  <c r="V45" i="26"/>
  <c r="G46" i="26"/>
  <c r="M46" i="26" s="1"/>
  <c r="I46" i="26"/>
  <c r="K46" i="26"/>
  <c r="O46" i="26"/>
  <c r="Q46" i="26"/>
  <c r="V46" i="26"/>
  <c r="G47" i="26"/>
  <c r="I47" i="26"/>
  <c r="K47" i="26"/>
  <c r="M47" i="26"/>
  <c r="O47" i="26"/>
  <c r="Q47" i="26"/>
  <c r="V47" i="26"/>
  <c r="G48" i="26"/>
  <c r="M48" i="26" s="1"/>
  <c r="I48" i="26"/>
  <c r="K48" i="26"/>
  <c r="O48" i="26"/>
  <c r="Q48" i="26"/>
  <c r="V48" i="26"/>
  <c r="G49" i="26"/>
  <c r="I49" i="26"/>
  <c r="K49" i="26"/>
  <c r="M49" i="26"/>
  <c r="O49" i="26"/>
  <c r="Q49" i="26"/>
  <c r="V49" i="26"/>
  <c r="K50" i="26"/>
  <c r="V50" i="26"/>
  <c r="G51" i="26"/>
  <c r="I51" i="26"/>
  <c r="I50" i="26" s="1"/>
  <c r="K51" i="26"/>
  <c r="M51" i="26"/>
  <c r="O51" i="26"/>
  <c r="Q51" i="26"/>
  <c r="Q50" i="26" s="1"/>
  <c r="V51" i="26"/>
  <c r="G52" i="26"/>
  <c r="G50" i="26" s="1"/>
  <c r="I52" i="26"/>
  <c r="K52" i="26"/>
  <c r="O52" i="26"/>
  <c r="O50" i="26" s="1"/>
  <c r="Q52" i="26"/>
  <c r="V52" i="26"/>
  <c r="G53" i="26"/>
  <c r="I53" i="26"/>
  <c r="K53" i="26"/>
  <c r="M53" i="26"/>
  <c r="O53" i="26"/>
  <c r="Q53" i="26"/>
  <c r="V53" i="26"/>
  <c r="G54" i="26"/>
  <c r="K54" i="26"/>
  <c r="O54" i="26"/>
  <c r="V54" i="26"/>
  <c r="G55" i="26"/>
  <c r="I55" i="26"/>
  <c r="I54" i="26" s="1"/>
  <c r="K55" i="26"/>
  <c r="M55" i="26"/>
  <c r="M54" i="26" s="1"/>
  <c r="O55" i="26"/>
  <c r="Q55" i="26"/>
  <c r="Q54" i="26" s="1"/>
  <c r="V55" i="26"/>
  <c r="G56" i="26"/>
  <c r="O56" i="26"/>
  <c r="G57" i="26"/>
  <c r="I57" i="26"/>
  <c r="I56" i="26" s="1"/>
  <c r="K57" i="26"/>
  <c r="M57" i="26"/>
  <c r="O57" i="26"/>
  <c r="Q57" i="26"/>
  <c r="Q56" i="26" s="1"/>
  <c r="V57" i="26"/>
  <c r="G58" i="26"/>
  <c r="M58" i="26" s="1"/>
  <c r="I58" i="26"/>
  <c r="K58" i="26"/>
  <c r="K56" i="26" s="1"/>
  <c r="O58" i="26"/>
  <c r="Q58" i="26"/>
  <c r="V58" i="26"/>
  <c r="V56" i="26" s="1"/>
  <c r="G60" i="26"/>
  <c r="G59" i="26" s="1"/>
  <c r="I60" i="26"/>
  <c r="K60" i="26"/>
  <c r="K59" i="26" s="1"/>
  <c r="O60" i="26"/>
  <c r="O59" i="26" s="1"/>
  <c r="Q60" i="26"/>
  <c r="V60" i="26"/>
  <c r="V59" i="26" s="1"/>
  <c r="G61" i="26"/>
  <c r="I61" i="26"/>
  <c r="I59" i="26" s="1"/>
  <c r="K61" i="26"/>
  <c r="M61" i="26"/>
  <c r="O61" i="26"/>
  <c r="Q61" i="26"/>
  <c r="Q59" i="26" s="1"/>
  <c r="V61" i="26"/>
  <c r="G63" i="26"/>
  <c r="M63" i="26" s="1"/>
  <c r="I63" i="26"/>
  <c r="K63" i="26"/>
  <c r="O63" i="26"/>
  <c r="Q63" i="26"/>
  <c r="V63" i="26"/>
  <c r="G64" i="26"/>
  <c r="I64" i="26"/>
  <c r="K64" i="26"/>
  <c r="M64" i="26"/>
  <c r="O64" i="26"/>
  <c r="Q64" i="26"/>
  <c r="V64" i="26"/>
  <c r="G65" i="26"/>
  <c r="M65" i="26" s="1"/>
  <c r="I65" i="26"/>
  <c r="K65" i="26"/>
  <c r="O65" i="26"/>
  <c r="Q65" i="26"/>
  <c r="V65" i="26"/>
  <c r="G67" i="26"/>
  <c r="I67" i="26"/>
  <c r="K67" i="26"/>
  <c r="M67" i="26"/>
  <c r="O67" i="26"/>
  <c r="Q67" i="26"/>
  <c r="V67" i="26"/>
  <c r="G69" i="26"/>
  <c r="I69" i="26"/>
  <c r="I68" i="26" s="1"/>
  <c r="K69" i="26"/>
  <c r="M69" i="26"/>
  <c r="O69" i="26"/>
  <c r="Q69" i="26"/>
  <c r="Q68" i="26" s="1"/>
  <c r="V69" i="26"/>
  <c r="G70" i="26"/>
  <c r="G68" i="26" s="1"/>
  <c r="I70" i="26"/>
  <c r="K70" i="26"/>
  <c r="K68" i="26" s="1"/>
  <c r="O70" i="26"/>
  <c r="O68" i="26" s="1"/>
  <c r="Q70" i="26"/>
  <c r="V70" i="26"/>
  <c r="V68" i="26" s="1"/>
  <c r="G71" i="26"/>
  <c r="I71" i="26"/>
  <c r="K71" i="26"/>
  <c r="M71" i="26"/>
  <c r="O71" i="26"/>
  <c r="Q71" i="26"/>
  <c r="V71" i="26"/>
  <c r="G72" i="26"/>
  <c r="M72" i="26" s="1"/>
  <c r="I72" i="26"/>
  <c r="K72" i="26"/>
  <c r="O72" i="26"/>
  <c r="Q72" i="26"/>
  <c r="V72" i="26"/>
  <c r="G73" i="26"/>
  <c r="I73" i="26"/>
  <c r="K73" i="26"/>
  <c r="M73" i="26"/>
  <c r="O73" i="26"/>
  <c r="Q73" i="26"/>
  <c r="V73" i="26"/>
  <c r="G74" i="26"/>
  <c r="M74" i="26" s="1"/>
  <c r="I74" i="26"/>
  <c r="K74" i="26"/>
  <c r="O74" i="26"/>
  <c r="Q74" i="26"/>
  <c r="V74" i="26"/>
  <c r="G75" i="26"/>
  <c r="I75" i="26"/>
  <c r="K75" i="26"/>
  <c r="M75" i="26"/>
  <c r="O75" i="26"/>
  <c r="Q75" i="26"/>
  <c r="V75" i="26"/>
  <c r="G76" i="26"/>
  <c r="M76" i="26" s="1"/>
  <c r="I76" i="26"/>
  <c r="K76" i="26"/>
  <c r="O76" i="26"/>
  <c r="Q76" i="26"/>
  <c r="V76" i="26"/>
  <c r="G77" i="26"/>
  <c r="I77" i="26"/>
  <c r="K77" i="26"/>
  <c r="M77" i="26"/>
  <c r="O77" i="26"/>
  <c r="Q77" i="26"/>
  <c r="V77" i="26"/>
  <c r="G78" i="26"/>
  <c r="M78" i="26" s="1"/>
  <c r="I78" i="26"/>
  <c r="K78" i="26"/>
  <c r="O78" i="26"/>
  <c r="Q78" i="26"/>
  <c r="V78" i="26"/>
  <c r="G79" i="26"/>
  <c r="I79" i="26"/>
  <c r="K79" i="26"/>
  <c r="M79" i="26"/>
  <c r="O79" i="26"/>
  <c r="Q79" i="26"/>
  <c r="V79" i="26"/>
  <c r="G80" i="26"/>
  <c r="M80" i="26" s="1"/>
  <c r="I80" i="26"/>
  <c r="K80" i="26"/>
  <c r="O80" i="26"/>
  <c r="Q80" i="26"/>
  <c r="V80" i="26"/>
  <c r="G81" i="26"/>
  <c r="I81" i="26"/>
  <c r="K81" i="26"/>
  <c r="M81" i="26"/>
  <c r="O81" i="26"/>
  <c r="Q81" i="26"/>
  <c r="V81" i="26"/>
  <c r="G82" i="26"/>
  <c r="M82" i="26" s="1"/>
  <c r="I82" i="26"/>
  <c r="K82" i="26"/>
  <c r="O82" i="26"/>
  <c r="Q82" i="26"/>
  <c r="V82" i="26"/>
  <c r="G83" i="26"/>
  <c r="I83" i="26"/>
  <c r="K83" i="26"/>
  <c r="M83" i="26"/>
  <c r="O83" i="26"/>
  <c r="Q83" i="26"/>
  <c r="V83" i="26"/>
  <c r="G84" i="26"/>
  <c r="M84" i="26" s="1"/>
  <c r="I84" i="26"/>
  <c r="K84" i="26"/>
  <c r="O84" i="26"/>
  <c r="Q84" i="26"/>
  <c r="V84" i="26"/>
  <c r="G85" i="26"/>
  <c r="I85" i="26"/>
  <c r="K85" i="26"/>
  <c r="M85" i="26"/>
  <c r="O85" i="26"/>
  <c r="Q85" i="26"/>
  <c r="V85" i="26"/>
  <c r="G86" i="26"/>
  <c r="M86" i="26" s="1"/>
  <c r="I86" i="26"/>
  <c r="K86" i="26"/>
  <c r="O86" i="26"/>
  <c r="Q86" i="26"/>
  <c r="V86" i="26"/>
  <c r="G87" i="26"/>
  <c r="I87" i="26"/>
  <c r="K87" i="26"/>
  <c r="M87" i="26"/>
  <c r="O87" i="26"/>
  <c r="Q87" i="26"/>
  <c r="V87" i="26"/>
  <c r="G88" i="26"/>
  <c r="M88" i="26" s="1"/>
  <c r="I88" i="26"/>
  <c r="K88" i="26"/>
  <c r="O88" i="26"/>
  <c r="Q88" i="26"/>
  <c r="V88" i="26"/>
  <c r="G89" i="26"/>
  <c r="I89" i="26"/>
  <c r="K89" i="26"/>
  <c r="M89" i="26"/>
  <c r="O89" i="26"/>
  <c r="Q89" i="26"/>
  <c r="V89" i="26"/>
  <c r="G90" i="26"/>
  <c r="M90" i="26" s="1"/>
  <c r="I90" i="26"/>
  <c r="K90" i="26"/>
  <c r="O90" i="26"/>
  <c r="Q90" i="26"/>
  <c r="V90" i="26"/>
  <c r="G91" i="26"/>
  <c r="I91" i="26"/>
  <c r="K91" i="26"/>
  <c r="M91" i="26"/>
  <c r="O91" i="26"/>
  <c r="Q91" i="26"/>
  <c r="V91" i="26"/>
  <c r="G92" i="26"/>
  <c r="M92" i="26" s="1"/>
  <c r="I92" i="26"/>
  <c r="K92" i="26"/>
  <c r="O92" i="26"/>
  <c r="Q92" i="26"/>
  <c r="V92" i="26"/>
  <c r="G93" i="26"/>
  <c r="I93" i="26"/>
  <c r="K93" i="26"/>
  <c r="M93" i="26"/>
  <c r="O93" i="26"/>
  <c r="Q93" i="26"/>
  <c r="V93" i="26"/>
  <c r="G94" i="26"/>
  <c r="M94" i="26" s="1"/>
  <c r="I94" i="26"/>
  <c r="K94" i="26"/>
  <c r="O94" i="26"/>
  <c r="Q94" i="26"/>
  <c r="V94" i="26"/>
  <c r="G95" i="26"/>
  <c r="I95" i="26"/>
  <c r="K95" i="26"/>
  <c r="M95" i="26"/>
  <c r="O95" i="26"/>
  <c r="Q95" i="26"/>
  <c r="V95" i="26"/>
  <c r="G96" i="26"/>
  <c r="M96" i="26" s="1"/>
  <c r="I96" i="26"/>
  <c r="K96" i="26"/>
  <c r="O96" i="26"/>
  <c r="Q96" i="26"/>
  <c r="V96" i="26"/>
  <c r="G97" i="26"/>
  <c r="I97" i="26"/>
  <c r="K97" i="26"/>
  <c r="M97" i="26"/>
  <c r="O97" i="26"/>
  <c r="Q97" i="26"/>
  <c r="V97" i="26"/>
  <c r="G98" i="26"/>
  <c r="M98" i="26" s="1"/>
  <c r="I98" i="26"/>
  <c r="K98" i="26"/>
  <c r="O98" i="26"/>
  <c r="Q98" i="26"/>
  <c r="V98" i="26"/>
  <c r="G99" i="26"/>
  <c r="I99" i="26"/>
  <c r="K99" i="26"/>
  <c r="M99" i="26"/>
  <c r="O99" i="26"/>
  <c r="Q99" i="26"/>
  <c r="V99" i="26"/>
  <c r="G100" i="26"/>
  <c r="M100" i="26" s="1"/>
  <c r="I100" i="26"/>
  <c r="K100" i="26"/>
  <c r="O100" i="26"/>
  <c r="Q100" i="26"/>
  <c r="V100" i="26"/>
  <c r="G101" i="26"/>
  <c r="I101" i="26"/>
  <c r="K101" i="26"/>
  <c r="M101" i="26"/>
  <c r="O101" i="26"/>
  <c r="Q101" i="26"/>
  <c r="V101" i="26"/>
  <c r="G102" i="26"/>
  <c r="M102" i="26" s="1"/>
  <c r="I102" i="26"/>
  <c r="K102" i="26"/>
  <c r="O102" i="26"/>
  <c r="Q102" i="26"/>
  <c r="V102" i="26"/>
  <c r="G103" i="26"/>
  <c r="I103" i="26"/>
  <c r="K103" i="26"/>
  <c r="M103" i="26"/>
  <c r="O103" i="26"/>
  <c r="Q103" i="26"/>
  <c r="V103" i="26"/>
  <c r="G104" i="26"/>
  <c r="M104" i="26" s="1"/>
  <c r="I104" i="26"/>
  <c r="K104" i="26"/>
  <c r="O104" i="26"/>
  <c r="Q104" i="26"/>
  <c r="V104" i="26"/>
  <c r="G105" i="26"/>
  <c r="I105" i="26"/>
  <c r="K105" i="26"/>
  <c r="M105" i="26"/>
  <c r="O105" i="26"/>
  <c r="Q105" i="26"/>
  <c r="V105" i="26"/>
  <c r="G106" i="26"/>
  <c r="M106" i="26" s="1"/>
  <c r="I106" i="26"/>
  <c r="K106" i="26"/>
  <c r="O106" i="26"/>
  <c r="Q106" i="26"/>
  <c r="V106" i="26"/>
  <c r="G107" i="26"/>
  <c r="I107" i="26"/>
  <c r="K107" i="26"/>
  <c r="M107" i="26"/>
  <c r="O107" i="26"/>
  <c r="Q107" i="26"/>
  <c r="V107" i="26"/>
  <c r="G108" i="26"/>
  <c r="M108" i="26" s="1"/>
  <c r="I108" i="26"/>
  <c r="K108" i="26"/>
  <c r="O108" i="26"/>
  <c r="Q108" i="26"/>
  <c r="V108" i="26"/>
  <c r="G109" i="26"/>
  <c r="I109" i="26"/>
  <c r="K109" i="26"/>
  <c r="M109" i="26"/>
  <c r="O109" i="26"/>
  <c r="Q109" i="26"/>
  <c r="V109" i="26"/>
  <c r="G110" i="26"/>
  <c r="M110" i="26" s="1"/>
  <c r="I110" i="26"/>
  <c r="K110" i="26"/>
  <c r="O110" i="26"/>
  <c r="Q110" i="26"/>
  <c r="V110" i="26"/>
  <c r="G111" i="26"/>
  <c r="I111" i="26"/>
  <c r="K111" i="26"/>
  <c r="M111" i="26"/>
  <c r="O111" i="26"/>
  <c r="Q111" i="26"/>
  <c r="V111" i="26"/>
  <c r="G113" i="26"/>
  <c r="I113" i="26"/>
  <c r="I112" i="26" s="1"/>
  <c r="K113" i="26"/>
  <c r="M113" i="26"/>
  <c r="O113" i="26"/>
  <c r="Q113" i="26"/>
  <c r="Q112" i="26" s="1"/>
  <c r="V113" i="26"/>
  <c r="G114" i="26"/>
  <c r="M114" i="26" s="1"/>
  <c r="I114" i="26"/>
  <c r="K114" i="26"/>
  <c r="K112" i="26" s="1"/>
  <c r="O114" i="26"/>
  <c r="Q114" i="26"/>
  <c r="V114" i="26"/>
  <c r="V112" i="26" s="1"/>
  <c r="G115" i="26"/>
  <c r="I115" i="26"/>
  <c r="K115" i="26"/>
  <c r="M115" i="26"/>
  <c r="O115" i="26"/>
  <c r="Q115" i="26"/>
  <c r="V115" i="26"/>
  <c r="G116" i="26"/>
  <c r="M116" i="26" s="1"/>
  <c r="I116" i="26"/>
  <c r="K116" i="26"/>
  <c r="O116" i="26"/>
  <c r="O112" i="26" s="1"/>
  <c r="Q116" i="26"/>
  <c r="V116" i="26"/>
  <c r="G117" i="26"/>
  <c r="I117" i="26"/>
  <c r="K117" i="26"/>
  <c r="M117" i="26"/>
  <c r="O117" i="26"/>
  <c r="Q117" i="26"/>
  <c r="V117" i="26"/>
  <c r="G118" i="26"/>
  <c r="M118" i="26" s="1"/>
  <c r="I118" i="26"/>
  <c r="K118" i="26"/>
  <c r="O118" i="26"/>
  <c r="Q118" i="26"/>
  <c r="V118" i="26"/>
  <c r="G119" i="26"/>
  <c r="I119" i="26"/>
  <c r="K119" i="26"/>
  <c r="M119" i="26"/>
  <c r="O119" i="26"/>
  <c r="Q119" i="26"/>
  <c r="V119" i="26"/>
  <c r="G120" i="26"/>
  <c r="M120" i="26" s="1"/>
  <c r="I120" i="26"/>
  <c r="K120" i="26"/>
  <c r="O120" i="26"/>
  <c r="Q120" i="26"/>
  <c r="V120" i="26"/>
  <c r="I121" i="26"/>
  <c r="Q121" i="26"/>
  <c r="G122" i="26"/>
  <c r="G121" i="26" s="1"/>
  <c r="I122" i="26"/>
  <c r="K122" i="26"/>
  <c r="K121" i="26" s="1"/>
  <c r="O122" i="26"/>
  <c r="O121" i="26" s="1"/>
  <c r="Q122" i="26"/>
  <c r="V122" i="26"/>
  <c r="V121" i="26" s="1"/>
  <c r="I123" i="26"/>
  <c r="Q123" i="26"/>
  <c r="G124" i="26"/>
  <c r="M124" i="26" s="1"/>
  <c r="M123" i="26" s="1"/>
  <c r="I124" i="26"/>
  <c r="K124" i="26"/>
  <c r="K123" i="26" s="1"/>
  <c r="O124" i="26"/>
  <c r="O123" i="26" s="1"/>
  <c r="Q124" i="26"/>
  <c r="V124" i="26"/>
  <c r="V123" i="26" s="1"/>
  <c r="AE126" i="26"/>
  <c r="AF126" i="26"/>
  <c r="G119" i="25"/>
  <c r="G9" i="25"/>
  <c r="G8" i="25" s="1"/>
  <c r="I9" i="25"/>
  <c r="I8" i="25" s="1"/>
  <c r="K9" i="25"/>
  <c r="M9" i="25"/>
  <c r="O9" i="25"/>
  <c r="O8" i="25" s="1"/>
  <c r="Q9" i="25"/>
  <c r="Q8" i="25" s="1"/>
  <c r="V9" i="25"/>
  <c r="G13" i="25"/>
  <c r="M13" i="25" s="1"/>
  <c r="I13" i="25"/>
  <c r="K13" i="25"/>
  <c r="O13" i="25"/>
  <c r="Q13" i="25"/>
  <c r="V13" i="25"/>
  <c r="G17" i="25"/>
  <c r="I17" i="25"/>
  <c r="K17" i="25"/>
  <c r="K8" i="25" s="1"/>
  <c r="M17" i="25"/>
  <c r="O17" i="25"/>
  <c r="Q17" i="25"/>
  <c r="V17" i="25"/>
  <c r="V8" i="25" s="1"/>
  <c r="G21" i="25"/>
  <c r="I21" i="25"/>
  <c r="K21" i="25"/>
  <c r="M21" i="25"/>
  <c r="O21" i="25"/>
  <c r="Q21" i="25"/>
  <c r="V21" i="25"/>
  <c r="G25" i="25"/>
  <c r="I25" i="25"/>
  <c r="K25" i="25"/>
  <c r="M25" i="25"/>
  <c r="O25" i="25"/>
  <c r="Q25" i="25"/>
  <c r="V25" i="25"/>
  <c r="G29" i="25"/>
  <c r="M29" i="25" s="1"/>
  <c r="I29" i="25"/>
  <c r="K29" i="25"/>
  <c r="O29" i="25"/>
  <c r="Q29" i="25"/>
  <c r="V29" i="25"/>
  <c r="G33" i="25"/>
  <c r="I33" i="25"/>
  <c r="K33" i="25"/>
  <c r="M33" i="25"/>
  <c r="O33" i="25"/>
  <c r="Q33" i="25"/>
  <c r="V33" i="25"/>
  <c r="G37" i="25"/>
  <c r="I37" i="25"/>
  <c r="K37" i="25"/>
  <c r="M37" i="25"/>
  <c r="O37" i="25"/>
  <c r="Q37" i="25"/>
  <c r="V37" i="25"/>
  <c r="G41" i="25"/>
  <c r="I41" i="25"/>
  <c r="K41" i="25"/>
  <c r="M41" i="25"/>
  <c r="O41" i="25"/>
  <c r="Q41" i="25"/>
  <c r="V41" i="25"/>
  <c r="G45" i="25"/>
  <c r="M45" i="25" s="1"/>
  <c r="I45" i="25"/>
  <c r="K45" i="25"/>
  <c r="O45" i="25"/>
  <c r="Q45" i="25"/>
  <c r="V45" i="25"/>
  <c r="G49" i="25"/>
  <c r="I49" i="25"/>
  <c r="K49" i="25"/>
  <c r="M49" i="25"/>
  <c r="O49" i="25"/>
  <c r="Q49" i="25"/>
  <c r="V49" i="25"/>
  <c r="G53" i="25"/>
  <c r="I53" i="25"/>
  <c r="K53" i="25"/>
  <c r="M53" i="25"/>
  <c r="O53" i="25"/>
  <c r="Q53" i="25"/>
  <c r="V53" i="25"/>
  <c r="G57" i="25"/>
  <c r="I57" i="25"/>
  <c r="K57" i="25"/>
  <c r="M57" i="25"/>
  <c r="O57" i="25"/>
  <c r="Q57" i="25"/>
  <c r="V57" i="25"/>
  <c r="G61" i="25"/>
  <c r="M61" i="25" s="1"/>
  <c r="I61" i="25"/>
  <c r="K61" i="25"/>
  <c r="O61" i="25"/>
  <c r="Q61" i="25"/>
  <c r="V61" i="25"/>
  <c r="G65" i="25"/>
  <c r="I65" i="25"/>
  <c r="K65" i="25"/>
  <c r="M65" i="25"/>
  <c r="O65" i="25"/>
  <c r="Q65" i="25"/>
  <c r="V65" i="25"/>
  <c r="G69" i="25"/>
  <c r="I69" i="25"/>
  <c r="K69" i="25"/>
  <c r="M69" i="25"/>
  <c r="O69" i="25"/>
  <c r="Q69" i="25"/>
  <c r="V69" i="25"/>
  <c r="G73" i="25"/>
  <c r="I73" i="25"/>
  <c r="K73" i="25"/>
  <c r="M73" i="25"/>
  <c r="O73" i="25"/>
  <c r="Q73" i="25"/>
  <c r="V73" i="25"/>
  <c r="G77" i="25"/>
  <c r="M77" i="25" s="1"/>
  <c r="I77" i="25"/>
  <c r="K77" i="25"/>
  <c r="O77" i="25"/>
  <c r="Q77" i="25"/>
  <c r="V77" i="25"/>
  <c r="G81" i="25"/>
  <c r="M81" i="25" s="1"/>
  <c r="I81" i="25"/>
  <c r="K81" i="25"/>
  <c r="O81" i="25"/>
  <c r="Q81" i="25"/>
  <c r="V81" i="25"/>
  <c r="G85" i="25"/>
  <c r="I85" i="25"/>
  <c r="K85" i="25"/>
  <c r="M85" i="25"/>
  <c r="O85" i="25"/>
  <c r="Q85" i="25"/>
  <c r="V85" i="25"/>
  <c r="G89" i="25"/>
  <c r="I89" i="25"/>
  <c r="K89" i="25"/>
  <c r="M89" i="25"/>
  <c r="O89" i="25"/>
  <c r="Q89" i="25"/>
  <c r="V89" i="25"/>
  <c r="G93" i="25"/>
  <c r="M93" i="25" s="1"/>
  <c r="I93" i="25"/>
  <c r="K93" i="25"/>
  <c r="O93" i="25"/>
  <c r="Q93" i="25"/>
  <c r="V93" i="25"/>
  <c r="G97" i="25"/>
  <c r="M97" i="25" s="1"/>
  <c r="I97" i="25"/>
  <c r="K97" i="25"/>
  <c r="O97" i="25"/>
  <c r="Q97" i="25"/>
  <c r="V97" i="25"/>
  <c r="G102" i="25"/>
  <c r="I102" i="25"/>
  <c r="K102" i="25"/>
  <c r="M102" i="25"/>
  <c r="O102" i="25"/>
  <c r="Q102" i="25"/>
  <c r="V102" i="25"/>
  <c r="G107" i="25"/>
  <c r="I107" i="25"/>
  <c r="K107" i="25"/>
  <c r="M107" i="25"/>
  <c r="O107" i="25"/>
  <c r="Q107" i="25"/>
  <c r="V107" i="25"/>
  <c r="G112" i="25"/>
  <c r="M112" i="25" s="1"/>
  <c r="I112" i="25"/>
  <c r="K112" i="25"/>
  <c r="O112" i="25"/>
  <c r="Q112" i="25"/>
  <c r="V112" i="25"/>
  <c r="G113" i="25"/>
  <c r="M113" i="25" s="1"/>
  <c r="I113" i="25"/>
  <c r="K113" i="25"/>
  <c r="O113" i="25"/>
  <c r="Q113" i="25"/>
  <c r="V113" i="25"/>
  <c r="G114" i="25"/>
  <c r="I114" i="25"/>
  <c r="K114" i="25"/>
  <c r="M114" i="25"/>
  <c r="O114" i="25"/>
  <c r="Q114" i="25"/>
  <c r="V114" i="25"/>
  <c r="G115" i="25"/>
  <c r="I115" i="25"/>
  <c r="K115" i="25"/>
  <c r="M115" i="25"/>
  <c r="O115" i="25"/>
  <c r="Q115" i="25"/>
  <c r="V115" i="25"/>
  <c r="G116" i="25"/>
  <c r="M116" i="25" s="1"/>
  <c r="I116" i="25"/>
  <c r="K116" i="25"/>
  <c r="O116" i="25"/>
  <c r="Q116" i="25"/>
  <c r="V116" i="25"/>
  <c r="G117" i="25"/>
  <c r="M117" i="25" s="1"/>
  <c r="I117" i="25"/>
  <c r="K117" i="25"/>
  <c r="O117" i="25"/>
  <c r="Q117" i="25"/>
  <c r="V117" i="25"/>
  <c r="AE119" i="25"/>
  <c r="G98" i="24"/>
  <c r="G9" i="24"/>
  <c r="M9" i="24" s="1"/>
  <c r="I9" i="24"/>
  <c r="I8" i="24" s="1"/>
  <c r="K9" i="24"/>
  <c r="K8" i="24" s="1"/>
  <c r="O9" i="24"/>
  <c r="Q9" i="24"/>
  <c r="Q8" i="24" s="1"/>
  <c r="V9" i="24"/>
  <c r="V8" i="24" s="1"/>
  <c r="G10" i="24"/>
  <c r="I10" i="24"/>
  <c r="K10" i="24"/>
  <c r="M10" i="24"/>
  <c r="O10" i="24"/>
  <c r="Q10" i="24"/>
  <c r="V10" i="24"/>
  <c r="G11" i="24"/>
  <c r="I11" i="24"/>
  <c r="K11" i="24"/>
  <c r="M11" i="24"/>
  <c r="O11" i="24"/>
  <c r="Q11" i="24"/>
  <c r="V11" i="24"/>
  <c r="G12" i="24"/>
  <c r="G8" i="24" s="1"/>
  <c r="I12" i="24"/>
  <c r="K12" i="24"/>
  <c r="O12" i="24"/>
  <c r="O8" i="24" s="1"/>
  <c r="Q12" i="24"/>
  <c r="V12" i="24"/>
  <c r="G13" i="24"/>
  <c r="I13" i="24"/>
  <c r="K13" i="24"/>
  <c r="M13" i="24"/>
  <c r="O13" i="24"/>
  <c r="Q13" i="24"/>
  <c r="V13" i="24"/>
  <c r="G14" i="24"/>
  <c r="M14" i="24" s="1"/>
  <c r="I14" i="24"/>
  <c r="K14" i="24"/>
  <c r="O14" i="24"/>
  <c r="Q14" i="24"/>
  <c r="V14" i="24"/>
  <c r="G15" i="24"/>
  <c r="I15" i="24"/>
  <c r="K15" i="24"/>
  <c r="M15" i="24"/>
  <c r="O15" i="24"/>
  <c r="Q15" i="24"/>
  <c r="V15" i="24"/>
  <c r="G16" i="24"/>
  <c r="M16" i="24" s="1"/>
  <c r="I16" i="24"/>
  <c r="K16" i="24"/>
  <c r="O16" i="24"/>
  <c r="Q16" i="24"/>
  <c r="V16" i="24"/>
  <c r="G17" i="24"/>
  <c r="I17" i="24"/>
  <c r="K17" i="24"/>
  <c r="M17" i="24"/>
  <c r="O17" i="24"/>
  <c r="Q17" i="24"/>
  <c r="V17" i="24"/>
  <c r="G19" i="24"/>
  <c r="I19" i="24"/>
  <c r="I18" i="24" s="1"/>
  <c r="K19" i="24"/>
  <c r="M19" i="24"/>
  <c r="O19" i="24"/>
  <c r="Q19" i="24"/>
  <c r="Q18" i="24" s="1"/>
  <c r="V19" i="24"/>
  <c r="G20" i="24"/>
  <c r="G18" i="24" s="1"/>
  <c r="I20" i="24"/>
  <c r="K20" i="24"/>
  <c r="O20" i="24"/>
  <c r="O18" i="24" s="1"/>
  <c r="Q20" i="24"/>
  <c r="V20" i="24"/>
  <c r="G21" i="24"/>
  <c r="I21" i="24"/>
  <c r="K21" i="24"/>
  <c r="M21" i="24"/>
  <c r="O21" i="24"/>
  <c r="Q21" i="24"/>
  <c r="V21" i="24"/>
  <c r="G22" i="24"/>
  <c r="M22" i="24" s="1"/>
  <c r="I22" i="24"/>
  <c r="K22" i="24"/>
  <c r="K18" i="24" s="1"/>
  <c r="O22" i="24"/>
  <c r="Q22" i="24"/>
  <c r="V22" i="24"/>
  <c r="V18" i="24" s="1"/>
  <c r="G23" i="24"/>
  <c r="I23" i="24"/>
  <c r="K23" i="24"/>
  <c r="M23" i="24"/>
  <c r="O23" i="24"/>
  <c r="Q23" i="24"/>
  <c r="V23" i="24"/>
  <c r="G24" i="24"/>
  <c r="M24" i="24" s="1"/>
  <c r="I24" i="24"/>
  <c r="K24" i="24"/>
  <c r="O24" i="24"/>
  <c r="Q24" i="24"/>
  <c r="V24" i="24"/>
  <c r="G25" i="24"/>
  <c r="I25" i="24"/>
  <c r="K25" i="24"/>
  <c r="M25" i="24"/>
  <c r="O25" i="24"/>
  <c r="Q25" i="24"/>
  <c r="V25" i="24"/>
  <c r="G26" i="24"/>
  <c r="M26" i="24" s="1"/>
  <c r="I26" i="24"/>
  <c r="K26" i="24"/>
  <c r="O26" i="24"/>
  <c r="Q26" i="24"/>
  <c r="V26" i="24"/>
  <c r="G27" i="24"/>
  <c r="I27" i="24"/>
  <c r="K27" i="24"/>
  <c r="M27" i="24"/>
  <c r="O27" i="24"/>
  <c r="Q27" i="24"/>
  <c r="V27" i="24"/>
  <c r="G28" i="24"/>
  <c r="M28" i="24" s="1"/>
  <c r="I28" i="24"/>
  <c r="K28" i="24"/>
  <c r="O28" i="24"/>
  <c r="Q28" i="24"/>
  <c r="V28" i="24"/>
  <c r="G29" i="24"/>
  <c r="I29" i="24"/>
  <c r="K29" i="24"/>
  <c r="M29" i="24"/>
  <c r="O29" i="24"/>
  <c r="Q29" i="24"/>
  <c r="V29" i="24"/>
  <c r="G30" i="24"/>
  <c r="M30" i="24" s="1"/>
  <c r="I30" i="24"/>
  <c r="K30" i="24"/>
  <c r="O30" i="24"/>
  <c r="Q30" i="24"/>
  <c r="V30" i="24"/>
  <c r="G31" i="24"/>
  <c r="I31" i="24"/>
  <c r="K31" i="24"/>
  <c r="M31" i="24"/>
  <c r="O31" i="24"/>
  <c r="Q31" i="24"/>
  <c r="V31" i="24"/>
  <c r="G32" i="24"/>
  <c r="M32" i="24" s="1"/>
  <c r="I32" i="24"/>
  <c r="K32" i="24"/>
  <c r="O32" i="24"/>
  <c r="Q32" i="24"/>
  <c r="V32" i="24"/>
  <c r="G33" i="24"/>
  <c r="I33" i="24"/>
  <c r="K33" i="24"/>
  <c r="M33" i="24"/>
  <c r="O33" i="24"/>
  <c r="Q33" i="24"/>
  <c r="V33" i="24"/>
  <c r="G34" i="24"/>
  <c r="M34" i="24" s="1"/>
  <c r="I34" i="24"/>
  <c r="K34" i="24"/>
  <c r="O34" i="24"/>
  <c r="Q34" i="24"/>
  <c r="V34" i="24"/>
  <c r="G35" i="24"/>
  <c r="I35" i="24"/>
  <c r="K35" i="24"/>
  <c r="M35" i="24"/>
  <c r="O35" i="24"/>
  <c r="Q35" i="24"/>
  <c r="V35" i="24"/>
  <c r="G36" i="24"/>
  <c r="M36" i="24" s="1"/>
  <c r="I36" i="24"/>
  <c r="K36" i="24"/>
  <c r="O36" i="24"/>
  <c r="Q36" i="24"/>
  <c r="V36" i="24"/>
  <c r="G37" i="24"/>
  <c r="I37" i="24"/>
  <c r="K37" i="24"/>
  <c r="M37" i="24"/>
  <c r="O37" i="24"/>
  <c r="Q37" i="24"/>
  <c r="V37" i="24"/>
  <c r="G38" i="24"/>
  <c r="M38" i="24" s="1"/>
  <c r="I38" i="24"/>
  <c r="K38" i="24"/>
  <c r="O38" i="24"/>
  <c r="Q38" i="24"/>
  <c r="V38" i="24"/>
  <c r="G39" i="24"/>
  <c r="I39" i="24"/>
  <c r="K39" i="24"/>
  <c r="M39" i="24"/>
  <c r="O39" i="24"/>
  <c r="Q39" i="24"/>
  <c r="V39" i="24"/>
  <c r="G41" i="24"/>
  <c r="I41" i="24"/>
  <c r="I40" i="24" s="1"/>
  <c r="K41" i="24"/>
  <c r="M41" i="24"/>
  <c r="O41" i="24"/>
  <c r="Q41" i="24"/>
  <c r="Q40" i="24" s="1"/>
  <c r="V41" i="24"/>
  <c r="G42" i="24"/>
  <c r="M42" i="24" s="1"/>
  <c r="I42" i="24"/>
  <c r="K42" i="24"/>
  <c r="K40" i="24" s="1"/>
  <c r="O42" i="24"/>
  <c r="Q42" i="24"/>
  <c r="V42" i="24"/>
  <c r="V40" i="24" s="1"/>
  <c r="G43" i="24"/>
  <c r="I43" i="24"/>
  <c r="K43" i="24"/>
  <c r="M43" i="24"/>
  <c r="O43" i="24"/>
  <c r="Q43" i="24"/>
  <c r="V43" i="24"/>
  <c r="G44" i="24"/>
  <c r="G40" i="24" s="1"/>
  <c r="I44" i="24"/>
  <c r="K44" i="24"/>
  <c r="O44" i="24"/>
  <c r="O40" i="24" s="1"/>
  <c r="Q44" i="24"/>
  <c r="V44" i="24"/>
  <c r="G45" i="24"/>
  <c r="I45" i="24"/>
  <c r="K45" i="24"/>
  <c r="M45" i="24"/>
  <c r="O45" i="24"/>
  <c r="Q45" i="24"/>
  <c r="V45" i="24"/>
  <c r="G46" i="24"/>
  <c r="M46" i="24" s="1"/>
  <c r="I46" i="24"/>
  <c r="K46" i="24"/>
  <c r="O46" i="24"/>
  <c r="Q46" i="24"/>
  <c r="V46" i="24"/>
  <c r="G47" i="24"/>
  <c r="I47" i="24"/>
  <c r="K47" i="24"/>
  <c r="M47" i="24"/>
  <c r="O47" i="24"/>
  <c r="Q47" i="24"/>
  <c r="V47" i="24"/>
  <c r="G48" i="24"/>
  <c r="M48" i="24" s="1"/>
  <c r="I48" i="24"/>
  <c r="K48" i="24"/>
  <c r="O48" i="24"/>
  <c r="Q48" i="24"/>
  <c r="V48" i="24"/>
  <c r="G49" i="24"/>
  <c r="I49" i="24"/>
  <c r="K49" i="24"/>
  <c r="M49" i="24"/>
  <c r="O49" i="24"/>
  <c r="Q49" i="24"/>
  <c r="V49" i="24"/>
  <c r="G50" i="24"/>
  <c r="M50" i="24" s="1"/>
  <c r="I50" i="24"/>
  <c r="K50" i="24"/>
  <c r="O50" i="24"/>
  <c r="Q50" i="24"/>
  <c r="V50" i="24"/>
  <c r="G51" i="24"/>
  <c r="I51" i="24"/>
  <c r="K51" i="24"/>
  <c r="M51" i="24"/>
  <c r="O51" i="24"/>
  <c r="Q51" i="24"/>
  <c r="V51" i="24"/>
  <c r="G52" i="24"/>
  <c r="M52" i="24" s="1"/>
  <c r="I52" i="24"/>
  <c r="K52" i="24"/>
  <c r="O52" i="24"/>
  <c r="Q52" i="24"/>
  <c r="V52" i="24"/>
  <c r="G53" i="24"/>
  <c r="I53" i="24"/>
  <c r="K53" i="24"/>
  <c r="M53" i="24"/>
  <c r="O53" i="24"/>
  <c r="Q53" i="24"/>
  <c r="V53" i="24"/>
  <c r="G54" i="24"/>
  <c r="M54" i="24" s="1"/>
  <c r="I54" i="24"/>
  <c r="K54" i="24"/>
  <c r="O54" i="24"/>
  <c r="Q54" i="24"/>
  <c r="V54" i="24"/>
  <c r="G55" i="24"/>
  <c r="I55" i="24"/>
  <c r="K55" i="24"/>
  <c r="M55" i="24"/>
  <c r="O55" i="24"/>
  <c r="Q55" i="24"/>
  <c r="V55" i="24"/>
  <c r="G56" i="24"/>
  <c r="M56" i="24" s="1"/>
  <c r="I56" i="24"/>
  <c r="K56" i="24"/>
  <c r="O56" i="24"/>
  <c r="Q56" i="24"/>
  <c r="V56" i="24"/>
  <c r="G57" i="24"/>
  <c r="I57" i="24"/>
  <c r="K57" i="24"/>
  <c r="M57" i="24"/>
  <c r="O57" i="24"/>
  <c r="Q57" i="24"/>
  <c r="V57" i="24"/>
  <c r="G58" i="24"/>
  <c r="M58" i="24" s="1"/>
  <c r="I58" i="24"/>
  <c r="K58" i="24"/>
  <c r="O58" i="24"/>
  <c r="Q58" i="24"/>
  <c r="V58" i="24"/>
  <c r="G59" i="24"/>
  <c r="I59" i="24"/>
  <c r="K59" i="24"/>
  <c r="M59" i="24"/>
  <c r="O59" i="24"/>
  <c r="Q59" i="24"/>
  <c r="V59" i="24"/>
  <c r="G60" i="24"/>
  <c r="M60" i="24" s="1"/>
  <c r="I60" i="24"/>
  <c r="K60" i="24"/>
  <c r="O60" i="24"/>
  <c r="Q60" i="24"/>
  <c r="V60" i="24"/>
  <c r="G61" i="24"/>
  <c r="I61" i="24"/>
  <c r="K61" i="24"/>
  <c r="M61" i="24"/>
  <c r="O61" i="24"/>
  <c r="Q61" i="24"/>
  <c r="V61" i="24"/>
  <c r="G62" i="24"/>
  <c r="M62" i="24" s="1"/>
  <c r="I62" i="24"/>
  <c r="K62" i="24"/>
  <c r="O62" i="24"/>
  <c r="Q62" i="24"/>
  <c r="V62" i="24"/>
  <c r="G63" i="24"/>
  <c r="I63" i="24"/>
  <c r="K63" i="24"/>
  <c r="M63" i="24"/>
  <c r="O63" i="24"/>
  <c r="Q63" i="24"/>
  <c r="V63" i="24"/>
  <c r="G64" i="24"/>
  <c r="M64" i="24" s="1"/>
  <c r="I64" i="24"/>
  <c r="K64" i="24"/>
  <c r="O64" i="24"/>
  <c r="Q64" i="24"/>
  <c r="V64" i="24"/>
  <c r="G65" i="24"/>
  <c r="I65" i="24"/>
  <c r="K65" i="24"/>
  <c r="M65" i="24"/>
  <c r="O65" i="24"/>
  <c r="Q65" i="24"/>
  <c r="V65" i="24"/>
  <c r="G66" i="24"/>
  <c r="M66" i="24" s="1"/>
  <c r="I66" i="24"/>
  <c r="K66" i="24"/>
  <c r="O66" i="24"/>
  <c r="Q66" i="24"/>
  <c r="V66" i="24"/>
  <c r="G67" i="24"/>
  <c r="I67" i="24"/>
  <c r="K67" i="24"/>
  <c r="M67" i="24"/>
  <c r="O67" i="24"/>
  <c r="Q67" i="24"/>
  <c r="V67" i="24"/>
  <c r="G69" i="24"/>
  <c r="I69" i="24"/>
  <c r="I68" i="24" s="1"/>
  <c r="K69" i="24"/>
  <c r="M69" i="24"/>
  <c r="O69" i="24"/>
  <c r="Q69" i="24"/>
  <c r="Q68" i="24" s="1"/>
  <c r="V69" i="24"/>
  <c r="G70" i="24"/>
  <c r="M70" i="24" s="1"/>
  <c r="I70" i="24"/>
  <c r="K70" i="24"/>
  <c r="K68" i="24" s="1"/>
  <c r="O70" i="24"/>
  <c r="Q70" i="24"/>
  <c r="V70" i="24"/>
  <c r="V68" i="24" s="1"/>
  <c r="G71" i="24"/>
  <c r="I71" i="24"/>
  <c r="K71" i="24"/>
  <c r="M71" i="24"/>
  <c r="O71" i="24"/>
  <c r="Q71" i="24"/>
  <c r="V71" i="24"/>
  <c r="G72" i="24"/>
  <c r="G68" i="24" s="1"/>
  <c r="I72" i="24"/>
  <c r="K72" i="24"/>
  <c r="O72" i="24"/>
  <c r="O68" i="24" s="1"/>
  <c r="Q72" i="24"/>
  <c r="V72" i="24"/>
  <c r="G73" i="24"/>
  <c r="I73" i="24"/>
  <c r="K73" i="24"/>
  <c r="M73" i="24"/>
  <c r="O73" i="24"/>
  <c r="Q73" i="24"/>
  <c r="V73" i="24"/>
  <c r="G74" i="24"/>
  <c r="M74" i="24" s="1"/>
  <c r="I74" i="24"/>
  <c r="K74" i="24"/>
  <c r="O74" i="24"/>
  <c r="Q74" i="24"/>
  <c r="V74" i="24"/>
  <c r="G75" i="24"/>
  <c r="I75" i="24"/>
  <c r="K75" i="24"/>
  <c r="M75" i="24"/>
  <c r="O75" i="24"/>
  <c r="Q75" i="24"/>
  <c r="V75" i="24"/>
  <c r="G76" i="24"/>
  <c r="M76" i="24" s="1"/>
  <c r="I76" i="24"/>
  <c r="K76" i="24"/>
  <c r="O76" i="24"/>
  <c r="Q76" i="24"/>
  <c r="V76" i="24"/>
  <c r="G77" i="24"/>
  <c r="I77" i="24"/>
  <c r="K77" i="24"/>
  <c r="M77" i="24"/>
  <c r="O77" i="24"/>
  <c r="Q77" i="24"/>
  <c r="V77" i="24"/>
  <c r="G78" i="24"/>
  <c r="M78" i="24" s="1"/>
  <c r="I78" i="24"/>
  <c r="K78" i="24"/>
  <c r="O78" i="24"/>
  <c r="Q78" i="24"/>
  <c r="V78" i="24"/>
  <c r="G79" i="24"/>
  <c r="I79" i="24"/>
  <c r="K79" i="24"/>
  <c r="M79" i="24"/>
  <c r="O79" i="24"/>
  <c r="Q79" i="24"/>
  <c r="V79" i="24"/>
  <c r="G80" i="24"/>
  <c r="M80" i="24" s="1"/>
  <c r="I80" i="24"/>
  <c r="K80" i="24"/>
  <c r="O80" i="24"/>
  <c r="Q80" i="24"/>
  <c r="V80" i="24"/>
  <c r="G81" i="24"/>
  <c r="I81" i="24"/>
  <c r="K81" i="24"/>
  <c r="M81" i="24"/>
  <c r="O81" i="24"/>
  <c r="Q81" i="24"/>
  <c r="V81" i="24"/>
  <c r="G82" i="24"/>
  <c r="M82" i="24" s="1"/>
  <c r="I82" i="24"/>
  <c r="K82" i="24"/>
  <c r="O82" i="24"/>
  <c r="Q82" i="24"/>
  <c r="V82" i="24"/>
  <c r="G83" i="24"/>
  <c r="I83" i="24"/>
  <c r="K83" i="24"/>
  <c r="M83" i="24"/>
  <c r="O83" i="24"/>
  <c r="Q83" i="24"/>
  <c r="V83" i="24"/>
  <c r="G84" i="24"/>
  <c r="M84" i="24" s="1"/>
  <c r="I84" i="24"/>
  <c r="K84" i="24"/>
  <c r="O84" i="24"/>
  <c r="Q84" i="24"/>
  <c r="V84" i="24"/>
  <c r="G85" i="24"/>
  <c r="I85" i="24"/>
  <c r="K85" i="24"/>
  <c r="M85" i="24"/>
  <c r="O85" i="24"/>
  <c r="Q85" i="24"/>
  <c r="V85" i="24"/>
  <c r="G86" i="24"/>
  <c r="M86" i="24" s="1"/>
  <c r="I86" i="24"/>
  <c r="K86" i="24"/>
  <c r="O86" i="24"/>
  <c r="Q86" i="24"/>
  <c r="V86" i="24"/>
  <c r="G87" i="24"/>
  <c r="I87" i="24"/>
  <c r="K87" i="24"/>
  <c r="M87" i="24"/>
  <c r="O87" i="24"/>
  <c r="Q87" i="24"/>
  <c r="V87" i="24"/>
  <c r="G88" i="24"/>
  <c r="M88" i="24" s="1"/>
  <c r="I88" i="24"/>
  <c r="K88" i="24"/>
  <c r="O88" i="24"/>
  <c r="Q88" i="24"/>
  <c r="V88" i="24"/>
  <c r="G89" i="24"/>
  <c r="I89" i="24"/>
  <c r="K89" i="24"/>
  <c r="M89" i="24"/>
  <c r="O89" i="24"/>
  <c r="Q89" i="24"/>
  <c r="V89" i="24"/>
  <c r="G90" i="24"/>
  <c r="M90" i="24" s="1"/>
  <c r="I90" i="24"/>
  <c r="K90" i="24"/>
  <c r="O90" i="24"/>
  <c r="Q90" i="24"/>
  <c r="V90" i="24"/>
  <c r="G91" i="24"/>
  <c r="I91" i="24"/>
  <c r="K91" i="24"/>
  <c r="M91" i="24"/>
  <c r="O91" i="24"/>
  <c r="Q91" i="24"/>
  <c r="V91" i="24"/>
  <c r="G93" i="24"/>
  <c r="I93" i="24"/>
  <c r="I92" i="24" s="1"/>
  <c r="K93" i="24"/>
  <c r="M93" i="24"/>
  <c r="O93" i="24"/>
  <c r="Q93" i="24"/>
  <c r="Q92" i="24" s="1"/>
  <c r="V93" i="24"/>
  <c r="G94" i="24"/>
  <c r="M94" i="24" s="1"/>
  <c r="I94" i="24"/>
  <c r="K94" i="24"/>
  <c r="K92" i="24" s="1"/>
  <c r="O94" i="24"/>
  <c r="Q94" i="24"/>
  <c r="V94" i="24"/>
  <c r="V92" i="24" s="1"/>
  <c r="G95" i="24"/>
  <c r="I95" i="24"/>
  <c r="K95" i="24"/>
  <c r="M95" i="24"/>
  <c r="O95" i="24"/>
  <c r="Q95" i="24"/>
  <c r="V95" i="24"/>
  <c r="G96" i="24"/>
  <c r="G92" i="24" s="1"/>
  <c r="I96" i="24"/>
  <c r="K96" i="24"/>
  <c r="O96" i="24"/>
  <c r="O92" i="24" s="1"/>
  <c r="Q96" i="24"/>
  <c r="V96" i="24"/>
  <c r="AE98" i="24"/>
  <c r="AF98" i="24"/>
  <c r="G455" i="23"/>
  <c r="BA274" i="23"/>
  <c r="BA192" i="23"/>
  <c r="BA125" i="23"/>
  <c r="BA77" i="23"/>
  <c r="BA55" i="23"/>
  <c r="BA45" i="23"/>
  <c r="BA42" i="23"/>
  <c r="BA35" i="23"/>
  <c r="BA32" i="23"/>
  <c r="BA29" i="23"/>
  <c r="BA24" i="23"/>
  <c r="BA21" i="23"/>
  <c r="BA13" i="23"/>
  <c r="BA11" i="23"/>
  <c r="BA10" i="23"/>
  <c r="G8" i="23"/>
  <c r="G9" i="23"/>
  <c r="I9" i="23"/>
  <c r="I8" i="23" s="1"/>
  <c r="K9" i="23"/>
  <c r="K8" i="23" s="1"/>
  <c r="M9" i="23"/>
  <c r="O9" i="23"/>
  <c r="Q9" i="23"/>
  <c r="Q8" i="23" s="1"/>
  <c r="V9" i="23"/>
  <c r="V8" i="23" s="1"/>
  <c r="G17" i="23"/>
  <c r="M17" i="23" s="1"/>
  <c r="I17" i="23"/>
  <c r="K17" i="23"/>
  <c r="O17" i="23"/>
  <c r="Q17" i="23"/>
  <c r="V17" i="23"/>
  <c r="G28" i="23"/>
  <c r="I28" i="23"/>
  <c r="K28" i="23"/>
  <c r="M28" i="23"/>
  <c r="O28" i="23"/>
  <c r="Q28" i="23"/>
  <c r="V28" i="23"/>
  <c r="G39" i="23"/>
  <c r="AF455" i="23" s="1"/>
  <c r="I39" i="23"/>
  <c r="K39" i="23"/>
  <c r="O39" i="23"/>
  <c r="O8" i="23" s="1"/>
  <c r="Q39" i="23"/>
  <c r="V39" i="23"/>
  <c r="G49" i="23"/>
  <c r="I49" i="23"/>
  <c r="K49" i="23"/>
  <c r="M49" i="23"/>
  <c r="O49" i="23"/>
  <c r="Q49" i="23"/>
  <c r="V49" i="23"/>
  <c r="G54" i="23"/>
  <c r="I54" i="23"/>
  <c r="I53" i="23" s="1"/>
  <c r="K54" i="23"/>
  <c r="M54" i="23"/>
  <c r="O54" i="23"/>
  <c r="Q54" i="23"/>
  <c r="Q53" i="23" s="1"/>
  <c r="V54" i="23"/>
  <c r="G63" i="23"/>
  <c r="G53" i="23" s="1"/>
  <c r="I63" i="23"/>
  <c r="K63" i="23"/>
  <c r="O63" i="23"/>
  <c r="O53" i="23" s="1"/>
  <c r="Q63" i="23"/>
  <c r="V63" i="23"/>
  <c r="G66" i="23"/>
  <c r="I66" i="23"/>
  <c r="K66" i="23"/>
  <c r="M66" i="23"/>
  <c r="O66" i="23"/>
  <c r="Q66" i="23"/>
  <c r="V66" i="23"/>
  <c r="G70" i="23"/>
  <c r="M70" i="23" s="1"/>
  <c r="I70" i="23"/>
  <c r="K70" i="23"/>
  <c r="K53" i="23" s="1"/>
  <c r="O70" i="23"/>
  <c r="Q70" i="23"/>
  <c r="V70" i="23"/>
  <c r="V53" i="23" s="1"/>
  <c r="G73" i="23"/>
  <c r="I73" i="23"/>
  <c r="K73" i="23"/>
  <c r="M73" i="23"/>
  <c r="O73" i="23"/>
  <c r="Q73" i="23"/>
  <c r="V73" i="23"/>
  <c r="G81" i="23"/>
  <c r="M81" i="23" s="1"/>
  <c r="I81" i="23"/>
  <c r="K81" i="23"/>
  <c r="O81" i="23"/>
  <c r="Q81" i="23"/>
  <c r="V81" i="23"/>
  <c r="G86" i="23"/>
  <c r="I86" i="23"/>
  <c r="K86" i="23"/>
  <c r="M86" i="23"/>
  <c r="O86" i="23"/>
  <c r="Q86" i="23"/>
  <c r="V86" i="23"/>
  <c r="G90" i="23"/>
  <c r="M90" i="23" s="1"/>
  <c r="I90" i="23"/>
  <c r="K90" i="23"/>
  <c r="O90" i="23"/>
  <c r="Q90" i="23"/>
  <c r="V90" i="23"/>
  <c r="G93" i="23"/>
  <c r="I93" i="23"/>
  <c r="K93" i="23"/>
  <c r="M93" i="23"/>
  <c r="O93" i="23"/>
  <c r="Q93" i="23"/>
  <c r="V93" i="23"/>
  <c r="G99" i="23"/>
  <c r="M99" i="23" s="1"/>
  <c r="I99" i="23"/>
  <c r="K99" i="23"/>
  <c r="O99" i="23"/>
  <c r="Q99" i="23"/>
  <c r="V99" i="23"/>
  <c r="I102" i="23"/>
  <c r="Q102" i="23"/>
  <c r="G103" i="23"/>
  <c r="M103" i="23" s="1"/>
  <c r="M102" i="23" s="1"/>
  <c r="I103" i="23"/>
  <c r="K103" i="23"/>
  <c r="K102" i="23" s="1"/>
  <c r="O103" i="23"/>
  <c r="O102" i="23" s="1"/>
  <c r="Q103" i="23"/>
  <c r="V103" i="23"/>
  <c r="V102" i="23" s="1"/>
  <c r="G109" i="23"/>
  <c r="G108" i="23" s="1"/>
  <c r="I109" i="23"/>
  <c r="K109" i="23"/>
  <c r="K108" i="23" s="1"/>
  <c r="O109" i="23"/>
  <c r="O108" i="23" s="1"/>
  <c r="Q109" i="23"/>
  <c r="V109" i="23"/>
  <c r="V108" i="23" s="1"/>
  <c r="G115" i="23"/>
  <c r="I115" i="23"/>
  <c r="I108" i="23" s="1"/>
  <c r="K115" i="23"/>
  <c r="M115" i="23"/>
  <c r="O115" i="23"/>
  <c r="Q115" i="23"/>
  <c r="Q108" i="23" s="1"/>
  <c r="V115" i="23"/>
  <c r="G123" i="23"/>
  <c r="M123" i="23" s="1"/>
  <c r="I123" i="23"/>
  <c r="K123" i="23"/>
  <c r="O123" i="23"/>
  <c r="Q123" i="23"/>
  <c r="V123" i="23"/>
  <c r="G140" i="23"/>
  <c r="I140" i="23"/>
  <c r="K140" i="23"/>
  <c r="M140" i="23"/>
  <c r="O140" i="23"/>
  <c r="Q140" i="23"/>
  <c r="V140" i="23"/>
  <c r="G148" i="23"/>
  <c r="M148" i="23" s="1"/>
  <c r="I148" i="23"/>
  <c r="K148" i="23"/>
  <c r="O148" i="23"/>
  <c r="Q148" i="23"/>
  <c r="V148" i="23"/>
  <c r="G152" i="23"/>
  <c r="I152" i="23"/>
  <c r="K152" i="23"/>
  <c r="M152" i="23"/>
  <c r="O152" i="23"/>
  <c r="Q152" i="23"/>
  <c r="V152" i="23"/>
  <c r="G155" i="23"/>
  <c r="M155" i="23" s="1"/>
  <c r="I155" i="23"/>
  <c r="K155" i="23"/>
  <c r="O155" i="23"/>
  <c r="Q155" i="23"/>
  <c r="V155" i="23"/>
  <c r="G158" i="23"/>
  <c r="I158" i="23"/>
  <c r="K158" i="23"/>
  <c r="M158" i="23"/>
  <c r="O158" i="23"/>
  <c r="Q158" i="23"/>
  <c r="V158" i="23"/>
  <c r="G162" i="23"/>
  <c r="G163" i="23"/>
  <c r="I163" i="23"/>
  <c r="I162" i="23" s="1"/>
  <c r="K163" i="23"/>
  <c r="M163" i="23"/>
  <c r="O163" i="23"/>
  <c r="Q163" i="23"/>
  <c r="Q162" i="23" s="1"/>
  <c r="V163" i="23"/>
  <c r="G174" i="23"/>
  <c r="M174" i="23" s="1"/>
  <c r="I174" i="23"/>
  <c r="K174" i="23"/>
  <c r="K162" i="23" s="1"/>
  <c r="O174" i="23"/>
  <c r="Q174" i="23"/>
  <c r="V174" i="23"/>
  <c r="V162" i="23" s="1"/>
  <c r="G179" i="23"/>
  <c r="I179" i="23"/>
  <c r="K179" i="23"/>
  <c r="M179" i="23"/>
  <c r="O179" i="23"/>
  <c r="Q179" i="23"/>
  <c r="V179" i="23"/>
  <c r="G185" i="23"/>
  <c r="M185" i="23" s="1"/>
  <c r="I185" i="23"/>
  <c r="K185" i="23"/>
  <c r="O185" i="23"/>
  <c r="O162" i="23" s="1"/>
  <c r="Q185" i="23"/>
  <c r="V185" i="23"/>
  <c r="G191" i="23"/>
  <c r="I191" i="23"/>
  <c r="K191" i="23"/>
  <c r="M191" i="23"/>
  <c r="O191" i="23"/>
  <c r="Q191" i="23"/>
  <c r="V191" i="23"/>
  <c r="G196" i="23"/>
  <c r="M196" i="23" s="1"/>
  <c r="I196" i="23"/>
  <c r="K196" i="23"/>
  <c r="O196" i="23"/>
  <c r="Q196" i="23"/>
  <c r="V196" i="23"/>
  <c r="G203" i="23"/>
  <c r="I203" i="23"/>
  <c r="K203" i="23"/>
  <c r="M203" i="23"/>
  <c r="O203" i="23"/>
  <c r="Q203" i="23"/>
  <c r="V203" i="23"/>
  <c r="G208" i="23"/>
  <c r="M208" i="23" s="1"/>
  <c r="I208" i="23"/>
  <c r="K208" i="23"/>
  <c r="O208" i="23"/>
  <c r="Q208" i="23"/>
  <c r="V208" i="23"/>
  <c r="G214" i="23"/>
  <c r="M214" i="23" s="1"/>
  <c r="I214" i="23"/>
  <c r="K214" i="23"/>
  <c r="K213" i="23" s="1"/>
  <c r="O214" i="23"/>
  <c r="O213" i="23" s="1"/>
  <c r="Q214" i="23"/>
  <c r="V214" i="23"/>
  <c r="V213" i="23" s="1"/>
  <c r="G217" i="23"/>
  <c r="I217" i="23"/>
  <c r="K217" i="23"/>
  <c r="M217" i="23"/>
  <c r="O217" i="23"/>
  <c r="Q217" i="23"/>
  <c r="V217" i="23"/>
  <c r="G220" i="23"/>
  <c r="M220" i="23" s="1"/>
  <c r="I220" i="23"/>
  <c r="K220" i="23"/>
  <c r="O220" i="23"/>
  <c r="Q220" i="23"/>
  <c r="V220" i="23"/>
  <c r="G223" i="23"/>
  <c r="I223" i="23"/>
  <c r="I213" i="23" s="1"/>
  <c r="K223" i="23"/>
  <c r="M223" i="23"/>
  <c r="O223" i="23"/>
  <c r="Q223" i="23"/>
  <c r="Q213" i="23" s="1"/>
  <c r="V223" i="23"/>
  <c r="G226" i="23"/>
  <c r="M226" i="23" s="1"/>
  <c r="I226" i="23"/>
  <c r="K226" i="23"/>
  <c r="O226" i="23"/>
  <c r="Q226" i="23"/>
  <c r="V226" i="23"/>
  <c r="G229" i="23"/>
  <c r="I229" i="23"/>
  <c r="K229" i="23"/>
  <c r="M229" i="23"/>
  <c r="O229" i="23"/>
  <c r="Q229" i="23"/>
  <c r="V229" i="23"/>
  <c r="G232" i="23"/>
  <c r="M232" i="23" s="1"/>
  <c r="I232" i="23"/>
  <c r="K232" i="23"/>
  <c r="O232" i="23"/>
  <c r="Q232" i="23"/>
  <c r="V232" i="23"/>
  <c r="G235" i="23"/>
  <c r="I235" i="23"/>
  <c r="K235" i="23"/>
  <c r="M235" i="23"/>
  <c r="O235" i="23"/>
  <c r="Q235" i="23"/>
  <c r="V235" i="23"/>
  <c r="G238" i="23"/>
  <c r="M238" i="23" s="1"/>
  <c r="I238" i="23"/>
  <c r="K238" i="23"/>
  <c r="O238" i="23"/>
  <c r="Q238" i="23"/>
  <c r="V238" i="23"/>
  <c r="G241" i="23"/>
  <c r="I241" i="23"/>
  <c r="K241" i="23"/>
  <c r="M241" i="23"/>
  <c r="O241" i="23"/>
  <c r="Q241" i="23"/>
  <c r="V241" i="23"/>
  <c r="G244" i="23"/>
  <c r="O244" i="23"/>
  <c r="G245" i="23"/>
  <c r="I245" i="23"/>
  <c r="I244" i="23" s="1"/>
  <c r="K245" i="23"/>
  <c r="M245" i="23"/>
  <c r="O245" i="23"/>
  <c r="Q245" i="23"/>
  <c r="Q244" i="23" s="1"/>
  <c r="V245" i="23"/>
  <c r="G248" i="23"/>
  <c r="M248" i="23" s="1"/>
  <c r="I248" i="23"/>
  <c r="K248" i="23"/>
  <c r="K244" i="23" s="1"/>
  <c r="O248" i="23"/>
  <c r="Q248" i="23"/>
  <c r="V248" i="23"/>
  <c r="V244" i="23" s="1"/>
  <c r="I251" i="23"/>
  <c r="Q251" i="23"/>
  <c r="G252" i="23"/>
  <c r="G251" i="23" s="1"/>
  <c r="I252" i="23"/>
  <c r="K252" i="23"/>
  <c r="K251" i="23" s="1"/>
  <c r="O252" i="23"/>
  <c r="O251" i="23" s="1"/>
  <c r="Q252" i="23"/>
  <c r="V252" i="23"/>
  <c r="V251" i="23" s="1"/>
  <c r="I262" i="23"/>
  <c r="Q262" i="23"/>
  <c r="G263" i="23"/>
  <c r="M263" i="23" s="1"/>
  <c r="I263" i="23"/>
  <c r="K263" i="23"/>
  <c r="K262" i="23" s="1"/>
  <c r="O263" i="23"/>
  <c r="O262" i="23" s="1"/>
  <c r="Q263" i="23"/>
  <c r="V263" i="23"/>
  <c r="V262" i="23" s="1"/>
  <c r="G265" i="23"/>
  <c r="I265" i="23"/>
  <c r="K265" i="23"/>
  <c r="M265" i="23"/>
  <c r="O265" i="23"/>
  <c r="Q265" i="23"/>
  <c r="V265" i="23"/>
  <c r="G267" i="23"/>
  <c r="M267" i="23" s="1"/>
  <c r="I267" i="23"/>
  <c r="K267" i="23"/>
  <c r="O267" i="23"/>
  <c r="Q267" i="23"/>
  <c r="V267" i="23"/>
  <c r="I270" i="23"/>
  <c r="Q270" i="23"/>
  <c r="G271" i="23"/>
  <c r="M271" i="23" s="1"/>
  <c r="M270" i="23" s="1"/>
  <c r="I271" i="23"/>
  <c r="K271" i="23"/>
  <c r="K270" i="23" s="1"/>
  <c r="O271" i="23"/>
  <c r="O270" i="23" s="1"/>
  <c r="Q271" i="23"/>
  <c r="V271" i="23"/>
  <c r="V270" i="23" s="1"/>
  <c r="G273" i="23"/>
  <c r="G272" i="23" s="1"/>
  <c r="I273" i="23"/>
  <c r="K273" i="23"/>
  <c r="K272" i="23" s="1"/>
  <c r="O273" i="23"/>
  <c r="O272" i="23" s="1"/>
  <c r="Q273" i="23"/>
  <c r="V273" i="23"/>
  <c r="V272" i="23" s="1"/>
  <c r="G278" i="23"/>
  <c r="I278" i="23"/>
  <c r="I272" i="23" s="1"/>
  <c r="K278" i="23"/>
  <c r="M278" i="23"/>
  <c r="O278" i="23"/>
  <c r="Q278" i="23"/>
  <c r="Q272" i="23" s="1"/>
  <c r="V278" i="23"/>
  <c r="G284" i="23"/>
  <c r="M284" i="23" s="1"/>
  <c r="I284" i="23"/>
  <c r="K284" i="23"/>
  <c r="O284" i="23"/>
  <c r="Q284" i="23"/>
  <c r="V284" i="23"/>
  <c r="G288" i="23"/>
  <c r="I288" i="23"/>
  <c r="K288" i="23"/>
  <c r="M288" i="23"/>
  <c r="O288" i="23"/>
  <c r="Q288" i="23"/>
  <c r="V288" i="23"/>
  <c r="G290" i="23"/>
  <c r="O290" i="23"/>
  <c r="G291" i="23"/>
  <c r="I291" i="23"/>
  <c r="I290" i="23" s="1"/>
  <c r="K291" i="23"/>
  <c r="M291" i="23"/>
  <c r="O291" i="23"/>
  <c r="Q291" i="23"/>
  <c r="Q290" i="23" s="1"/>
  <c r="V291" i="23"/>
  <c r="G295" i="23"/>
  <c r="M295" i="23" s="1"/>
  <c r="I295" i="23"/>
  <c r="K295" i="23"/>
  <c r="K290" i="23" s="1"/>
  <c r="O295" i="23"/>
  <c r="Q295" i="23"/>
  <c r="V295" i="23"/>
  <c r="V290" i="23" s="1"/>
  <c r="G300" i="23"/>
  <c r="I300" i="23"/>
  <c r="K300" i="23"/>
  <c r="M300" i="23"/>
  <c r="O300" i="23"/>
  <c r="Q300" i="23"/>
  <c r="V300" i="23"/>
  <c r="G303" i="23"/>
  <c r="I303" i="23"/>
  <c r="I302" i="23" s="1"/>
  <c r="K303" i="23"/>
  <c r="M303" i="23"/>
  <c r="O303" i="23"/>
  <c r="Q303" i="23"/>
  <c r="Q302" i="23" s="1"/>
  <c r="V303" i="23"/>
  <c r="G306" i="23"/>
  <c r="M306" i="23" s="1"/>
  <c r="I306" i="23"/>
  <c r="K306" i="23"/>
  <c r="K302" i="23" s="1"/>
  <c r="O306" i="23"/>
  <c r="Q306" i="23"/>
  <c r="V306" i="23"/>
  <c r="V302" i="23" s="1"/>
  <c r="G309" i="23"/>
  <c r="I309" i="23"/>
  <c r="K309" i="23"/>
  <c r="M309" i="23"/>
  <c r="O309" i="23"/>
  <c r="Q309" i="23"/>
  <c r="V309" i="23"/>
  <c r="G312" i="23"/>
  <c r="G302" i="23" s="1"/>
  <c r="I312" i="23"/>
  <c r="K312" i="23"/>
  <c r="O312" i="23"/>
  <c r="O302" i="23" s="1"/>
  <c r="Q312" i="23"/>
  <c r="V312" i="23"/>
  <c r="G315" i="23"/>
  <c r="I315" i="23"/>
  <c r="K315" i="23"/>
  <c r="M315" i="23"/>
  <c r="O315" i="23"/>
  <c r="Q315" i="23"/>
  <c r="V315" i="23"/>
  <c r="G318" i="23"/>
  <c r="M318" i="23" s="1"/>
  <c r="I318" i="23"/>
  <c r="K318" i="23"/>
  <c r="O318" i="23"/>
  <c r="Q318" i="23"/>
  <c r="V318" i="23"/>
  <c r="I321" i="23"/>
  <c r="Q321" i="23"/>
  <c r="G322" i="23"/>
  <c r="G321" i="23" s="1"/>
  <c r="I322" i="23"/>
  <c r="K322" i="23"/>
  <c r="K321" i="23" s="1"/>
  <c r="O322" i="23"/>
  <c r="O321" i="23" s="1"/>
  <c r="Q322" i="23"/>
  <c r="V322" i="23"/>
  <c r="V321" i="23" s="1"/>
  <c r="I325" i="23"/>
  <c r="Q325" i="23"/>
  <c r="G326" i="23"/>
  <c r="M326" i="23" s="1"/>
  <c r="M325" i="23" s="1"/>
  <c r="I326" i="23"/>
  <c r="K326" i="23"/>
  <c r="K325" i="23" s="1"/>
  <c r="O326" i="23"/>
  <c r="O325" i="23" s="1"/>
  <c r="Q326" i="23"/>
  <c r="V326" i="23"/>
  <c r="V325" i="23" s="1"/>
  <c r="G335" i="23"/>
  <c r="G334" i="23" s="1"/>
  <c r="I335" i="23"/>
  <c r="K335" i="23"/>
  <c r="K334" i="23" s="1"/>
  <c r="O335" i="23"/>
  <c r="O334" i="23" s="1"/>
  <c r="Q335" i="23"/>
  <c r="V335" i="23"/>
  <c r="V334" i="23" s="1"/>
  <c r="G338" i="23"/>
  <c r="I338" i="23"/>
  <c r="I334" i="23" s="1"/>
  <c r="K338" i="23"/>
  <c r="M338" i="23"/>
  <c r="O338" i="23"/>
  <c r="Q338" i="23"/>
  <c r="Q334" i="23" s="1"/>
  <c r="V338" i="23"/>
  <c r="G343" i="23"/>
  <c r="M343" i="23" s="1"/>
  <c r="I343" i="23"/>
  <c r="K343" i="23"/>
  <c r="O343" i="23"/>
  <c r="Q343" i="23"/>
  <c r="V343" i="23"/>
  <c r="G350" i="23"/>
  <c r="I350" i="23"/>
  <c r="K350" i="23"/>
  <c r="M350" i="23"/>
  <c r="O350" i="23"/>
  <c r="Q350" i="23"/>
  <c r="V350" i="23"/>
  <c r="G353" i="23"/>
  <c r="G354" i="23"/>
  <c r="I354" i="23"/>
  <c r="I353" i="23" s="1"/>
  <c r="K354" i="23"/>
  <c r="M354" i="23"/>
  <c r="O354" i="23"/>
  <c r="Q354" i="23"/>
  <c r="Q353" i="23" s="1"/>
  <c r="V354" i="23"/>
  <c r="G358" i="23"/>
  <c r="M358" i="23" s="1"/>
  <c r="I358" i="23"/>
  <c r="K358" i="23"/>
  <c r="K353" i="23" s="1"/>
  <c r="O358" i="23"/>
  <c r="Q358" i="23"/>
  <c r="V358" i="23"/>
  <c r="V353" i="23" s="1"/>
  <c r="G364" i="23"/>
  <c r="I364" i="23"/>
  <c r="K364" i="23"/>
  <c r="M364" i="23"/>
  <c r="O364" i="23"/>
  <c r="Q364" i="23"/>
  <c r="V364" i="23"/>
  <c r="G368" i="23"/>
  <c r="M368" i="23" s="1"/>
  <c r="I368" i="23"/>
  <c r="K368" i="23"/>
  <c r="O368" i="23"/>
  <c r="O353" i="23" s="1"/>
  <c r="Q368" i="23"/>
  <c r="V368" i="23"/>
  <c r="G371" i="23"/>
  <c r="I371" i="23"/>
  <c r="K371" i="23"/>
  <c r="M371" i="23"/>
  <c r="O371" i="23"/>
  <c r="Q371" i="23"/>
  <c r="V371" i="23"/>
  <c r="G377" i="23"/>
  <c r="M377" i="23" s="1"/>
  <c r="I377" i="23"/>
  <c r="K377" i="23"/>
  <c r="O377" i="23"/>
  <c r="Q377" i="23"/>
  <c r="V377" i="23"/>
  <c r="G380" i="23"/>
  <c r="G379" i="23" s="1"/>
  <c r="I380" i="23"/>
  <c r="K380" i="23"/>
  <c r="K379" i="23" s="1"/>
  <c r="O380" i="23"/>
  <c r="O379" i="23" s="1"/>
  <c r="Q380" i="23"/>
  <c r="V380" i="23"/>
  <c r="V379" i="23" s="1"/>
  <c r="G387" i="23"/>
  <c r="I387" i="23"/>
  <c r="I379" i="23" s="1"/>
  <c r="K387" i="23"/>
  <c r="M387" i="23"/>
  <c r="O387" i="23"/>
  <c r="Q387" i="23"/>
  <c r="Q379" i="23" s="1"/>
  <c r="V387" i="23"/>
  <c r="G389" i="23"/>
  <c r="M389" i="23" s="1"/>
  <c r="I389" i="23"/>
  <c r="K389" i="23"/>
  <c r="O389" i="23"/>
  <c r="Q389" i="23"/>
  <c r="V389" i="23"/>
  <c r="G393" i="23"/>
  <c r="I393" i="23"/>
  <c r="K393" i="23"/>
  <c r="M393" i="23"/>
  <c r="O393" i="23"/>
  <c r="Q393" i="23"/>
  <c r="V393" i="23"/>
  <c r="G398" i="23"/>
  <c r="M398" i="23" s="1"/>
  <c r="I398" i="23"/>
  <c r="K398" i="23"/>
  <c r="O398" i="23"/>
  <c r="Q398" i="23"/>
  <c r="V398" i="23"/>
  <c r="G402" i="23"/>
  <c r="I402" i="23"/>
  <c r="K402" i="23"/>
  <c r="M402" i="23"/>
  <c r="O402" i="23"/>
  <c r="Q402" i="23"/>
  <c r="V402" i="23"/>
  <c r="G408" i="23"/>
  <c r="M408" i="23" s="1"/>
  <c r="I408" i="23"/>
  <c r="K408" i="23"/>
  <c r="O408" i="23"/>
  <c r="Q408" i="23"/>
  <c r="V408" i="23"/>
  <c r="G414" i="23"/>
  <c r="I414" i="23"/>
  <c r="K414" i="23"/>
  <c r="M414" i="23"/>
  <c r="O414" i="23"/>
  <c r="Q414" i="23"/>
  <c r="V414" i="23"/>
  <c r="G417" i="23"/>
  <c r="M417" i="23" s="1"/>
  <c r="I417" i="23"/>
  <c r="K417" i="23"/>
  <c r="O417" i="23"/>
  <c r="Q417" i="23"/>
  <c r="V417" i="23"/>
  <c r="I418" i="23"/>
  <c r="Q418" i="23"/>
  <c r="G419" i="23"/>
  <c r="M419" i="23" s="1"/>
  <c r="M418" i="23" s="1"/>
  <c r="I419" i="23"/>
  <c r="K419" i="23"/>
  <c r="K418" i="23" s="1"/>
  <c r="O419" i="23"/>
  <c r="O418" i="23" s="1"/>
  <c r="Q419" i="23"/>
  <c r="V419" i="23"/>
  <c r="V418" i="23" s="1"/>
  <c r="G423" i="23"/>
  <c r="I423" i="23"/>
  <c r="K423" i="23"/>
  <c r="M423" i="23"/>
  <c r="O423" i="23"/>
  <c r="Q423" i="23"/>
  <c r="V423" i="23"/>
  <c r="G425" i="23"/>
  <c r="O425" i="23"/>
  <c r="G426" i="23"/>
  <c r="I426" i="23"/>
  <c r="I425" i="23" s="1"/>
  <c r="K426" i="23"/>
  <c r="M426" i="23"/>
  <c r="O426" i="23"/>
  <c r="Q426" i="23"/>
  <c r="Q425" i="23" s="1"/>
  <c r="V426" i="23"/>
  <c r="G439" i="23"/>
  <c r="M439" i="23" s="1"/>
  <c r="I439" i="23"/>
  <c r="K439" i="23"/>
  <c r="K425" i="23" s="1"/>
  <c r="O439" i="23"/>
  <c r="Q439" i="23"/>
  <c r="V439" i="23"/>
  <c r="V425" i="23" s="1"/>
  <c r="G442" i="23"/>
  <c r="I442" i="23"/>
  <c r="K442" i="23"/>
  <c r="M442" i="23"/>
  <c r="O442" i="23"/>
  <c r="Q442" i="23"/>
  <c r="V442" i="23"/>
  <c r="AE455" i="23"/>
  <c r="G194" i="22"/>
  <c r="BA46" i="22"/>
  <c r="G8" i="22"/>
  <c r="O8" i="22"/>
  <c r="G9" i="22"/>
  <c r="M9" i="22" s="1"/>
  <c r="M8" i="22" s="1"/>
  <c r="I9" i="22"/>
  <c r="I8" i="22" s="1"/>
  <c r="K9" i="22"/>
  <c r="K8" i="22" s="1"/>
  <c r="O9" i="22"/>
  <c r="Q9" i="22"/>
  <c r="Q8" i="22" s="1"/>
  <c r="V9" i="22"/>
  <c r="V8" i="22" s="1"/>
  <c r="G11" i="22"/>
  <c r="K11" i="22"/>
  <c r="O11" i="22"/>
  <c r="V11" i="22"/>
  <c r="G12" i="22"/>
  <c r="I12" i="22"/>
  <c r="I11" i="22" s="1"/>
  <c r="K12" i="22"/>
  <c r="M12" i="22"/>
  <c r="M11" i="22" s="1"/>
  <c r="O12" i="22"/>
  <c r="Q12" i="22"/>
  <c r="Q11" i="22" s="1"/>
  <c r="V12" i="22"/>
  <c r="G17" i="22"/>
  <c r="I17" i="22"/>
  <c r="I16" i="22" s="1"/>
  <c r="K17" i="22"/>
  <c r="M17" i="22"/>
  <c r="O17" i="22"/>
  <c r="Q17" i="22"/>
  <c r="Q16" i="22" s="1"/>
  <c r="V17" i="22"/>
  <c r="G23" i="22"/>
  <c r="M23" i="22" s="1"/>
  <c r="I23" i="22"/>
  <c r="K23" i="22"/>
  <c r="K16" i="22" s="1"/>
  <c r="O23" i="22"/>
  <c r="Q23" i="22"/>
  <c r="V23" i="22"/>
  <c r="V16" i="22" s="1"/>
  <c r="G30" i="22"/>
  <c r="I30" i="22"/>
  <c r="K30" i="22"/>
  <c r="M30" i="22"/>
  <c r="O30" i="22"/>
  <c r="Q30" i="22"/>
  <c r="V30" i="22"/>
  <c r="G38" i="22"/>
  <c r="M38" i="22" s="1"/>
  <c r="I38" i="22"/>
  <c r="K38" i="22"/>
  <c r="O38" i="22"/>
  <c r="O16" i="22" s="1"/>
  <c r="Q38" i="22"/>
  <c r="V38" i="22"/>
  <c r="G42" i="22"/>
  <c r="I42" i="22"/>
  <c r="K42" i="22"/>
  <c r="M42" i="22"/>
  <c r="O42" i="22"/>
  <c r="Q42" i="22"/>
  <c r="V42" i="22"/>
  <c r="G45" i="22"/>
  <c r="M45" i="22" s="1"/>
  <c r="I45" i="22"/>
  <c r="K45" i="22"/>
  <c r="O45" i="22"/>
  <c r="Q45" i="22"/>
  <c r="V45" i="22"/>
  <c r="G62" i="22"/>
  <c r="I62" i="22"/>
  <c r="K62" i="22"/>
  <c r="M62" i="22"/>
  <c r="O62" i="22"/>
  <c r="Q62" i="22"/>
  <c r="V62" i="22"/>
  <c r="G68" i="22"/>
  <c r="M68" i="22" s="1"/>
  <c r="I68" i="22"/>
  <c r="K68" i="22"/>
  <c r="O68" i="22"/>
  <c r="Q68" i="22"/>
  <c r="V68" i="22"/>
  <c r="G72" i="22"/>
  <c r="I72" i="22"/>
  <c r="K72" i="22"/>
  <c r="M72" i="22"/>
  <c r="O72" i="22"/>
  <c r="Q72" i="22"/>
  <c r="V72" i="22"/>
  <c r="G75" i="22"/>
  <c r="M75" i="22" s="1"/>
  <c r="I75" i="22"/>
  <c r="K75" i="22"/>
  <c r="O75" i="22"/>
  <c r="Q75" i="22"/>
  <c r="V75" i="22"/>
  <c r="G80" i="22"/>
  <c r="I80" i="22"/>
  <c r="K80" i="22"/>
  <c r="M80" i="22"/>
  <c r="O80" i="22"/>
  <c r="Q80" i="22"/>
  <c r="V80" i="22"/>
  <c r="G89" i="22"/>
  <c r="M89" i="22" s="1"/>
  <c r="I89" i="22"/>
  <c r="K89" i="22"/>
  <c r="O89" i="22"/>
  <c r="Q89" i="22"/>
  <c r="V89" i="22"/>
  <c r="G103" i="22"/>
  <c r="I103" i="22"/>
  <c r="K103" i="22"/>
  <c r="M103" i="22"/>
  <c r="O103" i="22"/>
  <c r="Q103" i="22"/>
  <c r="V103" i="22"/>
  <c r="G108" i="22"/>
  <c r="M108" i="22" s="1"/>
  <c r="I108" i="22"/>
  <c r="K108" i="22"/>
  <c r="O108" i="22"/>
  <c r="Q108" i="22"/>
  <c r="V108" i="22"/>
  <c r="I116" i="22"/>
  <c r="Q116" i="22"/>
  <c r="G117" i="22"/>
  <c r="M117" i="22" s="1"/>
  <c r="M116" i="22" s="1"/>
  <c r="I117" i="22"/>
  <c r="K117" i="22"/>
  <c r="K116" i="22" s="1"/>
  <c r="O117" i="22"/>
  <c r="O116" i="22" s="1"/>
  <c r="Q117" i="22"/>
  <c r="V117" i="22"/>
  <c r="V116" i="22" s="1"/>
  <c r="I122" i="22"/>
  <c r="Q122" i="22"/>
  <c r="G123" i="22"/>
  <c r="G122" i="22" s="1"/>
  <c r="I123" i="22"/>
  <c r="K123" i="22"/>
  <c r="K122" i="22" s="1"/>
  <c r="O123" i="22"/>
  <c r="O122" i="22" s="1"/>
  <c r="Q123" i="22"/>
  <c r="V123" i="22"/>
  <c r="V122" i="22" s="1"/>
  <c r="G129" i="22"/>
  <c r="M129" i="22" s="1"/>
  <c r="M128" i="22" s="1"/>
  <c r="I129" i="22"/>
  <c r="K129" i="22"/>
  <c r="K128" i="22" s="1"/>
  <c r="O129" i="22"/>
  <c r="O128" i="22" s="1"/>
  <c r="Q129" i="22"/>
  <c r="Q128" i="22" s="1"/>
  <c r="V129" i="22"/>
  <c r="V128" i="22" s="1"/>
  <c r="G132" i="22"/>
  <c r="I132" i="22"/>
  <c r="I128" i="22" s="1"/>
  <c r="K132" i="22"/>
  <c r="M132" i="22"/>
  <c r="O132" i="22"/>
  <c r="Q132" i="22"/>
  <c r="V132" i="22"/>
  <c r="G136" i="22"/>
  <c r="K136" i="22"/>
  <c r="O136" i="22"/>
  <c r="V136" i="22"/>
  <c r="G137" i="22"/>
  <c r="I137" i="22"/>
  <c r="I136" i="22" s="1"/>
  <c r="K137" i="22"/>
  <c r="M137" i="22"/>
  <c r="M136" i="22" s="1"/>
  <c r="O137" i="22"/>
  <c r="Q137" i="22"/>
  <c r="Q136" i="22" s="1"/>
  <c r="V137" i="22"/>
  <c r="G139" i="22"/>
  <c r="K139" i="22"/>
  <c r="O139" i="22"/>
  <c r="V139" i="22"/>
  <c r="G140" i="22"/>
  <c r="I140" i="22"/>
  <c r="I139" i="22" s="1"/>
  <c r="K140" i="22"/>
  <c r="M140" i="22"/>
  <c r="M139" i="22" s="1"/>
  <c r="O140" i="22"/>
  <c r="Q140" i="22"/>
  <c r="Q139" i="22" s="1"/>
  <c r="V140" i="22"/>
  <c r="G144" i="22"/>
  <c r="I144" i="22"/>
  <c r="I143" i="22" s="1"/>
  <c r="K144" i="22"/>
  <c r="M144" i="22"/>
  <c r="O144" i="22"/>
  <c r="Q144" i="22"/>
  <c r="Q143" i="22" s="1"/>
  <c r="V144" i="22"/>
  <c r="G153" i="22"/>
  <c r="M153" i="22" s="1"/>
  <c r="I153" i="22"/>
  <c r="K153" i="22"/>
  <c r="O153" i="22"/>
  <c r="O143" i="22" s="1"/>
  <c r="Q153" i="22"/>
  <c r="V153" i="22"/>
  <c r="G156" i="22"/>
  <c r="I156" i="22"/>
  <c r="K156" i="22"/>
  <c r="M156" i="22"/>
  <c r="O156" i="22"/>
  <c r="Q156" i="22"/>
  <c r="V156" i="22"/>
  <c r="G158" i="22"/>
  <c r="M158" i="22" s="1"/>
  <c r="I158" i="22"/>
  <c r="K158" i="22"/>
  <c r="K143" i="22" s="1"/>
  <c r="O158" i="22"/>
  <c r="Q158" i="22"/>
  <c r="V158" i="22"/>
  <c r="V143" i="22" s="1"/>
  <c r="G160" i="22"/>
  <c r="I160" i="22"/>
  <c r="K160" i="22"/>
  <c r="M160" i="22"/>
  <c r="O160" i="22"/>
  <c r="Q160" i="22"/>
  <c r="V160" i="22"/>
  <c r="G162" i="22"/>
  <c r="M162" i="22" s="1"/>
  <c r="I162" i="22"/>
  <c r="K162" i="22"/>
  <c r="O162" i="22"/>
  <c r="Q162" i="22"/>
  <c r="V162" i="22"/>
  <c r="G165" i="22"/>
  <c r="I165" i="22"/>
  <c r="K165" i="22"/>
  <c r="M165" i="22"/>
  <c r="O165" i="22"/>
  <c r="Q165" i="22"/>
  <c r="V165" i="22"/>
  <c r="G168" i="22"/>
  <c r="M168" i="22" s="1"/>
  <c r="I168" i="22"/>
  <c r="K168" i="22"/>
  <c r="O168" i="22"/>
  <c r="Q168" i="22"/>
  <c r="V168" i="22"/>
  <c r="G171" i="22"/>
  <c r="I171" i="22"/>
  <c r="K171" i="22"/>
  <c r="M171" i="22"/>
  <c r="O171" i="22"/>
  <c r="Q171" i="22"/>
  <c r="V171" i="22"/>
  <c r="G173" i="22"/>
  <c r="M173" i="22" s="1"/>
  <c r="I173" i="22"/>
  <c r="K173" i="22"/>
  <c r="O173" i="22"/>
  <c r="Q173" i="22"/>
  <c r="V173" i="22"/>
  <c r="G175" i="22"/>
  <c r="I175" i="22"/>
  <c r="K175" i="22"/>
  <c r="M175" i="22"/>
  <c r="O175" i="22"/>
  <c r="Q175" i="22"/>
  <c r="V175" i="22"/>
  <c r="G177" i="22"/>
  <c r="M177" i="22" s="1"/>
  <c r="I177" i="22"/>
  <c r="K177" i="22"/>
  <c r="O177" i="22"/>
  <c r="Q177" i="22"/>
  <c r="V177" i="22"/>
  <c r="G179" i="22"/>
  <c r="I179" i="22"/>
  <c r="K179" i="22"/>
  <c r="M179" i="22"/>
  <c r="O179" i="22"/>
  <c r="Q179" i="22"/>
  <c r="V179" i="22"/>
  <c r="G181" i="22"/>
  <c r="M181" i="22" s="1"/>
  <c r="I181" i="22"/>
  <c r="K181" i="22"/>
  <c r="O181" i="22"/>
  <c r="Q181" i="22"/>
  <c r="V181" i="22"/>
  <c r="AE194" i="22"/>
  <c r="AF194" i="22"/>
  <c r="G75" i="21"/>
  <c r="G8" i="21"/>
  <c r="O8" i="21"/>
  <c r="G9" i="21"/>
  <c r="M9" i="21" s="1"/>
  <c r="M8" i="21" s="1"/>
  <c r="I9" i="21"/>
  <c r="I8" i="21" s="1"/>
  <c r="K9" i="21"/>
  <c r="K8" i="21" s="1"/>
  <c r="O9" i="21"/>
  <c r="Q9" i="21"/>
  <c r="Q8" i="21" s="1"/>
  <c r="V9" i="21"/>
  <c r="V8" i="21" s="1"/>
  <c r="G10" i="21"/>
  <c r="I10" i="21"/>
  <c r="K10" i="21"/>
  <c r="M10" i="21"/>
  <c r="O10" i="21"/>
  <c r="Q10" i="21"/>
  <c r="V10" i="21"/>
  <c r="G12" i="21"/>
  <c r="G11" i="21" s="1"/>
  <c r="I12" i="21"/>
  <c r="I11" i="21" s="1"/>
  <c r="K12" i="21"/>
  <c r="K11" i="21" s="1"/>
  <c r="O12" i="21"/>
  <c r="O11" i="21" s="1"/>
  <c r="Q12" i="21"/>
  <c r="Q11" i="21" s="1"/>
  <c r="V12" i="21"/>
  <c r="V11" i="21" s="1"/>
  <c r="G13" i="21"/>
  <c r="M13" i="21" s="1"/>
  <c r="I13" i="21"/>
  <c r="K13" i="21"/>
  <c r="O13" i="21"/>
  <c r="Q13" i="21"/>
  <c r="V13" i="21"/>
  <c r="G14" i="21"/>
  <c r="I14" i="21"/>
  <c r="K14" i="21"/>
  <c r="M14" i="21"/>
  <c r="O14" i="21"/>
  <c r="Q14" i="21"/>
  <c r="V14" i="21"/>
  <c r="G15" i="21"/>
  <c r="I15" i="21"/>
  <c r="K15" i="21"/>
  <c r="M15" i="21"/>
  <c r="O15" i="21"/>
  <c r="Q15" i="21"/>
  <c r="V15" i="21"/>
  <c r="G16" i="21"/>
  <c r="M16" i="21" s="1"/>
  <c r="I16" i="21"/>
  <c r="K16" i="21"/>
  <c r="O16" i="21"/>
  <c r="Q16" i="21"/>
  <c r="V16" i="21"/>
  <c r="G17" i="21"/>
  <c r="M17" i="21" s="1"/>
  <c r="I17" i="21"/>
  <c r="K17" i="21"/>
  <c r="O17" i="21"/>
  <c r="Q17" i="21"/>
  <c r="V17" i="21"/>
  <c r="G18" i="21"/>
  <c r="I18" i="21"/>
  <c r="K18" i="21"/>
  <c r="M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2" i="21"/>
  <c r="I22" i="21"/>
  <c r="K22" i="21"/>
  <c r="M22" i="21"/>
  <c r="O22" i="21"/>
  <c r="Q22" i="21"/>
  <c r="V22" i="21"/>
  <c r="G23" i="21"/>
  <c r="I23" i="21"/>
  <c r="K23" i="21"/>
  <c r="M23" i="21"/>
  <c r="O23" i="21"/>
  <c r="Q23" i="21"/>
  <c r="V23" i="21"/>
  <c r="G24" i="21"/>
  <c r="M24" i="21" s="1"/>
  <c r="I24" i="21"/>
  <c r="K24" i="21"/>
  <c r="O24" i="21"/>
  <c r="Q24" i="21"/>
  <c r="V24" i="21"/>
  <c r="G25" i="21"/>
  <c r="I25" i="21"/>
  <c r="K25" i="21"/>
  <c r="M25" i="21"/>
  <c r="O25" i="21"/>
  <c r="Q25" i="21"/>
  <c r="V25" i="21"/>
  <c r="G26" i="21"/>
  <c r="I26" i="21"/>
  <c r="K26" i="21"/>
  <c r="M26" i="21"/>
  <c r="O26" i="21"/>
  <c r="Q26" i="21"/>
  <c r="V26" i="21"/>
  <c r="G28" i="21"/>
  <c r="G27" i="21" s="1"/>
  <c r="I28" i="21"/>
  <c r="I27" i="21" s="1"/>
  <c r="K28" i="21"/>
  <c r="K27" i="21" s="1"/>
  <c r="O28" i="21"/>
  <c r="O27" i="21" s="1"/>
  <c r="Q28" i="21"/>
  <c r="Q27" i="21" s="1"/>
  <c r="V28" i="21"/>
  <c r="V27" i="21" s="1"/>
  <c r="G29" i="21"/>
  <c r="I29" i="21"/>
  <c r="K29" i="21"/>
  <c r="M29" i="21"/>
  <c r="O29" i="21"/>
  <c r="Q29" i="21"/>
  <c r="V29" i="21"/>
  <c r="G30" i="21"/>
  <c r="I30" i="21"/>
  <c r="K30" i="21"/>
  <c r="M30" i="21"/>
  <c r="O30" i="21"/>
  <c r="Q30" i="21"/>
  <c r="V30" i="21"/>
  <c r="G31" i="21"/>
  <c r="M31" i="21" s="1"/>
  <c r="I31" i="21"/>
  <c r="K31" i="21"/>
  <c r="O31" i="21"/>
  <c r="Q31" i="21"/>
  <c r="V31" i="21"/>
  <c r="G32" i="21"/>
  <c r="M32" i="21" s="1"/>
  <c r="I32" i="21"/>
  <c r="K32" i="21"/>
  <c r="O32" i="21"/>
  <c r="Q32" i="21"/>
  <c r="V32" i="21"/>
  <c r="G33" i="21"/>
  <c r="I33" i="21"/>
  <c r="K33" i="21"/>
  <c r="M33" i="21"/>
  <c r="O33" i="21"/>
  <c r="Q33" i="21"/>
  <c r="V33" i="21"/>
  <c r="G34" i="21"/>
  <c r="I34" i="21"/>
  <c r="K34" i="21"/>
  <c r="M34" i="21"/>
  <c r="O34" i="21"/>
  <c r="Q34" i="21"/>
  <c r="V34" i="21"/>
  <c r="G35" i="21"/>
  <c r="M35" i="21" s="1"/>
  <c r="I35" i="21"/>
  <c r="K35" i="21"/>
  <c r="O35" i="21"/>
  <c r="Q35" i="21"/>
  <c r="V35" i="21"/>
  <c r="G36" i="21"/>
  <c r="M36" i="21" s="1"/>
  <c r="I36" i="21"/>
  <c r="K36" i="21"/>
  <c r="O36" i="21"/>
  <c r="Q36" i="21"/>
  <c r="V36" i="21"/>
  <c r="G37" i="21"/>
  <c r="I37" i="21"/>
  <c r="K37" i="21"/>
  <c r="M37" i="21"/>
  <c r="O37" i="21"/>
  <c r="Q37" i="21"/>
  <c r="V37" i="21"/>
  <c r="G38" i="21"/>
  <c r="I38" i="21"/>
  <c r="K38" i="21"/>
  <c r="M38" i="21"/>
  <c r="O38" i="21"/>
  <c r="Q38" i="21"/>
  <c r="V38" i="21"/>
  <c r="G40" i="21"/>
  <c r="M40" i="21" s="1"/>
  <c r="I40" i="21"/>
  <c r="I39" i="21" s="1"/>
  <c r="K40" i="21"/>
  <c r="K39" i="21" s="1"/>
  <c r="O40" i="21"/>
  <c r="Q40" i="21"/>
  <c r="Q39" i="21" s="1"/>
  <c r="V40" i="21"/>
  <c r="V39" i="21" s="1"/>
  <c r="G41" i="21"/>
  <c r="I41" i="21"/>
  <c r="K41" i="21"/>
  <c r="M41" i="21"/>
  <c r="O41" i="21"/>
  <c r="Q41" i="21"/>
  <c r="V41" i="21"/>
  <c r="G42" i="21"/>
  <c r="I42" i="21"/>
  <c r="K42" i="21"/>
  <c r="M42" i="21"/>
  <c r="O42" i="21"/>
  <c r="Q42" i="21"/>
  <c r="V42" i="21"/>
  <c r="G43" i="21"/>
  <c r="M43" i="21" s="1"/>
  <c r="I43" i="21"/>
  <c r="K43" i="21"/>
  <c r="O43" i="21"/>
  <c r="O39" i="21" s="1"/>
  <c r="Q43" i="21"/>
  <c r="V43" i="21"/>
  <c r="G44" i="21"/>
  <c r="M44" i="21" s="1"/>
  <c r="I44" i="21"/>
  <c r="K44" i="21"/>
  <c r="O44" i="21"/>
  <c r="Q44" i="21"/>
  <c r="V44" i="21"/>
  <c r="G45" i="21"/>
  <c r="I45" i="21"/>
  <c r="K45" i="21"/>
  <c r="M45" i="21"/>
  <c r="O45" i="21"/>
  <c r="Q45" i="21"/>
  <c r="V45" i="21"/>
  <c r="G46" i="21"/>
  <c r="I46" i="21"/>
  <c r="K46" i="21"/>
  <c r="M46" i="21"/>
  <c r="O46" i="21"/>
  <c r="Q46" i="21"/>
  <c r="V46" i="21"/>
  <c r="G47" i="21"/>
  <c r="M47" i="21" s="1"/>
  <c r="I47" i="21"/>
  <c r="K47" i="21"/>
  <c r="O47" i="21"/>
  <c r="Q47" i="21"/>
  <c r="V47" i="21"/>
  <c r="G48" i="21"/>
  <c r="M48" i="21" s="1"/>
  <c r="I48" i="21"/>
  <c r="K48" i="21"/>
  <c r="O48" i="21"/>
  <c r="Q48" i="21"/>
  <c r="V48" i="21"/>
  <c r="G49" i="21"/>
  <c r="M49" i="21" s="1"/>
  <c r="I49" i="21"/>
  <c r="K49" i="21"/>
  <c r="O49" i="21"/>
  <c r="Q49" i="21"/>
  <c r="V49" i="21"/>
  <c r="G50" i="21"/>
  <c r="I50" i="21"/>
  <c r="K50" i="21"/>
  <c r="M50" i="21"/>
  <c r="O50" i="21"/>
  <c r="Q50" i="21"/>
  <c r="V50" i="21"/>
  <c r="G51" i="21"/>
  <c r="M51" i="21" s="1"/>
  <c r="I51" i="21"/>
  <c r="K51" i="21"/>
  <c r="O51" i="21"/>
  <c r="Q51" i="21"/>
  <c r="V51" i="21"/>
  <c r="G52" i="21"/>
  <c r="M52" i="21" s="1"/>
  <c r="I52" i="21"/>
  <c r="K52" i="21"/>
  <c r="O52" i="21"/>
  <c r="Q52" i="21"/>
  <c r="V52" i="21"/>
  <c r="G53" i="21"/>
  <c r="I53" i="21"/>
  <c r="K53" i="21"/>
  <c r="M53" i="21"/>
  <c r="O53" i="21"/>
  <c r="Q53" i="21"/>
  <c r="V53" i="21"/>
  <c r="G55" i="21"/>
  <c r="M55" i="21" s="1"/>
  <c r="I55" i="21"/>
  <c r="I54" i="21" s="1"/>
  <c r="K55" i="21"/>
  <c r="O55" i="21"/>
  <c r="O54" i="21" s="1"/>
  <c r="Q55" i="21"/>
  <c r="Q54" i="21" s="1"/>
  <c r="V55" i="21"/>
  <c r="G56" i="21"/>
  <c r="M56" i="21" s="1"/>
  <c r="I56" i="21"/>
  <c r="K56" i="21"/>
  <c r="K54" i="21" s="1"/>
  <c r="O56" i="21"/>
  <c r="Q56" i="21"/>
  <c r="V56" i="21"/>
  <c r="V54" i="21" s="1"/>
  <c r="G57" i="21"/>
  <c r="I57" i="21"/>
  <c r="K57" i="21"/>
  <c r="M57" i="21"/>
  <c r="O57" i="21"/>
  <c r="Q57" i="21"/>
  <c r="V57" i="21"/>
  <c r="G58" i="21"/>
  <c r="M58" i="21" s="1"/>
  <c r="I58" i="21"/>
  <c r="K58" i="21"/>
  <c r="O58" i="21"/>
  <c r="Q58" i="21"/>
  <c r="V58" i="21"/>
  <c r="G59" i="21"/>
  <c r="M59" i="21" s="1"/>
  <c r="I59" i="21"/>
  <c r="K59" i="21"/>
  <c r="O59" i="21"/>
  <c r="Q59" i="21"/>
  <c r="V59" i="21"/>
  <c r="G60" i="21"/>
  <c r="M60" i="21" s="1"/>
  <c r="I60" i="21"/>
  <c r="K60" i="21"/>
  <c r="O60" i="21"/>
  <c r="Q60" i="21"/>
  <c r="V60" i="21"/>
  <c r="G61" i="21"/>
  <c r="I61" i="21"/>
  <c r="K61" i="21"/>
  <c r="M61" i="21"/>
  <c r="O61" i="21"/>
  <c r="Q61" i="21"/>
  <c r="V61" i="21"/>
  <c r="G62" i="21"/>
  <c r="M62" i="21" s="1"/>
  <c r="I62" i="21"/>
  <c r="K62" i="21"/>
  <c r="O62" i="21"/>
  <c r="Q62" i="21"/>
  <c r="V62" i="21"/>
  <c r="G63" i="21"/>
  <c r="M63" i="21" s="1"/>
  <c r="I63" i="21"/>
  <c r="K63" i="21"/>
  <c r="O63" i="21"/>
  <c r="Q63" i="21"/>
  <c r="V63" i="21"/>
  <c r="G64" i="21"/>
  <c r="M64" i="21" s="1"/>
  <c r="I64" i="21"/>
  <c r="K64" i="21"/>
  <c r="O64" i="21"/>
  <c r="Q64" i="21"/>
  <c r="V64" i="21"/>
  <c r="G65" i="21"/>
  <c r="I65" i="21"/>
  <c r="K65" i="21"/>
  <c r="M65" i="21"/>
  <c r="O65" i="21"/>
  <c r="Q65" i="21"/>
  <c r="V65" i="21"/>
  <c r="G66" i="21"/>
  <c r="M66" i="21" s="1"/>
  <c r="I66" i="21"/>
  <c r="K66" i="21"/>
  <c r="O66" i="21"/>
  <c r="Q66" i="21"/>
  <c r="V66" i="21"/>
  <c r="G67" i="21"/>
  <c r="M67" i="21" s="1"/>
  <c r="I67" i="21"/>
  <c r="K67" i="21"/>
  <c r="O67" i="21"/>
  <c r="Q67" i="21"/>
  <c r="V67" i="21"/>
  <c r="G68" i="21"/>
  <c r="I68" i="21"/>
  <c r="K68" i="21"/>
  <c r="M68" i="21"/>
  <c r="O68" i="21"/>
  <c r="Q68" i="21"/>
  <c r="V68" i="21"/>
  <c r="G69" i="21"/>
  <c r="I69" i="21"/>
  <c r="K69" i="21"/>
  <c r="M69" i="21"/>
  <c r="O69" i="21"/>
  <c r="Q69" i="21"/>
  <c r="V69" i="21"/>
  <c r="G70" i="21"/>
  <c r="M70" i="21" s="1"/>
  <c r="I70" i="21"/>
  <c r="K70" i="21"/>
  <c r="O70" i="21"/>
  <c r="Q70" i="21"/>
  <c r="V70" i="21"/>
  <c r="G71" i="21"/>
  <c r="M71" i="21" s="1"/>
  <c r="I71" i="21"/>
  <c r="K71" i="21"/>
  <c r="O71" i="21"/>
  <c r="Q71" i="21"/>
  <c r="V71" i="21"/>
  <c r="G72" i="21"/>
  <c r="K72" i="21"/>
  <c r="O72" i="21"/>
  <c r="V72" i="21"/>
  <c r="G73" i="21"/>
  <c r="I73" i="21"/>
  <c r="I72" i="21" s="1"/>
  <c r="K73" i="21"/>
  <c r="M73" i="21"/>
  <c r="M72" i="21" s="1"/>
  <c r="O73" i="21"/>
  <c r="Q73" i="21"/>
  <c r="Q72" i="21" s="1"/>
  <c r="V73" i="21"/>
  <c r="AE75" i="21"/>
  <c r="AF75" i="21"/>
  <c r="G21" i="20"/>
  <c r="G9" i="20"/>
  <c r="M9" i="20" s="1"/>
  <c r="I9" i="20"/>
  <c r="I8" i="20" s="1"/>
  <c r="K9" i="20"/>
  <c r="K8" i="20" s="1"/>
  <c r="O9" i="20"/>
  <c r="Q9" i="20"/>
  <c r="Q8" i="20" s="1"/>
  <c r="V9" i="20"/>
  <c r="V8" i="20" s="1"/>
  <c r="G10" i="20"/>
  <c r="I10" i="20"/>
  <c r="K10" i="20"/>
  <c r="M10" i="20"/>
  <c r="O10" i="20"/>
  <c r="Q10" i="20"/>
  <c r="V10" i="20"/>
  <c r="G11" i="20"/>
  <c r="I11" i="20"/>
  <c r="K11" i="20"/>
  <c r="M11" i="20"/>
  <c r="O11" i="20"/>
  <c r="Q11" i="20"/>
  <c r="V11" i="20"/>
  <c r="G13" i="20"/>
  <c r="G8" i="20" s="1"/>
  <c r="I13" i="20"/>
  <c r="K13" i="20"/>
  <c r="O13" i="20"/>
  <c r="O8" i="20" s="1"/>
  <c r="Q13" i="20"/>
  <c r="V13" i="20"/>
  <c r="G14" i="20"/>
  <c r="I14" i="20"/>
  <c r="K14" i="20"/>
  <c r="M14" i="20"/>
  <c r="O14" i="20"/>
  <c r="Q14" i="20"/>
  <c r="V14" i="20"/>
  <c r="G15" i="20"/>
  <c r="I15" i="20"/>
  <c r="K15" i="20"/>
  <c r="M15" i="20"/>
  <c r="O15" i="20"/>
  <c r="Q15" i="20"/>
  <c r="V15" i="20"/>
  <c r="G16" i="20"/>
  <c r="I16" i="20"/>
  <c r="K16" i="20"/>
  <c r="M16" i="20"/>
  <c r="O16" i="20"/>
  <c r="Q16" i="20"/>
  <c r="V16" i="20"/>
  <c r="G17" i="20"/>
  <c r="M17" i="20" s="1"/>
  <c r="I17" i="20"/>
  <c r="K17" i="20"/>
  <c r="O17" i="20"/>
  <c r="Q17" i="20"/>
  <c r="V17" i="20"/>
  <c r="G18" i="20"/>
  <c r="I18" i="20"/>
  <c r="K18" i="20"/>
  <c r="M18" i="20"/>
  <c r="O18" i="20"/>
  <c r="Q18" i="20"/>
  <c r="V18" i="20"/>
  <c r="G19" i="20"/>
  <c r="I19" i="20"/>
  <c r="K19" i="20"/>
  <c r="M19" i="20"/>
  <c r="O19" i="20"/>
  <c r="Q19" i="20"/>
  <c r="V19" i="20"/>
  <c r="AE21" i="20"/>
  <c r="G127" i="19"/>
  <c r="BA58" i="19"/>
  <c r="G9" i="19"/>
  <c r="M9" i="19" s="1"/>
  <c r="I9" i="19"/>
  <c r="I8" i="19" s="1"/>
  <c r="K9" i="19"/>
  <c r="K8" i="19" s="1"/>
  <c r="O9" i="19"/>
  <c r="Q9" i="19"/>
  <c r="Q8" i="19" s="1"/>
  <c r="V9" i="19"/>
  <c r="V8" i="19" s="1"/>
  <c r="G10" i="19"/>
  <c r="I10" i="19"/>
  <c r="K10" i="19"/>
  <c r="M10" i="19"/>
  <c r="O10" i="19"/>
  <c r="Q10" i="19"/>
  <c r="V10" i="19"/>
  <c r="G11" i="19"/>
  <c r="I11" i="19"/>
  <c r="K11" i="19"/>
  <c r="M11" i="19"/>
  <c r="O11" i="19"/>
  <c r="Q11" i="19"/>
  <c r="V11" i="19"/>
  <c r="G12" i="19"/>
  <c r="M12" i="19" s="1"/>
  <c r="I12" i="19"/>
  <c r="K12" i="19"/>
  <c r="O12" i="19"/>
  <c r="O8" i="19" s="1"/>
  <c r="Q12" i="19"/>
  <c r="V12" i="19"/>
  <c r="G13" i="19"/>
  <c r="M13" i="19" s="1"/>
  <c r="I13" i="19"/>
  <c r="K13" i="19"/>
  <c r="O13" i="19"/>
  <c r="Q13" i="19"/>
  <c r="V13" i="19"/>
  <c r="G14" i="19"/>
  <c r="I14" i="19"/>
  <c r="K14" i="19"/>
  <c r="M14" i="19"/>
  <c r="O14" i="19"/>
  <c r="Q14" i="19"/>
  <c r="V14" i="19"/>
  <c r="G15" i="19"/>
  <c r="I15" i="19"/>
  <c r="K15" i="19"/>
  <c r="M15" i="19"/>
  <c r="O15" i="19"/>
  <c r="Q15" i="19"/>
  <c r="V15" i="19"/>
  <c r="G16" i="19"/>
  <c r="M16" i="19" s="1"/>
  <c r="I16" i="19"/>
  <c r="K16" i="19"/>
  <c r="O16" i="19"/>
  <c r="Q16" i="19"/>
  <c r="V16" i="19"/>
  <c r="G17" i="19"/>
  <c r="M17" i="19" s="1"/>
  <c r="I17" i="19"/>
  <c r="K17" i="19"/>
  <c r="O17" i="19"/>
  <c r="Q17" i="19"/>
  <c r="V17" i="19"/>
  <c r="G18" i="19"/>
  <c r="I18" i="19"/>
  <c r="K18" i="19"/>
  <c r="M18" i="19"/>
  <c r="O18" i="19"/>
  <c r="Q18" i="19"/>
  <c r="V18" i="19"/>
  <c r="G19" i="19"/>
  <c r="I19" i="19"/>
  <c r="K19" i="19"/>
  <c r="M19" i="19"/>
  <c r="O19" i="19"/>
  <c r="Q19" i="19"/>
  <c r="V19" i="19"/>
  <c r="G20" i="19"/>
  <c r="M20" i="19" s="1"/>
  <c r="I20" i="19"/>
  <c r="K20" i="19"/>
  <c r="O20" i="19"/>
  <c r="Q20" i="19"/>
  <c r="V20" i="19"/>
  <c r="G21" i="19"/>
  <c r="I21" i="19"/>
  <c r="K21" i="19"/>
  <c r="M21" i="19"/>
  <c r="O21" i="19"/>
  <c r="Q21" i="19"/>
  <c r="V21" i="19"/>
  <c r="G22" i="19"/>
  <c r="M22" i="19" s="1"/>
  <c r="I22" i="19"/>
  <c r="K22" i="19"/>
  <c r="O22" i="19"/>
  <c r="Q22" i="19"/>
  <c r="V22" i="19"/>
  <c r="G23" i="19"/>
  <c r="I23" i="19"/>
  <c r="K23" i="19"/>
  <c r="M23" i="19"/>
  <c r="O23" i="19"/>
  <c r="Q23" i="19"/>
  <c r="V23" i="19"/>
  <c r="G24" i="19"/>
  <c r="M24" i="19" s="1"/>
  <c r="I24" i="19"/>
  <c r="K24" i="19"/>
  <c r="O24" i="19"/>
  <c r="Q24" i="19"/>
  <c r="V24" i="19"/>
  <c r="G25" i="19"/>
  <c r="I25" i="19"/>
  <c r="K25" i="19"/>
  <c r="M25" i="19"/>
  <c r="O25" i="19"/>
  <c r="Q25" i="19"/>
  <c r="V25" i="19"/>
  <c r="G26" i="19"/>
  <c r="M26" i="19" s="1"/>
  <c r="I26" i="19"/>
  <c r="K26" i="19"/>
  <c r="O26" i="19"/>
  <c r="Q26" i="19"/>
  <c r="V26" i="19"/>
  <c r="G27" i="19"/>
  <c r="I27" i="19"/>
  <c r="K27" i="19"/>
  <c r="M27" i="19"/>
  <c r="O27" i="19"/>
  <c r="Q27" i="19"/>
  <c r="V27" i="19"/>
  <c r="G29" i="19"/>
  <c r="I29" i="19"/>
  <c r="I28" i="19" s="1"/>
  <c r="K29" i="19"/>
  <c r="K28" i="19" s="1"/>
  <c r="M29" i="19"/>
  <c r="O29" i="19"/>
  <c r="Q29" i="19"/>
  <c r="Q28" i="19" s="1"/>
  <c r="V29" i="19"/>
  <c r="V28" i="19" s="1"/>
  <c r="G30" i="19"/>
  <c r="M30" i="19" s="1"/>
  <c r="I30" i="19"/>
  <c r="K30" i="19"/>
  <c r="O30" i="19"/>
  <c r="Q30" i="19"/>
  <c r="V30" i="19"/>
  <c r="G31" i="19"/>
  <c r="I31" i="19"/>
  <c r="K31" i="19"/>
  <c r="M31" i="19"/>
  <c r="O31" i="19"/>
  <c r="Q31" i="19"/>
  <c r="V31" i="19"/>
  <c r="G32" i="19"/>
  <c r="M32" i="19" s="1"/>
  <c r="I32" i="19"/>
  <c r="K32" i="19"/>
  <c r="O32" i="19"/>
  <c r="O28" i="19" s="1"/>
  <c r="Q32" i="19"/>
  <c r="V32" i="19"/>
  <c r="G33" i="19"/>
  <c r="I33" i="19"/>
  <c r="K33" i="19"/>
  <c r="M33" i="19"/>
  <c r="O33" i="19"/>
  <c r="Q33" i="19"/>
  <c r="V33" i="19"/>
  <c r="G34" i="19"/>
  <c r="M34" i="19" s="1"/>
  <c r="I34" i="19"/>
  <c r="K34" i="19"/>
  <c r="O34" i="19"/>
  <c r="Q34" i="19"/>
  <c r="V34" i="19"/>
  <c r="G35" i="19"/>
  <c r="I35" i="19"/>
  <c r="K35" i="19"/>
  <c r="M35" i="19"/>
  <c r="O35" i="19"/>
  <c r="Q35" i="19"/>
  <c r="V35" i="19"/>
  <c r="G36" i="19"/>
  <c r="M36" i="19" s="1"/>
  <c r="I36" i="19"/>
  <c r="K36" i="19"/>
  <c r="O36" i="19"/>
  <c r="Q36" i="19"/>
  <c r="V36" i="19"/>
  <c r="G37" i="19"/>
  <c r="I37" i="19"/>
  <c r="K37" i="19"/>
  <c r="M37" i="19"/>
  <c r="O37" i="19"/>
  <c r="Q37" i="19"/>
  <c r="V37" i="19"/>
  <c r="G39" i="19"/>
  <c r="I39" i="19"/>
  <c r="I38" i="19" s="1"/>
  <c r="K39" i="19"/>
  <c r="M39" i="19"/>
  <c r="O39" i="19"/>
  <c r="Q39" i="19"/>
  <c r="Q38" i="19" s="1"/>
  <c r="V39" i="19"/>
  <c r="G40" i="19"/>
  <c r="M40" i="19" s="1"/>
  <c r="I40" i="19"/>
  <c r="K40" i="19"/>
  <c r="O40" i="19"/>
  <c r="O38" i="19" s="1"/>
  <c r="Q40" i="19"/>
  <c r="V40" i="19"/>
  <c r="G41" i="19"/>
  <c r="I41" i="19"/>
  <c r="K41" i="19"/>
  <c r="M41" i="19"/>
  <c r="O41" i="19"/>
  <c r="Q41" i="19"/>
  <c r="V41" i="19"/>
  <c r="G42" i="19"/>
  <c r="M42" i="19" s="1"/>
  <c r="I42" i="19"/>
  <c r="K42" i="19"/>
  <c r="K38" i="19" s="1"/>
  <c r="O42" i="19"/>
  <c r="Q42" i="19"/>
  <c r="V42" i="19"/>
  <c r="V38" i="19" s="1"/>
  <c r="G43" i="19"/>
  <c r="I43" i="19"/>
  <c r="K43" i="19"/>
  <c r="M43" i="19"/>
  <c r="O43" i="19"/>
  <c r="Q43" i="19"/>
  <c r="V43" i="19"/>
  <c r="G44" i="19"/>
  <c r="M44" i="19" s="1"/>
  <c r="I44" i="19"/>
  <c r="K44" i="19"/>
  <c r="O44" i="19"/>
  <c r="Q44" i="19"/>
  <c r="V44" i="19"/>
  <c r="G45" i="19"/>
  <c r="I45" i="19"/>
  <c r="K45" i="19"/>
  <c r="M45" i="19"/>
  <c r="O45" i="19"/>
  <c r="Q45" i="19"/>
  <c r="V45" i="19"/>
  <c r="G46" i="19"/>
  <c r="M46" i="19" s="1"/>
  <c r="I46" i="19"/>
  <c r="K46" i="19"/>
  <c r="O46" i="19"/>
  <c r="Q46" i="19"/>
  <c r="V46" i="19"/>
  <c r="G47" i="19"/>
  <c r="I47" i="19"/>
  <c r="K47" i="19"/>
  <c r="M47" i="19"/>
  <c r="O47" i="19"/>
  <c r="Q47" i="19"/>
  <c r="V47" i="19"/>
  <c r="G48" i="19"/>
  <c r="M48" i="19" s="1"/>
  <c r="I48" i="19"/>
  <c r="K48" i="19"/>
  <c r="O48" i="19"/>
  <c r="Q48" i="19"/>
  <c r="V48" i="19"/>
  <c r="G49" i="19"/>
  <c r="I49" i="19"/>
  <c r="K49" i="19"/>
  <c r="M49" i="19"/>
  <c r="O49" i="19"/>
  <c r="Q49" i="19"/>
  <c r="V49" i="19"/>
  <c r="G50" i="19"/>
  <c r="M50" i="19" s="1"/>
  <c r="I50" i="19"/>
  <c r="K50" i="19"/>
  <c r="O50" i="19"/>
  <c r="Q50" i="19"/>
  <c r="V50" i="19"/>
  <c r="G51" i="19"/>
  <c r="I51" i="19"/>
  <c r="K51" i="19"/>
  <c r="M51" i="19"/>
  <c r="O51" i="19"/>
  <c r="Q51" i="19"/>
  <c r="V51" i="19"/>
  <c r="G52" i="19"/>
  <c r="M52" i="19" s="1"/>
  <c r="I52" i="19"/>
  <c r="K52" i="19"/>
  <c r="O52" i="19"/>
  <c r="Q52" i="19"/>
  <c r="V52" i="19"/>
  <c r="G53" i="19"/>
  <c r="I53" i="19"/>
  <c r="K53" i="19"/>
  <c r="M53" i="19"/>
  <c r="O53" i="19"/>
  <c r="Q53" i="19"/>
  <c r="V53" i="19"/>
  <c r="G54" i="19"/>
  <c r="M54" i="19" s="1"/>
  <c r="I54" i="19"/>
  <c r="K54" i="19"/>
  <c r="O54" i="19"/>
  <c r="Q54" i="19"/>
  <c r="V54" i="19"/>
  <c r="G55" i="19"/>
  <c r="I55" i="19"/>
  <c r="K55" i="19"/>
  <c r="M55" i="19"/>
  <c r="O55" i="19"/>
  <c r="Q55" i="19"/>
  <c r="V55" i="19"/>
  <c r="G57" i="19"/>
  <c r="I57" i="19"/>
  <c r="I56" i="19" s="1"/>
  <c r="K57" i="19"/>
  <c r="M57" i="19"/>
  <c r="O57" i="19"/>
  <c r="Q57" i="19"/>
  <c r="Q56" i="19" s="1"/>
  <c r="V57" i="19"/>
  <c r="G59" i="19"/>
  <c r="M59" i="19" s="1"/>
  <c r="I59" i="19"/>
  <c r="K59" i="19"/>
  <c r="K56" i="19" s="1"/>
  <c r="O59" i="19"/>
  <c r="Q59" i="19"/>
  <c r="V59" i="19"/>
  <c r="V56" i="19" s="1"/>
  <c r="G60" i="19"/>
  <c r="I60" i="19"/>
  <c r="K60" i="19"/>
  <c r="M60" i="19"/>
  <c r="O60" i="19"/>
  <c r="Q60" i="19"/>
  <c r="V60" i="19"/>
  <c r="G61" i="19"/>
  <c r="M61" i="19" s="1"/>
  <c r="I61" i="19"/>
  <c r="K61" i="19"/>
  <c r="O61" i="19"/>
  <c r="O56" i="19" s="1"/>
  <c r="Q61" i="19"/>
  <c r="V61" i="19"/>
  <c r="G62" i="19"/>
  <c r="I62" i="19"/>
  <c r="K62" i="19"/>
  <c r="M62" i="19"/>
  <c r="O62" i="19"/>
  <c r="Q62" i="19"/>
  <c r="V62" i="19"/>
  <c r="G63" i="19"/>
  <c r="M63" i="19" s="1"/>
  <c r="I63" i="19"/>
  <c r="K63" i="19"/>
  <c r="O63" i="19"/>
  <c r="Q63" i="19"/>
  <c r="V63" i="19"/>
  <c r="G64" i="19"/>
  <c r="I64" i="19"/>
  <c r="K64" i="19"/>
  <c r="M64" i="19"/>
  <c r="O64" i="19"/>
  <c r="Q64" i="19"/>
  <c r="V64" i="19"/>
  <c r="G65" i="19"/>
  <c r="M65" i="19" s="1"/>
  <c r="I65" i="19"/>
  <c r="K65" i="19"/>
  <c r="O65" i="19"/>
  <c r="Q65" i="19"/>
  <c r="V65" i="19"/>
  <c r="G66" i="19"/>
  <c r="I66" i="19"/>
  <c r="K66" i="19"/>
  <c r="M66" i="19"/>
  <c r="O66" i="19"/>
  <c r="Q66" i="19"/>
  <c r="V66" i="19"/>
  <c r="G67" i="19"/>
  <c r="M67" i="19" s="1"/>
  <c r="I67" i="19"/>
  <c r="K67" i="19"/>
  <c r="O67" i="19"/>
  <c r="Q67" i="19"/>
  <c r="V67" i="19"/>
  <c r="G68" i="19"/>
  <c r="I68" i="19"/>
  <c r="K68" i="19"/>
  <c r="M68" i="19"/>
  <c r="O68" i="19"/>
  <c r="Q68" i="19"/>
  <c r="V68" i="19"/>
  <c r="G69" i="19"/>
  <c r="M69" i="19" s="1"/>
  <c r="I69" i="19"/>
  <c r="K69" i="19"/>
  <c r="O69" i="19"/>
  <c r="Q69" i="19"/>
  <c r="V69" i="19"/>
  <c r="G70" i="19"/>
  <c r="I70" i="19"/>
  <c r="K70" i="19"/>
  <c r="M70" i="19"/>
  <c r="O70" i="19"/>
  <c r="Q70" i="19"/>
  <c r="V70" i="19"/>
  <c r="G71" i="19"/>
  <c r="M71" i="19" s="1"/>
  <c r="I71" i="19"/>
  <c r="K71" i="19"/>
  <c r="O71" i="19"/>
  <c r="Q71" i="19"/>
  <c r="V71" i="19"/>
  <c r="G72" i="19"/>
  <c r="I72" i="19"/>
  <c r="K72" i="19"/>
  <c r="M72" i="19"/>
  <c r="O72" i="19"/>
  <c r="Q72" i="19"/>
  <c r="V72" i="19"/>
  <c r="G73" i="19"/>
  <c r="M73" i="19" s="1"/>
  <c r="I73" i="19"/>
  <c r="K73" i="19"/>
  <c r="O73" i="19"/>
  <c r="Q73" i="19"/>
  <c r="V73" i="19"/>
  <c r="G74" i="19"/>
  <c r="I74" i="19"/>
  <c r="K74" i="19"/>
  <c r="M74" i="19"/>
  <c r="O74" i="19"/>
  <c r="Q74" i="19"/>
  <c r="V74" i="19"/>
  <c r="G75" i="19"/>
  <c r="M75" i="19" s="1"/>
  <c r="I75" i="19"/>
  <c r="K75" i="19"/>
  <c r="O75" i="19"/>
  <c r="Q75" i="19"/>
  <c r="V75" i="19"/>
  <c r="G77" i="19"/>
  <c r="M77" i="19" s="1"/>
  <c r="I77" i="19"/>
  <c r="I76" i="19" s="1"/>
  <c r="K77" i="19"/>
  <c r="K76" i="19" s="1"/>
  <c r="O77" i="19"/>
  <c r="O76" i="19" s="1"/>
  <c r="Q77" i="19"/>
  <c r="Q76" i="19" s="1"/>
  <c r="V77" i="19"/>
  <c r="V76" i="19" s="1"/>
  <c r="G78" i="19"/>
  <c r="I78" i="19"/>
  <c r="K78" i="19"/>
  <c r="M78" i="19"/>
  <c r="O78" i="19"/>
  <c r="Q78" i="19"/>
  <c r="V78" i="19"/>
  <c r="G79" i="19"/>
  <c r="I79" i="19"/>
  <c r="K79" i="19"/>
  <c r="M79" i="19"/>
  <c r="O79" i="19"/>
  <c r="Q79" i="19"/>
  <c r="V79" i="19"/>
  <c r="G80" i="19"/>
  <c r="I80" i="19"/>
  <c r="K80" i="19"/>
  <c r="M80" i="19"/>
  <c r="O80" i="19"/>
  <c r="Q80" i="19"/>
  <c r="V80" i="19"/>
  <c r="G81" i="19"/>
  <c r="M81" i="19" s="1"/>
  <c r="I81" i="19"/>
  <c r="K81" i="19"/>
  <c r="O81" i="19"/>
  <c r="Q81" i="19"/>
  <c r="V81" i="19"/>
  <c r="G82" i="19"/>
  <c r="I82" i="19"/>
  <c r="K82" i="19"/>
  <c r="M82" i="19"/>
  <c r="O82" i="19"/>
  <c r="Q82" i="19"/>
  <c r="V82" i="19"/>
  <c r="G83" i="19"/>
  <c r="I83" i="19"/>
  <c r="K83" i="19"/>
  <c r="M83" i="19"/>
  <c r="O83" i="19"/>
  <c r="Q83" i="19"/>
  <c r="V83" i="19"/>
  <c r="G84" i="19"/>
  <c r="I84" i="19"/>
  <c r="K84" i="19"/>
  <c r="M84" i="19"/>
  <c r="O84" i="19"/>
  <c r="Q84" i="19"/>
  <c r="V84" i="19"/>
  <c r="G85" i="19"/>
  <c r="M85" i="19" s="1"/>
  <c r="I85" i="19"/>
  <c r="K85" i="19"/>
  <c r="O85" i="19"/>
  <c r="Q85" i="19"/>
  <c r="V85" i="19"/>
  <c r="G86" i="19"/>
  <c r="I86" i="19"/>
  <c r="K86" i="19"/>
  <c r="M86" i="19"/>
  <c r="O86" i="19"/>
  <c r="Q86" i="19"/>
  <c r="V86" i="19"/>
  <c r="G87" i="19"/>
  <c r="I87" i="19"/>
  <c r="K87" i="19"/>
  <c r="M87" i="19"/>
  <c r="O87" i="19"/>
  <c r="Q87" i="19"/>
  <c r="V87" i="19"/>
  <c r="G88" i="19"/>
  <c r="I88" i="19"/>
  <c r="K88" i="19"/>
  <c r="M88" i="19"/>
  <c r="O88" i="19"/>
  <c r="Q88" i="19"/>
  <c r="V88" i="19"/>
  <c r="G89" i="19"/>
  <c r="M89" i="19" s="1"/>
  <c r="I89" i="19"/>
  <c r="K89" i="19"/>
  <c r="O89" i="19"/>
  <c r="Q89" i="19"/>
  <c r="V89" i="19"/>
  <c r="G90" i="19"/>
  <c r="I90" i="19"/>
  <c r="K90" i="19"/>
  <c r="M90" i="19"/>
  <c r="O90" i="19"/>
  <c r="Q90" i="19"/>
  <c r="V90" i="19"/>
  <c r="G91" i="19"/>
  <c r="I91" i="19"/>
  <c r="K91" i="19"/>
  <c r="M91" i="19"/>
  <c r="O91" i="19"/>
  <c r="Q91" i="19"/>
  <c r="V91" i="19"/>
  <c r="G92" i="19"/>
  <c r="I92" i="19"/>
  <c r="K92" i="19"/>
  <c r="M92" i="19"/>
  <c r="O92" i="19"/>
  <c r="Q92" i="19"/>
  <c r="V92" i="19"/>
  <c r="G93" i="19"/>
  <c r="M93" i="19" s="1"/>
  <c r="I93" i="19"/>
  <c r="K93" i="19"/>
  <c r="O93" i="19"/>
  <c r="Q93" i="19"/>
  <c r="V93" i="19"/>
  <c r="G95" i="19"/>
  <c r="I95" i="19"/>
  <c r="K95" i="19"/>
  <c r="K94" i="19" s="1"/>
  <c r="M95" i="19"/>
  <c r="O95" i="19"/>
  <c r="Q95" i="19"/>
  <c r="V95" i="19"/>
  <c r="V94" i="19" s="1"/>
  <c r="G96" i="19"/>
  <c r="I96" i="19"/>
  <c r="K96" i="19"/>
  <c r="M96" i="19"/>
  <c r="O96" i="19"/>
  <c r="Q96" i="19"/>
  <c r="V96" i="19"/>
  <c r="G97" i="19"/>
  <c r="G94" i="19" s="1"/>
  <c r="I97" i="19"/>
  <c r="K97" i="19"/>
  <c r="O97" i="19"/>
  <c r="O94" i="19" s="1"/>
  <c r="Q97" i="19"/>
  <c r="V97" i="19"/>
  <c r="G98" i="19"/>
  <c r="M98" i="19" s="1"/>
  <c r="I98" i="19"/>
  <c r="I94" i="19" s="1"/>
  <c r="K98" i="19"/>
  <c r="O98" i="19"/>
  <c r="Q98" i="19"/>
  <c r="Q94" i="19" s="1"/>
  <c r="V98" i="19"/>
  <c r="G99" i="19"/>
  <c r="I99" i="19"/>
  <c r="K99" i="19"/>
  <c r="M99" i="19"/>
  <c r="O99" i="19"/>
  <c r="Q99" i="19"/>
  <c r="V99" i="19"/>
  <c r="G100" i="19"/>
  <c r="I100" i="19"/>
  <c r="K100" i="19"/>
  <c r="M100" i="19"/>
  <c r="O100" i="19"/>
  <c r="Q100" i="19"/>
  <c r="V100" i="19"/>
  <c r="G101" i="19"/>
  <c r="M101" i="19" s="1"/>
  <c r="I101" i="19"/>
  <c r="K101" i="19"/>
  <c r="O101" i="19"/>
  <c r="Q101" i="19"/>
  <c r="V101" i="19"/>
  <c r="G102" i="19"/>
  <c r="M102" i="19" s="1"/>
  <c r="I102" i="19"/>
  <c r="K102" i="19"/>
  <c r="O102" i="19"/>
  <c r="Q102" i="19"/>
  <c r="V102" i="19"/>
  <c r="G103" i="19"/>
  <c r="I103" i="19"/>
  <c r="K103" i="19"/>
  <c r="M103" i="19"/>
  <c r="O103" i="19"/>
  <c r="Q103" i="19"/>
  <c r="V103" i="19"/>
  <c r="G104" i="19"/>
  <c r="I104" i="19"/>
  <c r="K104" i="19"/>
  <c r="M104" i="19"/>
  <c r="O104" i="19"/>
  <c r="Q104" i="19"/>
  <c r="V104" i="19"/>
  <c r="G105" i="19"/>
  <c r="M105" i="19" s="1"/>
  <c r="I105" i="19"/>
  <c r="K105" i="19"/>
  <c r="O105" i="19"/>
  <c r="Q105" i="19"/>
  <c r="V105" i="19"/>
  <c r="G106" i="19"/>
  <c r="M106" i="19" s="1"/>
  <c r="I106" i="19"/>
  <c r="K106" i="19"/>
  <c r="O106" i="19"/>
  <c r="Q106" i="19"/>
  <c r="V106" i="19"/>
  <c r="G107" i="19"/>
  <c r="I107" i="19"/>
  <c r="K107" i="19"/>
  <c r="M107" i="19"/>
  <c r="O107" i="19"/>
  <c r="Q107" i="19"/>
  <c r="V107" i="19"/>
  <c r="G108" i="19"/>
  <c r="I108" i="19"/>
  <c r="K108" i="19"/>
  <c r="M108" i="19"/>
  <c r="O108" i="19"/>
  <c r="Q108" i="19"/>
  <c r="V108" i="19"/>
  <c r="G109" i="19"/>
  <c r="M109" i="19" s="1"/>
  <c r="I109" i="19"/>
  <c r="K109" i="19"/>
  <c r="O109" i="19"/>
  <c r="Q109" i="19"/>
  <c r="V109" i="19"/>
  <c r="G110" i="19"/>
  <c r="M110" i="19" s="1"/>
  <c r="I110" i="19"/>
  <c r="K110" i="19"/>
  <c r="O110" i="19"/>
  <c r="Q110" i="19"/>
  <c r="V110" i="19"/>
  <c r="G112" i="19"/>
  <c r="I112" i="19"/>
  <c r="I111" i="19" s="1"/>
  <c r="K112" i="19"/>
  <c r="M112" i="19"/>
  <c r="O112" i="19"/>
  <c r="Q112" i="19"/>
  <c r="Q111" i="19" s="1"/>
  <c r="V112" i="19"/>
  <c r="G113" i="19"/>
  <c r="M113" i="19" s="1"/>
  <c r="I113" i="19"/>
  <c r="K113" i="19"/>
  <c r="K111" i="19" s="1"/>
  <c r="O113" i="19"/>
  <c r="O111" i="19" s="1"/>
  <c r="Q113" i="19"/>
  <c r="V113" i="19"/>
  <c r="V111" i="19" s="1"/>
  <c r="G114" i="19"/>
  <c r="I114" i="19"/>
  <c r="K114" i="19"/>
  <c r="M114" i="19"/>
  <c r="O114" i="19"/>
  <c r="Q114" i="19"/>
  <c r="V114" i="19"/>
  <c r="G115" i="19"/>
  <c r="M115" i="19" s="1"/>
  <c r="I115" i="19"/>
  <c r="K115" i="19"/>
  <c r="O115" i="19"/>
  <c r="Q115" i="19"/>
  <c r="V115" i="19"/>
  <c r="G116" i="19"/>
  <c r="I116" i="19"/>
  <c r="K116" i="19"/>
  <c r="M116" i="19"/>
  <c r="O116" i="19"/>
  <c r="Q116" i="19"/>
  <c r="V116" i="19"/>
  <c r="G117" i="19"/>
  <c r="M117" i="19" s="1"/>
  <c r="I117" i="19"/>
  <c r="K117" i="19"/>
  <c r="O117" i="19"/>
  <c r="Q117" i="19"/>
  <c r="V117" i="19"/>
  <c r="G118" i="19"/>
  <c r="I118" i="19"/>
  <c r="K118" i="19"/>
  <c r="M118" i="19"/>
  <c r="O118" i="19"/>
  <c r="Q118" i="19"/>
  <c r="V118" i="19"/>
  <c r="G119" i="19"/>
  <c r="M119" i="19" s="1"/>
  <c r="I119" i="19"/>
  <c r="K119" i="19"/>
  <c r="O119" i="19"/>
  <c r="Q119" i="19"/>
  <c r="V119" i="19"/>
  <c r="G120" i="19"/>
  <c r="I120" i="19"/>
  <c r="K120" i="19"/>
  <c r="M120" i="19"/>
  <c r="O120" i="19"/>
  <c r="Q120" i="19"/>
  <c r="V120" i="19"/>
  <c r="G121" i="19"/>
  <c r="M121" i="19" s="1"/>
  <c r="I121" i="19"/>
  <c r="K121" i="19"/>
  <c r="O121" i="19"/>
  <c r="Q121" i="19"/>
  <c r="V121" i="19"/>
  <c r="G123" i="19"/>
  <c r="G122" i="19" s="1"/>
  <c r="I123" i="19"/>
  <c r="I122" i="19" s="1"/>
  <c r="K123" i="19"/>
  <c r="K122" i="19" s="1"/>
  <c r="O123" i="19"/>
  <c r="O122" i="19" s="1"/>
  <c r="Q123" i="19"/>
  <c r="Q122" i="19" s="1"/>
  <c r="V123" i="19"/>
  <c r="V122" i="19" s="1"/>
  <c r="G124" i="19"/>
  <c r="I124" i="19"/>
  <c r="K124" i="19"/>
  <c r="M124" i="19"/>
  <c r="O124" i="19"/>
  <c r="Q124" i="19"/>
  <c r="V124" i="19"/>
  <c r="G125" i="19"/>
  <c r="I125" i="19"/>
  <c r="K125" i="19"/>
  <c r="M125" i="19"/>
  <c r="O125" i="19"/>
  <c r="Q125" i="19"/>
  <c r="V125" i="19"/>
  <c r="AE127" i="19"/>
  <c r="AF127" i="19"/>
  <c r="G152" i="18"/>
  <c r="G9" i="18"/>
  <c r="M9" i="18" s="1"/>
  <c r="I9" i="18"/>
  <c r="I8" i="18" s="1"/>
  <c r="K9" i="18"/>
  <c r="K8" i="18" s="1"/>
  <c r="O9" i="18"/>
  <c r="Q9" i="18"/>
  <c r="Q8" i="18" s="1"/>
  <c r="V9" i="18"/>
  <c r="V8" i="18" s="1"/>
  <c r="G10" i="18"/>
  <c r="I10" i="18"/>
  <c r="K10" i="18"/>
  <c r="M10" i="18"/>
  <c r="O10" i="18"/>
  <c r="Q10" i="18"/>
  <c r="V10" i="18"/>
  <c r="G11" i="18"/>
  <c r="I11" i="18"/>
  <c r="K11" i="18"/>
  <c r="M11" i="18"/>
  <c r="O11" i="18"/>
  <c r="Q11" i="18"/>
  <c r="V11" i="18"/>
  <c r="G12" i="18"/>
  <c r="G8" i="18" s="1"/>
  <c r="I12" i="18"/>
  <c r="K12" i="18"/>
  <c r="O12" i="18"/>
  <c r="O8" i="18" s="1"/>
  <c r="Q12" i="18"/>
  <c r="V12" i="18"/>
  <c r="G13" i="18"/>
  <c r="M13" i="18" s="1"/>
  <c r="I13" i="18"/>
  <c r="K13" i="18"/>
  <c r="O13" i="18"/>
  <c r="Q13" i="18"/>
  <c r="V13" i="18"/>
  <c r="G14" i="18"/>
  <c r="I14" i="18"/>
  <c r="K14" i="18"/>
  <c r="M14" i="18"/>
  <c r="O14" i="18"/>
  <c r="Q14" i="18"/>
  <c r="V14" i="18"/>
  <c r="G15" i="18"/>
  <c r="I15" i="18"/>
  <c r="K15" i="18"/>
  <c r="M15" i="18"/>
  <c r="O15" i="18"/>
  <c r="Q15" i="18"/>
  <c r="V15" i="18"/>
  <c r="G16" i="18"/>
  <c r="M16" i="18" s="1"/>
  <c r="I16" i="18"/>
  <c r="K16" i="18"/>
  <c r="O16" i="18"/>
  <c r="Q16" i="18"/>
  <c r="V16" i="18"/>
  <c r="G17" i="18"/>
  <c r="M17" i="18" s="1"/>
  <c r="I17" i="18"/>
  <c r="K17" i="18"/>
  <c r="O17" i="18"/>
  <c r="Q17" i="18"/>
  <c r="V17" i="18"/>
  <c r="G18" i="18"/>
  <c r="I18" i="18"/>
  <c r="K18" i="18"/>
  <c r="M18" i="18"/>
  <c r="O18" i="18"/>
  <c r="Q18" i="18"/>
  <c r="V18" i="18"/>
  <c r="G19" i="18"/>
  <c r="I19" i="18"/>
  <c r="K19" i="18"/>
  <c r="M19" i="18"/>
  <c r="O19" i="18"/>
  <c r="Q19" i="18"/>
  <c r="V19" i="18"/>
  <c r="G20" i="18"/>
  <c r="M20" i="18" s="1"/>
  <c r="I20" i="18"/>
  <c r="K20" i="18"/>
  <c r="O20" i="18"/>
  <c r="Q20" i="18"/>
  <c r="V20" i="18"/>
  <c r="G21" i="18"/>
  <c r="I21" i="18"/>
  <c r="K21" i="18"/>
  <c r="M21" i="18"/>
  <c r="O21" i="18"/>
  <c r="Q21" i="18"/>
  <c r="V21" i="18"/>
  <c r="G22" i="18"/>
  <c r="I22" i="18"/>
  <c r="K22" i="18"/>
  <c r="M22" i="18"/>
  <c r="O22" i="18"/>
  <c r="Q22" i="18"/>
  <c r="V22" i="18"/>
  <c r="G23" i="18"/>
  <c r="I23" i="18"/>
  <c r="K23" i="18"/>
  <c r="M23" i="18"/>
  <c r="O23" i="18"/>
  <c r="Q23" i="18"/>
  <c r="V23" i="18"/>
  <c r="G24" i="18"/>
  <c r="M24" i="18" s="1"/>
  <c r="I24" i="18"/>
  <c r="K24" i="18"/>
  <c r="O24" i="18"/>
  <c r="Q24" i="18"/>
  <c r="V24" i="18"/>
  <c r="G25" i="18"/>
  <c r="I25" i="18"/>
  <c r="K25" i="18"/>
  <c r="M25" i="18"/>
  <c r="O25" i="18"/>
  <c r="Q25" i="18"/>
  <c r="V25" i="18"/>
  <c r="G26" i="18"/>
  <c r="I26" i="18"/>
  <c r="K26" i="18"/>
  <c r="M26" i="18"/>
  <c r="O26" i="18"/>
  <c r="Q26" i="18"/>
  <c r="V26" i="18"/>
  <c r="G28" i="18"/>
  <c r="G27" i="18" s="1"/>
  <c r="I28" i="18"/>
  <c r="I27" i="18" s="1"/>
  <c r="K28" i="18"/>
  <c r="K27" i="18" s="1"/>
  <c r="O28" i="18"/>
  <c r="O27" i="18" s="1"/>
  <c r="Q28" i="18"/>
  <c r="Q27" i="18" s="1"/>
  <c r="V28" i="18"/>
  <c r="V27" i="18" s="1"/>
  <c r="G29" i="18"/>
  <c r="I29" i="18"/>
  <c r="K29" i="18"/>
  <c r="M29" i="18"/>
  <c r="O29" i="18"/>
  <c r="Q29" i="18"/>
  <c r="V29" i="18"/>
  <c r="G30" i="18"/>
  <c r="I30" i="18"/>
  <c r="K30" i="18"/>
  <c r="M30" i="18"/>
  <c r="O30" i="18"/>
  <c r="Q30" i="18"/>
  <c r="V30" i="18"/>
  <c r="G31" i="18"/>
  <c r="M31" i="18" s="1"/>
  <c r="I31" i="18"/>
  <c r="K31" i="18"/>
  <c r="O31" i="18"/>
  <c r="Q31" i="18"/>
  <c r="V31" i="18"/>
  <c r="G32" i="18"/>
  <c r="M32" i="18" s="1"/>
  <c r="I32" i="18"/>
  <c r="K32" i="18"/>
  <c r="O32" i="18"/>
  <c r="Q32" i="18"/>
  <c r="V32" i="18"/>
  <c r="G33" i="18"/>
  <c r="I33" i="18"/>
  <c r="K33" i="18"/>
  <c r="M33" i="18"/>
  <c r="O33" i="18"/>
  <c r="Q33" i="18"/>
  <c r="V33" i="18"/>
  <c r="G34" i="18"/>
  <c r="I34" i="18"/>
  <c r="K34" i="18"/>
  <c r="M34" i="18"/>
  <c r="O34" i="18"/>
  <c r="Q34" i="18"/>
  <c r="V34" i="18"/>
  <c r="G35" i="18"/>
  <c r="M35" i="18" s="1"/>
  <c r="I35" i="18"/>
  <c r="K35" i="18"/>
  <c r="O35" i="18"/>
  <c r="Q35" i="18"/>
  <c r="V35" i="18"/>
  <c r="G36" i="18"/>
  <c r="O36" i="18"/>
  <c r="G37" i="18"/>
  <c r="I37" i="18"/>
  <c r="I36" i="18" s="1"/>
  <c r="K37" i="18"/>
  <c r="K36" i="18" s="1"/>
  <c r="M37" i="18"/>
  <c r="M36" i="18" s="1"/>
  <c r="O37" i="18"/>
  <c r="Q37" i="18"/>
  <c r="Q36" i="18" s="1"/>
  <c r="V37" i="18"/>
  <c r="V36" i="18" s="1"/>
  <c r="K38" i="18"/>
  <c r="V38" i="18"/>
  <c r="G39" i="18"/>
  <c r="G38" i="18" s="1"/>
  <c r="I39" i="18"/>
  <c r="I38" i="18" s="1"/>
  <c r="K39" i="18"/>
  <c r="M39" i="18"/>
  <c r="M38" i="18" s="1"/>
  <c r="O39" i="18"/>
  <c r="O38" i="18" s="1"/>
  <c r="Q39" i="18"/>
  <c r="Q38" i="18" s="1"/>
  <c r="V39" i="18"/>
  <c r="G41" i="18"/>
  <c r="I41" i="18"/>
  <c r="I40" i="18" s="1"/>
  <c r="K41" i="18"/>
  <c r="K40" i="18" s="1"/>
  <c r="M41" i="18"/>
  <c r="O41" i="18"/>
  <c r="Q41" i="18"/>
  <c r="Q40" i="18" s="1"/>
  <c r="V41" i="18"/>
  <c r="V40" i="18" s="1"/>
  <c r="G42" i="18"/>
  <c r="I42" i="18"/>
  <c r="K42" i="18"/>
  <c r="M42" i="18"/>
  <c r="O42" i="18"/>
  <c r="Q42" i="18"/>
  <c r="V42" i="18"/>
  <c r="G43" i="18"/>
  <c r="I43" i="18"/>
  <c r="K43" i="18"/>
  <c r="M43" i="18"/>
  <c r="O43" i="18"/>
  <c r="Q43" i="18"/>
  <c r="V43" i="18"/>
  <c r="G44" i="18"/>
  <c r="G40" i="18" s="1"/>
  <c r="I44" i="18"/>
  <c r="K44" i="18"/>
  <c r="O44" i="18"/>
  <c r="O40" i="18" s="1"/>
  <c r="Q44" i="18"/>
  <c r="V44" i="18"/>
  <c r="G45" i="18"/>
  <c r="I45" i="18"/>
  <c r="K45" i="18"/>
  <c r="M45" i="18"/>
  <c r="O45" i="18"/>
  <c r="Q45" i="18"/>
  <c r="V45" i="18"/>
  <c r="G46" i="18"/>
  <c r="I46" i="18"/>
  <c r="K46" i="18"/>
  <c r="M46" i="18"/>
  <c r="O46" i="18"/>
  <c r="Q46" i="18"/>
  <c r="V46" i="18"/>
  <c r="G47" i="18"/>
  <c r="I47" i="18"/>
  <c r="K47" i="18"/>
  <c r="M47" i="18"/>
  <c r="O47" i="18"/>
  <c r="Q47" i="18"/>
  <c r="V47" i="18"/>
  <c r="G49" i="18"/>
  <c r="I49" i="18"/>
  <c r="I48" i="18" s="1"/>
  <c r="K49" i="18"/>
  <c r="K48" i="18" s="1"/>
  <c r="M49" i="18"/>
  <c r="O49" i="18"/>
  <c r="Q49" i="18"/>
  <c r="Q48" i="18" s="1"/>
  <c r="V49" i="18"/>
  <c r="V48" i="18" s="1"/>
  <c r="G50" i="18"/>
  <c r="M50" i="18" s="1"/>
  <c r="I50" i="18"/>
  <c r="K50" i="18"/>
  <c r="O50" i="18"/>
  <c r="Q50" i="18"/>
  <c r="V50" i="18"/>
  <c r="G51" i="18"/>
  <c r="I51" i="18"/>
  <c r="K51" i="18"/>
  <c r="M51" i="18"/>
  <c r="O51" i="18"/>
  <c r="Q51" i="18"/>
  <c r="V51" i="18"/>
  <c r="G52" i="18"/>
  <c r="G48" i="18" s="1"/>
  <c r="I52" i="18"/>
  <c r="K52" i="18"/>
  <c r="O52" i="18"/>
  <c r="O48" i="18" s="1"/>
  <c r="Q52" i="18"/>
  <c r="V52" i="18"/>
  <c r="G53" i="18"/>
  <c r="I53" i="18"/>
  <c r="K53" i="18"/>
  <c r="M53" i="18"/>
  <c r="O53" i="18"/>
  <c r="Q53" i="18"/>
  <c r="V53" i="18"/>
  <c r="G54" i="18"/>
  <c r="M54" i="18" s="1"/>
  <c r="I54" i="18"/>
  <c r="K54" i="18"/>
  <c r="O54" i="18"/>
  <c r="Q54" i="18"/>
  <c r="V54" i="18"/>
  <c r="G55" i="18"/>
  <c r="I55" i="18"/>
  <c r="K55" i="18"/>
  <c r="M55" i="18"/>
  <c r="O55" i="18"/>
  <c r="Q55" i="18"/>
  <c r="V55" i="18"/>
  <c r="G56" i="18"/>
  <c r="M56" i="18" s="1"/>
  <c r="I56" i="18"/>
  <c r="K56" i="18"/>
  <c r="O56" i="18"/>
  <c r="Q56" i="18"/>
  <c r="V56" i="18"/>
  <c r="G57" i="18"/>
  <c r="I57" i="18"/>
  <c r="K57" i="18"/>
  <c r="M57" i="18"/>
  <c r="O57" i="18"/>
  <c r="Q57" i="18"/>
  <c r="V57" i="18"/>
  <c r="G59" i="18"/>
  <c r="I59" i="18"/>
  <c r="I58" i="18" s="1"/>
  <c r="K59" i="18"/>
  <c r="M59" i="18"/>
  <c r="O59" i="18"/>
  <c r="Q59" i="18"/>
  <c r="Q58" i="18" s="1"/>
  <c r="V59" i="18"/>
  <c r="G60" i="18"/>
  <c r="G58" i="18" s="1"/>
  <c r="I60" i="18"/>
  <c r="K60" i="18"/>
  <c r="O60" i="18"/>
  <c r="O58" i="18" s="1"/>
  <c r="Q60" i="18"/>
  <c r="V60" i="18"/>
  <c r="G61" i="18"/>
  <c r="I61" i="18"/>
  <c r="K61" i="18"/>
  <c r="M61" i="18"/>
  <c r="O61" i="18"/>
  <c r="Q61" i="18"/>
  <c r="V61" i="18"/>
  <c r="G62" i="18"/>
  <c r="M62" i="18" s="1"/>
  <c r="I62" i="18"/>
  <c r="K62" i="18"/>
  <c r="K58" i="18" s="1"/>
  <c r="O62" i="18"/>
  <c r="Q62" i="18"/>
  <c r="V62" i="18"/>
  <c r="V58" i="18" s="1"/>
  <c r="G63" i="18"/>
  <c r="I63" i="18"/>
  <c r="K63" i="18"/>
  <c r="M63" i="18"/>
  <c r="O63" i="18"/>
  <c r="Q63" i="18"/>
  <c r="V63" i="18"/>
  <c r="G64" i="18"/>
  <c r="M64" i="18" s="1"/>
  <c r="I64" i="18"/>
  <c r="K64" i="18"/>
  <c r="O64" i="18"/>
  <c r="Q64" i="18"/>
  <c r="V64" i="18"/>
  <c r="G65" i="18"/>
  <c r="I65" i="18"/>
  <c r="K65" i="18"/>
  <c r="M65" i="18"/>
  <c r="O65" i="18"/>
  <c r="Q65" i="18"/>
  <c r="V65" i="18"/>
  <c r="G66" i="18"/>
  <c r="M66" i="18" s="1"/>
  <c r="I66" i="18"/>
  <c r="K66" i="18"/>
  <c r="O66" i="18"/>
  <c r="Q66" i="18"/>
  <c r="V66" i="18"/>
  <c r="G67" i="18"/>
  <c r="I67" i="18"/>
  <c r="K67" i="18"/>
  <c r="M67" i="18"/>
  <c r="O67" i="18"/>
  <c r="Q67" i="18"/>
  <c r="V67" i="18"/>
  <c r="G68" i="18"/>
  <c r="M68" i="18" s="1"/>
  <c r="I68" i="18"/>
  <c r="K68" i="18"/>
  <c r="O68" i="18"/>
  <c r="Q68" i="18"/>
  <c r="V68" i="18"/>
  <c r="G69" i="18"/>
  <c r="I69" i="18"/>
  <c r="K69" i="18"/>
  <c r="M69" i="18"/>
  <c r="O69" i="18"/>
  <c r="Q69" i="18"/>
  <c r="V69" i="18"/>
  <c r="G70" i="18"/>
  <c r="M70" i="18" s="1"/>
  <c r="I70" i="18"/>
  <c r="K70" i="18"/>
  <c r="O70" i="18"/>
  <c r="Q70" i="18"/>
  <c r="V70" i="18"/>
  <c r="G72" i="18"/>
  <c r="G71" i="18" s="1"/>
  <c r="I72" i="18"/>
  <c r="K72" i="18"/>
  <c r="K71" i="18" s="1"/>
  <c r="O72" i="18"/>
  <c r="O71" i="18" s="1"/>
  <c r="Q72" i="18"/>
  <c r="V72" i="18"/>
  <c r="V71" i="18" s="1"/>
  <c r="G73" i="18"/>
  <c r="I73" i="18"/>
  <c r="I71" i="18" s="1"/>
  <c r="K73" i="18"/>
  <c r="M73" i="18"/>
  <c r="O73" i="18"/>
  <c r="Q73" i="18"/>
  <c r="Q71" i="18" s="1"/>
  <c r="V73" i="18"/>
  <c r="G74" i="18"/>
  <c r="M74" i="18" s="1"/>
  <c r="I74" i="18"/>
  <c r="K74" i="18"/>
  <c r="O74" i="18"/>
  <c r="Q74" i="18"/>
  <c r="V74" i="18"/>
  <c r="G75" i="18"/>
  <c r="I75" i="18"/>
  <c r="K75" i="18"/>
  <c r="M75" i="18"/>
  <c r="O75" i="18"/>
  <c r="Q75" i="18"/>
  <c r="V75" i="18"/>
  <c r="G77" i="18"/>
  <c r="I77" i="18"/>
  <c r="I76" i="18" s="1"/>
  <c r="K77" i="18"/>
  <c r="M77" i="18"/>
  <c r="O77" i="18"/>
  <c r="Q77" i="18"/>
  <c r="Q76" i="18" s="1"/>
  <c r="V77" i="18"/>
  <c r="G78" i="18"/>
  <c r="M78" i="18" s="1"/>
  <c r="I78" i="18"/>
  <c r="K78" i="18"/>
  <c r="K76" i="18" s="1"/>
  <c r="O78" i="18"/>
  <c r="Q78" i="18"/>
  <c r="V78" i="18"/>
  <c r="V76" i="18" s="1"/>
  <c r="G79" i="18"/>
  <c r="I79" i="18"/>
  <c r="K79" i="18"/>
  <c r="M79" i="18"/>
  <c r="O79" i="18"/>
  <c r="Q79" i="18"/>
  <c r="V79" i="18"/>
  <c r="G80" i="18"/>
  <c r="G76" i="18" s="1"/>
  <c r="I80" i="18"/>
  <c r="K80" i="18"/>
  <c r="O80" i="18"/>
  <c r="O76" i="18" s="1"/>
  <c r="Q80" i="18"/>
  <c r="V80" i="18"/>
  <c r="G82" i="18"/>
  <c r="M82" i="18" s="1"/>
  <c r="I82" i="18"/>
  <c r="K82" i="18"/>
  <c r="K81" i="18" s="1"/>
  <c r="O82" i="18"/>
  <c r="O81" i="18" s="1"/>
  <c r="Q82" i="18"/>
  <c r="V82" i="18"/>
  <c r="V81" i="18" s="1"/>
  <c r="G83" i="18"/>
  <c r="I83" i="18"/>
  <c r="K83" i="18"/>
  <c r="M83" i="18"/>
  <c r="O83" i="18"/>
  <c r="Q83" i="18"/>
  <c r="V83" i="18"/>
  <c r="G85" i="18"/>
  <c r="M85" i="18" s="1"/>
  <c r="I85" i="18"/>
  <c r="K85" i="18"/>
  <c r="O85" i="18"/>
  <c r="Q85" i="18"/>
  <c r="V85" i="18"/>
  <c r="G86" i="18"/>
  <c r="I86" i="18"/>
  <c r="I81" i="18" s="1"/>
  <c r="K86" i="18"/>
  <c r="M86" i="18"/>
  <c r="O86" i="18"/>
  <c r="Q86" i="18"/>
  <c r="Q81" i="18" s="1"/>
  <c r="V86" i="18"/>
  <c r="G87" i="18"/>
  <c r="M87" i="18" s="1"/>
  <c r="I87" i="18"/>
  <c r="K87" i="18"/>
  <c r="O87" i="18"/>
  <c r="Q87" i="18"/>
  <c r="V87" i="18"/>
  <c r="G88" i="18"/>
  <c r="I88" i="18"/>
  <c r="K88" i="18"/>
  <c r="M88" i="18"/>
  <c r="O88" i="18"/>
  <c r="Q88" i="18"/>
  <c r="V88" i="18"/>
  <c r="G89" i="18"/>
  <c r="M89" i="18" s="1"/>
  <c r="I89" i="18"/>
  <c r="K89" i="18"/>
  <c r="O89" i="18"/>
  <c r="Q89" i="18"/>
  <c r="V89" i="18"/>
  <c r="G90" i="18"/>
  <c r="I90" i="18"/>
  <c r="K90" i="18"/>
  <c r="M90" i="18"/>
  <c r="O90" i="18"/>
  <c r="Q90" i="18"/>
  <c r="V90" i="18"/>
  <c r="K91" i="18"/>
  <c r="V91" i="18"/>
  <c r="G92" i="18"/>
  <c r="I92" i="18"/>
  <c r="I91" i="18" s="1"/>
  <c r="K92" i="18"/>
  <c r="M92" i="18"/>
  <c r="O92" i="18"/>
  <c r="Q92" i="18"/>
  <c r="Q91" i="18" s="1"/>
  <c r="V92" i="18"/>
  <c r="G93" i="18"/>
  <c r="G91" i="18" s="1"/>
  <c r="I93" i="18"/>
  <c r="K93" i="18"/>
  <c r="O93" i="18"/>
  <c r="O91" i="18" s="1"/>
  <c r="Q93" i="18"/>
  <c r="V93" i="18"/>
  <c r="G95" i="18"/>
  <c r="M95" i="18" s="1"/>
  <c r="I95" i="18"/>
  <c r="K95" i="18"/>
  <c r="K94" i="18" s="1"/>
  <c r="O95" i="18"/>
  <c r="O94" i="18" s="1"/>
  <c r="Q95" i="18"/>
  <c r="V95" i="18"/>
  <c r="V94" i="18" s="1"/>
  <c r="G96" i="18"/>
  <c r="I96" i="18"/>
  <c r="K96" i="18"/>
  <c r="M96" i="18"/>
  <c r="O96" i="18"/>
  <c r="Q96" i="18"/>
  <c r="V96" i="18"/>
  <c r="G97" i="18"/>
  <c r="M97" i="18" s="1"/>
  <c r="I97" i="18"/>
  <c r="K97" i="18"/>
  <c r="O97" i="18"/>
  <c r="Q97" i="18"/>
  <c r="V97" i="18"/>
  <c r="G98" i="18"/>
  <c r="I98" i="18"/>
  <c r="I94" i="18" s="1"/>
  <c r="K98" i="18"/>
  <c r="M98" i="18"/>
  <c r="O98" i="18"/>
  <c r="Q98" i="18"/>
  <c r="Q94" i="18" s="1"/>
  <c r="V98" i="18"/>
  <c r="G99" i="18"/>
  <c r="M99" i="18" s="1"/>
  <c r="I99" i="18"/>
  <c r="K99" i="18"/>
  <c r="O99" i="18"/>
  <c r="Q99" i="18"/>
  <c r="V99" i="18"/>
  <c r="G100" i="18"/>
  <c r="I100" i="18"/>
  <c r="K100" i="18"/>
  <c r="M100" i="18"/>
  <c r="O100" i="18"/>
  <c r="Q100" i="18"/>
  <c r="V100" i="18"/>
  <c r="G101" i="18"/>
  <c r="M101" i="18" s="1"/>
  <c r="I101" i="18"/>
  <c r="K101" i="18"/>
  <c r="O101" i="18"/>
  <c r="Q101" i="18"/>
  <c r="V101" i="18"/>
  <c r="G102" i="18"/>
  <c r="I102" i="18"/>
  <c r="K102" i="18"/>
  <c r="M102" i="18"/>
  <c r="O102" i="18"/>
  <c r="Q102" i="18"/>
  <c r="V102" i="18"/>
  <c r="G103" i="18"/>
  <c r="M103" i="18" s="1"/>
  <c r="I103" i="18"/>
  <c r="K103" i="18"/>
  <c r="O103" i="18"/>
  <c r="Q103" i="18"/>
  <c r="V103" i="18"/>
  <c r="G104" i="18"/>
  <c r="I104" i="18"/>
  <c r="K104" i="18"/>
  <c r="M104" i="18"/>
  <c r="O104" i="18"/>
  <c r="Q104" i="18"/>
  <c r="V104" i="18"/>
  <c r="G105" i="18"/>
  <c r="M105" i="18" s="1"/>
  <c r="I105" i="18"/>
  <c r="K105" i="18"/>
  <c r="O105" i="18"/>
  <c r="Q105" i="18"/>
  <c r="V105" i="18"/>
  <c r="G106" i="18"/>
  <c r="I106" i="18"/>
  <c r="K106" i="18"/>
  <c r="M106" i="18"/>
  <c r="O106" i="18"/>
  <c r="Q106" i="18"/>
  <c r="V106" i="18"/>
  <c r="G107" i="18"/>
  <c r="M107" i="18" s="1"/>
  <c r="I107" i="18"/>
  <c r="K107" i="18"/>
  <c r="O107" i="18"/>
  <c r="Q107" i="18"/>
  <c r="V107" i="18"/>
  <c r="G108" i="18"/>
  <c r="I108" i="18"/>
  <c r="K108" i="18"/>
  <c r="M108" i="18"/>
  <c r="O108" i="18"/>
  <c r="Q108" i="18"/>
  <c r="V108" i="18"/>
  <c r="G109" i="18"/>
  <c r="M109" i="18" s="1"/>
  <c r="I109" i="18"/>
  <c r="K109" i="18"/>
  <c r="O109" i="18"/>
  <c r="Q109" i="18"/>
  <c r="V109" i="18"/>
  <c r="G110" i="18"/>
  <c r="I110" i="18"/>
  <c r="K110" i="18"/>
  <c r="M110" i="18"/>
  <c r="O110" i="18"/>
  <c r="Q110" i="18"/>
  <c r="V110" i="18"/>
  <c r="G111" i="18"/>
  <c r="M111" i="18" s="1"/>
  <c r="I111" i="18"/>
  <c r="K111" i="18"/>
  <c r="O111" i="18"/>
  <c r="Q111" i="18"/>
  <c r="V111" i="18"/>
  <c r="G112" i="18"/>
  <c r="I112" i="18"/>
  <c r="K112" i="18"/>
  <c r="M112" i="18"/>
  <c r="O112" i="18"/>
  <c r="Q112" i="18"/>
  <c r="V112" i="18"/>
  <c r="G113" i="18"/>
  <c r="M113" i="18" s="1"/>
  <c r="I113" i="18"/>
  <c r="K113" i="18"/>
  <c r="O113" i="18"/>
  <c r="Q113" i="18"/>
  <c r="V113" i="18"/>
  <c r="G114" i="18"/>
  <c r="I114" i="18"/>
  <c r="K114" i="18"/>
  <c r="M114" i="18"/>
  <c r="O114" i="18"/>
  <c r="Q114" i="18"/>
  <c r="V114" i="18"/>
  <c r="G115" i="18"/>
  <c r="M115" i="18" s="1"/>
  <c r="I115" i="18"/>
  <c r="K115" i="18"/>
  <c r="O115" i="18"/>
  <c r="Q115" i="18"/>
  <c r="V115" i="18"/>
  <c r="G116" i="18"/>
  <c r="I116" i="18"/>
  <c r="K116" i="18"/>
  <c r="M116" i="18"/>
  <c r="O116" i="18"/>
  <c r="Q116" i="18"/>
  <c r="V116" i="18"/>
  <c r="G117" i="18"/>
  <c r="M117" i="18" s="1"/>
  <c r="I117" i="18"/>
  <c r="K117" i="18"/>
  <c r="O117" i="18"/>
  <c r="Q117" i="18"/>
  <c r="V117" i="18"/>
  <c r="G118" i="18"/>
  <c r="I118" i="18"/>
  <c r="K118" i="18"/>
  <c r="M118" i="18"/>
  <c r="O118" i="18"/>
  <c r="Q118" i="18"/>
  <c r="V118" i="18"/>
  <c r="G119" i="18"/>
  <c r="M119" i="18" s="1"/>
  <c r="I119" i="18"/>
  <c r="K119" i="18"/>
  <c r="O119" i="18"/>
  <c r="Q119" i="18"/>
  <c r="V119" i="18"/>
  <c r="G120" i="18"/>
  <c r="I120" i="18"/>
  <c r="K120" i="18"/>
  <c r="M120" i="18"/>
  <c r="O120" i="18"/>
  <c r="Q120" i="18"/>
  <c r="V120" i="18"/>
  <c r="G121" i="18"/>
  <c r="M121" i="18" s="1"/>
  <c r="I121" i="18"/>
  <c r="K121" i="18"/>
  <c r="O121" i="18"/>
  <c r="Q121" i="18"/>
  <c r="V121" i="18"/>
  <c r="G122" i="18"/>
  <c r="I122" i="18"/>
  <c r="K122" i="18"/>
  <c r="M122" i="18"/>
  <c r="O122" i="18"/>
  <c r="Q122" i="18"/>
  <c r="V122" i="18"/>
  <c r="G123" i="18"/>
  <c r="M123" i="18" s="1"/>
  <c r="I123" i="18"/>
  <c r="K123" i="18"/>
  <c r="O123" i="18"/>
  <c r="Q123" i="18"/>
  <c r="V123" i="18"/>
  <c r="G124" i="18"/>
  <c r="I124" i="18"/>
  <c r="K124" i="18"/>
  <c r="M124" i="18"/>
  <c r="O124" i="18"/>
  <c r="Q124" i="18"/>
  <c r="V124" i="18"/>
  <c r="G125" i="18"/>
  <c r="M125" i="18" s="1"/>
  <c r="I125" i="18"/>
  <c r="K125" i="18"/>
  <c r="O125" i="18"/>
  <c r="Q125" i="18"/>
  <c r="V125" i="18"/>
  <c r="G126" i="18"/>
  <c r="I126" i="18"/>
  <c r="K126" i="18"/>
  <c r="M126" i="18"/>
  <c r="O126" i="18"/>
  <c r="Q126" i="18"/>
  <c r="V126" i="18"/>
  <c r="G127" i="18"/>
  <c r="M127" i="18" s="1"/>
  <c r="I127" i="18"/>
  <c r="K127" i="18"/>
  <c r="O127" i="18"/>
  <c r="Q127" i="18"/>
  <c r="V127" i="18"/>
  <c r="G128" i="18"/>
  <c r="I128" i="18"/>
  <c r="K128" i="18"/>
  <c r="M128" i="18"/>
  <c r="O128" i="18"/>
  <c r="Q128" i="18"/>
  <c r="V128" i="18"/>
  <c r="G129" i="18"/>
  <c r="M129" i="18" s="1"/>
  <c r="I129" i="18"/>
  <c r="K129" i="18"/>
  <c r="O129" i="18"/>
  <c r="Q129" i="18"/>
  <c r="V129" i="18"/>
  <c r="G130" i="18"/>
  <c r="I130" i="18"/>
  <c r="K130" i="18"/>
  <c r="M130" i="18"/>
  <c r="O130" i="18"/>
  <c r="Q130" i="18"/>
  <c r="V130" i="18"/>
  <c r="G131" i="18"/>
  <c r="M131" i="18" s="1"/>
  <c r="I131" i="18"/>
  <c r="K131" i="18"/>
  <c r="O131" i="18"/>
  <c r="Q131" i="18"/>
  <c r="V131" i="18"/>
  <c r="G132" i="18"/>
  <c r="I132" i="18"/>
  <c r="K132" i="18"/>
  <c r="M132" i="18"/>
  <c r="O132" i="18"/>
  <c r="Q132" i="18"/>
  <c r="V132" i="18"/>
  <c r="G133" i="18"/>
  <c r="M133" i="18" s="1"/>
  <c r="I133" i="18"/>
  <c r="K133" i="18"/>
  <c r="O133" i="18"/>
  <c r="Q133" i="18"/>
  <c r="V133" i="18"/>
  <c r="G134" i="18"/>
  <c r="I134" i="18"/>
  <c r="K134" i="18"/>
  <c r="M134" i="18"/>
  <c r="O134" i="18"/>
  <c r="Q134" i="18"/>
  <c r="V134" i="18"/>
  <c r="G135" i="18"/>
  <c r="M135" i="18" s="1"/>
  <c r="I135" i="18"/>
  <c r="K135" i="18"/>
  <c r="O135" i="18"/>
  <c r="Q135" i="18"/>
  <c r="V135" i="18"/>
  <c r="G136" i="18"/>
  <c r="I136" i="18"/>
  <c r="K136" i="18"/>
  <c r="M136" i="18"/>
  <c r="O136" i="18"/>
  <c r="Q136" i="18"/>
  <c r="V136" i="18"/>
  <c r="G137" i="18"/>
  <c r="M137" i="18" s="1"/>
  <c r="I137" i="18"/>
  <c r="K137" i="18"/>
  <c r="O137" i="18"/>
  <c r="Q137" i="18"/>
  <c r="V137" i="18"/>
  <c r="G138" i="18"/>
  <c r="I138" i="18"/>
  <c r="K138" i="18"/>
  <c r="M138" i="18"/>
  <c r="O138" i="18"/>
  <c r="Q138" i="18"/>
  <c r="V138" i="18"/>
  <c r="G139" i="18"/>
  <c r="M139" i="18" s="1"/>
  <c r="I139" i="18"/>
  <c r="K139" i="18"/>
  <c r="O139" i="18"/>
  <c r="Q139" i="18"/>
  <c r="V139" i="18"/>
  <c r="G140" i="18"/>
  <c r="I140" i="18"/>
  <c r="K140" i="18"/>
  <c r="M140" i="18"/>
  <c r="O140" i="18"/>
  <c r="Q140" i="18"/>
  <c r="V140" i="18"/>
  <c r="G141" i="18"/>
  <c r="M141" i="18" s="1"/>
  <c r="I141" i="18"/>
  <c r="K141" i="18"/>
  <c r="O141" i="18"/>
  <c r="Q141" i="18"/>
  <c r="V141" i="18"/>
  <c r="G142" i="18"/>
  <c r="I142" i="18"/>
  <c r="K142" i="18"/>
  <c r="M142" i="18"/>
  <c r="O142" i="18"/>
  <c r="Q142" i="18"/>
  <c r="V142" i="18"/>
  <c r="G143" i="18"/>
  <c r="M143" i="18" s="1"/>
  <c r="I143" i="18"/>
  <c r="K143" i="18"/>
  <c r="O143" i="18"/>
  <c r="Q143" i="18"/>
  <c r="V143" i="18"/>
  <c r="G144" i="18"/>
  <c r="I144" i="18"/>
  <c r="K144" i="18"/>
  <c r="M144" i="18"/>
  <c r="O144" i="18"/>
  <c r="Q144" i="18"/>
  <c r="V144" i="18"/>
  <c r="G145" i="18"/>
  <c r="M145" i="18" s="1"/>
  <c r="I145" i="18"/>
  <c r="K145" i="18"/>
  <c r="O145" i="18"/>
  <c r="Q145" i="18"/>
  <c r="V145" i="18"/>
  <c r="G146" i="18"/>
  <c r="I146" i="18"/>
  <c r="K146" i="18"/>
  <c r="M146" i="18"/>
  <c r="O146" i="18"/>
  <c r="Q146" i="18"/>
  <c r="V146" i="18"/>
  <c r="G147" i="18"/>
  <c r="M147" i="18" s="1"/>
  <c r="I147" i="18"/>
  <c r="K147" i="18"/>
  <c r="O147" i="18"/>
  <c r="Q147" i="18"/>
  <c r="V147" i="18"/>
  <c r="G148" i="18"/>
  <c r="I148" i="18"/>
  <c r="K148" i="18"/>
  <c r="M148" i="18"/>
  <c r="O148" i="18"/>
  <c r="Q148" i="18"/>
  <c r="V148" i="18"/>
  <c r="G149" i="18"/>
  <c r="M149" i="18" s="1"/>
  <c r="I149" i="18"/>
  <c r="K149" i="18"/>
  <c r="O149" i="18"/>
  <c r="Q149" i="18"/>
  <c r="V149" i="18"/>
  <c r="G150" i="18"/>
  <c r="I150" i="18"/>
  <c r="K150" i="18"/>
  <c r="M150" i="18"/>
  <c r="O150" i="18"/>
  <c r="Q150" i="18"/>
  <c r="V150" i="18"/>
  <c r="AE152" i="18"/>
  <c r="AF152" i="18"/>
  <c r="G286" i="17"/>
  <c r="BA164" i="17"/>
  <c r="BA163" i="17"/>
  <c r="BA157" i="17"/>
  <c r="BA156" i="17"/>
  <c r="BA150" i="17"/>
  <c r="BA149" i="17"/>
  <c r="BA74" i="17"/>
  <c r="BA73" i="17"/>
  <c r="BA71" i="17"/>
  <c r="BA70" i="17"/>
  <c r="BA66" i="17"/>
  <c r="BA65" i="17"/>
  <c r="BA64" i="17"/>
  <c r="BA63" i="17"/>
  <c r="BA62" i="17"/>
  <c r="BA59" i="17"/>
  <c r="BA57" i="17"/>
  <c r="BA56" i="17"/>
  <c r="BA17" i="17"/>
  <c r="BA16" i="17"/>
  <c r="BA10" i="17"/>
  <c r="G9" i="17"/>
  <c r="M9" i="17" s="1"/>
  <c r="I9" i="17"/>
  <c r="I8" i="17" s="1"/>
  <c r="K9" i="17"/>
  <c r="K8" i="17" s="1"/>
  <c r="O9" i="17"/>
  <c r="Q9" i="17"/>
  <c r="Q8" i="17" s="1"/>
  <c r="V9" i="17"/>
  <c r="V8" i="17" s="1"/>
  <c r="G15" i="17"/>
  <c r="I15" i="17"/>
  <c r="K15" i="17"/>
  <c r="M15" i="17"/>
  <c r="O15" i="17"/>
  <c r="Q15" i="17"/>
  <c r="V15" i="17"/>
  <c r="G23" i="17"/>
  <c r="I23" i="17"/>
  <c r="K23" i="17"/>
  <c r="M23" i="17"/>
  <c r="O23" i="17"/>
  <c r="Q23" i="17"/>
  <c r="V23" i="17"/>
  <c r="G27" i="17"/>
  <c r="M27" i="17" s="1"/>
  <c r="I27" i="17"/>
  <c r="K27" i="17"/>
  <c r="O27" i="17"/>
  <c r="O8" i="17" s="1"/>
  <c r="Q27" i="17"/>
  <c r="V27" i="17"/>
  <c r="G31" i="17"/>
  <c r="I31" i="17"/>
  <c r="K31" i="17"/>
  <c r="M31" i="17"/>
  <c r="O31" i="17"/>
  <c r="Q31" i="17"/>
  <c r="V31" i="17"/>
  <c r="G35" i="17"/>
  <c r="M35" i="17" s="1"/>
  <c r="I35" i="17"/>
  <c r="K35" i="17"/>
  <c r="O35" i="17"/>
  <c r="Q35" i="17"/>
  <c r="V35" i="17"/>
  <c r="G39" i="17"/>
  <c r="I39" i="17"/>
  <c r="K39" i="17"/>
  <c r="M39" i="17"/>
  <c r="O39" i="17"/>
  <c r="Q39" i="17"/>
  <c r="V39" i="17"/>
  <c r="G43" i="17"/>
  <c r="M43" i="17" s="1"/>
  <c r="I43" i="17"/>
  <c r="K43" i="17"/>
  <c r="O43" i="17"/>
  <c r="Q43" i="17"/>
  <c r="V43" i="17"/>
  <c r="G48" i="17"/>
  <c r="I48" i="17"/>
  <c r="K48" i="17"/>
  <c r="M48" i="17"/>
  <c r="O48" i="17"/>
  <c r="Q48" i="17"/>
  <c r="V48" i="17"/>
  <c r="G49" i="17"/>
  <c r="M49" i="17" s="1"/>
  <c r="I49" i="17"/>
  <c r="K49" i="17"/>
  <c r="O49" i="17"/>
  <c r="Q49" i="17"/>
  <c r="V49" i="17"/>
  <c r="G50" i="17"/>
  <c r="I50" i="17"/>
  <c r="K50" i="17"/>
  <c r="M50" i="17"/>
  <c r="O50" i="17"/>
  <c r="Q50" i="17"/>
  <c r="V50" i="17"/>
  <c r="G51" i="17"/>
  <c r="M51" i="17" s="1"/>
  <c r="I51" i="17"/>
  <c r="K51" i="17"/>
  <c r="O51" i="17"/>
  <c r="Q51" i="17"/>
  <c r="V51" i="17"/>
  <c r="G52" i="17"/>
  <c r="I52" i="17"/>
  <c r="K52" i="17"/>
  <c r="M52" i="17"/>
  <c r="O52" i="17"/>
  <c r="Q52" i="17"/>
  <c r="V52" i="17"/>
  <c r="G53" i="17"/>
  <c r="M53" i="17" s="1"/>
  <c r="I53" i="17"/>
  <c r="K53" i="17"/>
  <c r="O53" i="17"/>
  <c r="Q53" i="17"/>
  <c r="V53" i="17"/>
  <c r="G55" i="17"/>
  <c r="M55" i="17" s="1"/>
  <c r="I55" i="17"/>
  <c r="I54" i="17" s="1"/>
  <c r="K55" i="17"/>
  <c r="K54" i="17" s="1"/>
  <c r="O55" i="17"/>
  <c r="O54" i="17" s="1"/>
  <c r="Q55" i="17"/>
  <c r="Q54" i="17" s="1"/>
  <c r="V55" i="17"/>
  <c r="V54" i="17" s="1"/>
  <c r="G78" i="17"/>
  <c r="I78" i="17"/>
  <c r="K78" i="17"/>
  <c r="M78" i="17"/>
  <c r="O78" i="17"/>
  <c r="Q78" i="17"/>
  <c r="V78" i="17"/>
  <c r="G83" i="17"/>
  <c r="I83" i="17"/>
  <c r="K83" i="17"/>
  <c r="M83" i="17"/>
  <c r="O83" i="17"/>
  <c r="Q83" i="17"/>
  <c r="V83" i="17"/>
  <c r="G87" i="17"/>
  <c r="I87" i="17"/>
  <c r="K87" i="17"/>
  <c r="M87" i="17"/>
  <c r="O87" i="17"/>
  <c r="Q87" i="17"/>
  <c r="V87" i="17"/>
  <c r="G91" i="17"/>
  <c r="M91" i="17" s="1"/>
  <c r="I91" i="17"/>
  <c r="K91" i="17"/>
  <c r="O91" i="17"/>
  <c r="Q91" i="17"/>
  <c r="V91" i="17"/>
  <c r="G95" i="17"/>
  <c r="I95" i="17"/>
  <c r="K95" i="17"/>
  <c r="M95" i="17"/>
  <c r="O95" i="17"/>
  <c r="Q95" i="17"/>
  <c r="V95" i="17"/>
  <c r="G99" i="17"/>
  <c r="I99" i="17"/>
  <c r="K99" i="17"/>
  <c r="M99" i="17"/>
  <c r="O99" i="17"/>
  <c r="Q99" i="17"/>
  <c r="V99" i="17"/>
  <c r="G103" i="17"/>
  <c r="I103" i="17"/>
  <c r="K103" i="17"/>
  <c r="M103" i="17"/>
  <c r="O103" i="17"/>
  <c r="Q103" i="17"/>
  <c r="V103" i="17"/>
  <c r="G107" i="17"/>
  <c r="M107" i="17" s="1"/>
  <c r="I107" i="17"/>
  <c r="K107" i="17"/>
  <c r="O107" i="17"/>
  <c r="Q107" i="17"/>
  <c r="V107" i="17"/>
  <c r="G111" i="17"/>
  <c r="I111" i="17"/>
  <c r="K111" i="17"/>
  <c r="M111" i="17"/>
  <c r="O111" i="17"/>
  <c r="Q111" i="17"/>
  <c r="V111" i="17"/>
  <c r="G115" i="17"/>
  <c r="I115" i="17"/>
  <c r="K115" i="17"/>
  <c r="M115" i="17"/>
  <c r="O115" i="17"/>
  <c r="Q115" i="17"/>
  <c r="V115" i="17"/>
  <c r="G119" i="17"/>
  <c r="I119" i="17"/>
  <c r="K119" i="17"/>
  <c r="M119" i="17"/>
  <c r="O119" i="17"/>
  <c r="Q119" i="17"/>
  <c r="V119" i="17"/>
  <c r="G123" i="17"/>
  <c r="M123" i="17" s="1"/>
  <c r="I123" i="17"/>
  <c r="K123" i="17"/>
  <c r="O123" i="17"/>
  <c r="Q123" i="17"/>
  <c r="V123" i="17"/>
  <c r="G127" i="17"/>
  <c r="I127" i="17"/>
  <c r="K127" i="17"/>
  <c r="M127" i="17"/>
  <c r="O127" i="17"/>
  <c r="Q127" i="17"/>
  <c r="V127" i="17"/>
  <c r="G131" i="17"/>
  <c r="I131" i="17"/>
  <c r="K131" i="17"/>
  <c r="M131" i="17"/>
  <c r="O131" i="17"/>
  <c r="Q131" i="17"/>
  <c r="V131" i="17"/>
  <c r="G135" i="17"/>
  <c r="I135" i="17"/>
  <c r="K135" i="17"/>
  <c r="M135" i="17"/>
  <c r="O135" i="17"/>
  <c r="Q135" i="17"/>
  <c r="V135" i="17"/>
  <c r="G139" i="17"/>
  <c r="M139" i="17" s="1"/>
  <c r="I139" i="17"/>
  <c r="K139" i="17"/>
  <c r="O139" i="17"/>
  <c r="Q139" i="17"/>
  <c r="V139" i="17"/>
  <c r="G143" i="17"/>
  <c r="I143" i="17"/>
  <c r="K143" i="17"/>
  <c r="M143" i="17"/>
  <c r="O143" i="17"/>
  <c r="Q143" i="17"/>
  <c r="V143" i="17"/>
  <c r="G147" i="17"/>
  <c r="I147" i="17"/>
  <c r="K147" i="17"/>
  <c r="M147" i="17"/>
  <c r="O147" i="17"/>
  <c r="Q147" i="17"/>
  <c r="V147" i="17"/>
  <c r="G154" i="17"/>
  <c r="I154" i="17"/>
  <c r="K154" i="17"/>
  <c r="M154" i="17"/>
  <c r="O154" i="17"/>
  <c r="Q154" i="17"/>
  <c r="V154" i="17"/>
  <c r="G161" i="17"/>
  <c r="M161" i="17" s="1"/>
  <c r="I161" i="17"/>
  <c r="K161" i="17"/>
  <c r="O161" i="17"/>
  <c r="Q161" i="17"/>
  <c r="V161" i="17"/>
  <c r="G168" i="17"/>
  <c r="I168" i="17"/>
  <c r="K168" i="17"/>
  <c r="M168" i="17"/>
  <c r="O168" i="17"/>
  <c r="Q168" i="17"/>
  <c r="V168" i="17"/>
  <c r="G173" i="17"/>
  <c r="I173" i="17"/>
  <c r="K173" i="17"/>
  <c r="M173" i="17"/>
  <c r="O173" i="17"/>
  <c r="Q173" i="17"/>
  <c r="V173" i="17"/>
  <c r="G178" i="17"/>
  <c r="I178" i="17"/>
  <c r="K178" i="17"/>
  <c r="M178" i="17"/>
  <c r="O178" i="17"/>
  <c r="Q178" i="17"/>
  <c r="V178" i="17"/>
  <c r="G183" i="17"/>
  <c r="M183" i="17" s="1"/>
  <c r="I183" i="17"/>
  <c r="K183" i="17"/>
  <c r="O183" i="17"/>
  <c r="Q183" i="17"/>
  <c r="V183" i="17"/>
  <c r="G188" i="17"/>
  <c r="I188" i="17"/>
  <c r="K188" i="17"/>
  <c r="M188" i="17"/>
  <c r="O188" i="17"/>
  <c r="Q188" i="17"/>
  <c r="V188" i="17"/>
  <c r="G193" i="17"/>
  <c r="M193" i="17" s="1"/>
  <c r="I193" i="17"/>
  <c r="K193" i="17"/>
  <c r="O193" i="17"/>
  <c r="Q193" i="17"/>
  <c r="V193" i="17"/>
  <c r="G198" i="17"/>
  <c r="I198" i="17"/>
  <c r="K198" i="17"/>
  <c r="M198" i="17"/>
  <c r="O198" i="17"/>
  <c r="Q198" i="17"/>
  <c r="V198" i="17"/>
  <c r="G203" i="17"/>
  <c r="M203" i="17" s="1"/>
  <c r="I203" i="17"/>
  <c r="K203" i="17"/>
  <c r="O203" i="17"/>
  <c r="Q203" i="17"/>
  <c r="V203" i="17"/>
  <c r="G208" i="17"/>
  <c r="I208" i="17"/>
  <c r="K208" i="17"/>
  <c r="M208" i="17"/>
  <c r="O208" i="17"/>
  <c r="Q208" i="17"/>
  <c r="V208" i="17"/>
  <c r="G213" i="17"/>
  <c r="M213" i="17" s="1"/>
  <c r="I213" i="17"/>
  <c r="K213" i="17"/>
  <c r="O213" i="17"/>
  <c r="Q213" i="17"/>
  <c r="V213" i="17"/>
  <c r="G217" i="17"/>
  <c r="I217" i="17"/>
  <c r="K217" i="17"/>
  <c r="M217" i="17"/>
  <c r="O217" i="17"/>
  <c r="Q217" i="17"/>
  <c r="V217" i="17"/>
  <c r="G221" i="17"/>
  <c r="M221" i="17" s="1"/>
  <c r="I221" i="17"/>
  <c r="K221" i="17"/>
  <c r="O221" i="17"/>
  <c r="Q221" i="17"/>
  <c r="V221" i="17"/>
  <c r="G225" i="17"/>
  <c r="I225" i="17"/>
  <c r="K225" i="17"/>
  <c r="M225" i="17"/>
  <c r="O225" i="17"/>
  <c r="Q225" i="17"/>
  <c r="V225" i="17"/>
  <c r="G229" i="17"/>
  <c r="M229" i="17" s="1"/>
  <c r="I229" i="17"/>
  <c r="K229" i="17"/>
  <c r="O229" i="17"/>
  <c r="Q229" i="17"/>
  <c r="V229" i="17"/>
  <c r="G233" i="17"/>
  <c r="I233" i="17"/>
  <c r="K233" i="17"/>
  <c r="M233" i="17"/>
  <c r="O233" i="17"/>
  <c r="Q233" i="17"/>
  <c r="V233" i="17"/>
  <c r="G237" i="17"/>
  <c r="M237" i="17" s="1"/>
  <c r="I237" i="17"/>
  <c r="K237" i="17"/>
  <c r="O237" i="17"/>
  <c r="Q237" i="17"/>
  <c r="V237" i="17"/>
  <c r="G242" i="17"/>
  <c r="I242" i="17"/>
  <c r="K242" i="17"/>
  <c r="M242" i="17"/>
  <c r="O242" i="17"/>
  <c r="Q242" i="17"/>
  <c r="V242" i="17"/>
  <c r="G247" i="17"/>
  <c r="M247" i="17" s="1"/>
  <c r="I247" i="17"/>
  <c r="K247" i="17"/>
  <c r="O247" i="17"/>
  <c r="Q247" i="17"/>
  <c r="V247" i="17"/>
  <c r="G252" i="17"/>
  <c r="I252" i="17"/>
  <c r="K252" i="17"/>
  <c r="M252" i="17"/>
  <c r="O252" i="17"/>
  <c r="Q252" i="17"/>
  <c r="V252" i="17"/>
  <c r="G256" i="17"/>
  <c r="M256" i="17" s="1"/>
  <c r="I256" i="17"/>
  <c r="K256" i="17"/>
  <c r="O256" i="17"/>
  <c r="Q256" i="17"/>
  <c r="V256" i="17"/>
  <c r="G260" i="17"/>
  <c r="I260" i="17"/>
  <c r="K260" i="17"/>
  <c r="M260" i="17"/>
  <c r="O260" i="17"/>
  <c r="Q260" i="17"/>
  <c r="V260" i="17"/>
  <c r="G263" i="17"/>
  <c r="M263" i="17" s="1"/>
  <c r="I263" i="17"/>
  <c r="K263" i="17"/>
  <c r="O263" i="17"/>
  <c r="Q263" i="17"/>
  <c r="V263" i="17"/>
  <c r="G264" i="17"/>
  <c r="I264" i="17"/>
  <c r="K264" i="17"/>
  <c r="M264" i="17"/>
  <c r="O264" i="17"/>
  <c r="Q264" i="17"/>
  <c r="V264" i="17"/>
  <c r="G265" i="17"/>
  <c r="M265" i="17" s="1"/>
  <c r="I265" i="17"/>
  <c r="K265" i="17"/>
  <c r="O265" i="17"/>
  <c r="Q265" i="17"/>
  <c r="V265" i="17"/>
  <c r="G266" i="17"/>
  <c r="I266" i="17"/>
  <c r="K266" i="17"/>
  <c r="M266" i="17"/>
  <c r="O266" i="17"/>
  <c r="Q266" i="17"/>
  <c r="V266" i="17"/>
  <c r="G267" i="17"/>
  <c r="M267" i="17" s="1"/>
  <c r="I267" i="17"/>
  <c r="K267" i="17"/>
  <c r="O267" i="17"/>
  <c r="Q267" i="17"/>
  <c r="V267" i="17"/>
  <c r="G269" i="17"/>
  <c r="M269" i="17" s="1"/>
  <c r="M268" i="17" s="1"/>
  <c r="I269" i="17"/>
  <c r="I268" i="17" s="1"/>
  <c r="K269" i="17"/>
  <c r="K268" i="17" s="1"/>
  <c r="O269" i="17"/>
  <c r="O268" i="17" s="1"/>
  <c r="Q269" i="17"/>
  <c r="Q268" i="17" s="1"/>
  <c r="V269" i="17"/>
  <c r="V268" i="17" s="1"/>
  <c r="G276" i="17"/>
  <c r="I276" i="17"/>
  <c r="K276" i="17"/>
  <c r="M276" i="17"/>
  <c r="O276" i="17"/>
  <c r="Q276" i="17"/>
  <c r="V276" i="17"/>
  <c r="G277" i="17"/>
  <c r="K277" i="17"/>
  <c r="O277" i="17"/>
  <c r="V277" i="17"/>
  <c r="G278" i="17"/>
  <c r="I278" i="17"/>
  <c r="I277" i="17" s="1"/>
  <c r="K278" i="17"/>
  <c r="M278" i="17"/>
  <c r="M277" i="17" s="1"/>
  <c r="O278" i="17"/>
  <c r="Q278" i="17"/>
  <c r="Q277" i="17" s="1"/>
  <c r="V278" i="17"/>
  <c r="G280" i="17"/>
  <c r="I280" i="17"/>
  <c r="I279" i="17" s="1"/>
  <c r="K280" i="17"/>
  <c r="M280" i="17"/>
  <c r="O280" i="17"/>
  <c r="Q280" i="17"/>
  <c r="Q279" i="17" s="1"/>
  <c r="V280" i="17"/>
  <c r="G281" i="17"/>
  <c r="M281" i="17" s="1"/>
  <c r="I281" i="17"/>
  <c r="K281" i="17"/>
  <c r="K279" i="17" s="1"/>
  <c r="O281" i="17"/>
  <c r="Q281" i="17"/>
  <c r="V281" i="17"/>
  <c r="V279" i="17" s="1"/>
  <c r="G282" i="17"/>
  <c r="I282" i="17"/>
  <c r="K282" i="17"/>
  <c r="M282" i="17"/>
  <c r="O282" i="17"/>
  <c r="Q282" i="17"/>
  <c r="V282" i="17"/>
  <c r="G283" i="17"/>
  <c r="M283" i="17" s="1"/>
  <c r="I283" i="17"/>
  <c r="K283" i="17"/>
  <c r="O283" i="17"/>
  <c r="O279" i="17" s="1"/>
  <c r="Q283" i="17"/>
  <c r="V283" i="17"/>
  <c r="G284" i="17"/>
  <c r="I284" i="17"/>
  <c r="K284" i="17"/>
  <c r="M284" i="17"/>
  <c r="O284" i="17"/>
  <c r="Q284" i="17"/>
  <c r="V284" i="17"/>
  <c r="AE286" i="17"/>
  <c r="AF286" i="17"/>
  <c r="G90" i="16"/>
  <c r="G9" i="16"/>
  <c r="M9" i="16" s="1"/>
  <c r="I9" i="16"/>
  <c r="I8" i="16" s="1"/>
  <c r="K9" i="16"/>
  <c r="K8" i="16" s="1"/>
  <c r="O9" i="16"/>
  <c r="Q9" i="16"/>
  <c r="Q8" i="16" s="1"/>
  <c r="V9" i="16"/>
  <c r="V8" i="16" s="1"/>
  <c r="G10" i="16"/>
  <c r="I10" i="16"/>
  <c r="K10" i="16"/>
  <c r="M10" i="16"/>
  <c r="O10" i="16"/>
  <c r="Q10" i="16"/>
  <c r="V10" i="16"/>
  <c r="G11" i="16"/>
  <c r="I11" i="16"/>
  <c r="K11" i="16"/>
  <c r="M11" i="16"/>
  <c r="O11" i="16"/>
  <c r="Q11" i="16"/>
  <c r="V11" i="16"/>
  <c r="G12" i="16"/>
  <c r="G8" i="16" s="1"/>
  <c r="I12" i="16"/>
  <c r="K12" i="16"/>
  <c r="O12" i="16"/>
  <c r="O8" i="16" s="1"/>
  <c r="Q12" i="16"/>
  <c r="V12" i="16"/>
  <c r="G13" i="16"/>
  <c r="M13" i="16" s="1"/>
  <c r="I13" i="16"/>
  <c r="K13" i="16"/>
  <c r="O13" i="16"/>
  <c r="Q13" i="16"/>
  <c r="V13" i="16"/>
  <c r="G14" i="16"/>
  <c r="I14" i="16"/>
  <c r="K14" i="16"/>
  <c r="M14" i="16"/>
  <c r="O14" i="16"/>
  <c r="Q14" i="16"/>
  <c r="V14" i="16"/>
  <c r="G16" i="16"/>
  <c r="G15" i="16" s="1"/>
  <c r="I16" i="16"/>
  <c r="I15" i="16" s="1"/>
  <c r="K16" i="16"/>
  <c r="K15" i="16" s="1"/>
  <c r="O16" i="16"/>
  <c r="O15" i="16" s="1"/>
  <c r="Q16" i="16"/>
  <c r="Q15" i="16" s="1"/>
  <c r="V16" i="16"/>
  <c r="V15" i="16" s="1"/>
  <c r="G17" i="16"/>
  <c r="M17" i="16" s="1"/>
  <c r="I17" i="16"/>
  <c r="K17" i="16"/>
  <c r="O17" i="16"/>
  <c r="Q17" i="16"/>
  <c r="V17" i="16"/>
  <c r="K18" i="16"/>
  <c r="V18" i="16"/>
  <c r="G19" i="16"/>
  <c r="G18" i="16" s="1"/>
  <c r="I19" i="16"/>
  <c r="I18" i="16" s="1"/>
  <c r="K19" i="16"/>
  <c r="M19" i="16"/>
  <c r="O19" i="16"/>
  <c r="O18" i="16" s="1"/>
  <c r="Q19" i="16"/>
  <c r="Q18" i="16" s="1"/>
  <c r="V19" i="16"/>
  <c r="G20" i="16"/>
  <c r="M20" i="16" s="1"/>
  <c r="I20" i="16"/>
  <c r="K20" i="16"/>
  <c r="O20" i="16"/>
  <c r="Q20" i="16"/>
  <c r="V20" i="16"/>
  <c r="G21" i="16"/>
  <c r="I21" i="16"/>
  <c r="K21" i="16"/>
  <c r="M21" i="16"/>
  <c r="O21" i="16"/>
  <c r="Q21" i="16"/>
  <c r="V21" i="16"/>
  <c r="G23" i="16"/>
  <c r="I23" i="16"/>
  <c r="I22" i="16" s="1"/>
  <c r="K23" i="16"/>
  <c r="M23" i="16"/>
  <c r="O23" i="16"/>
  <c r="Q23" i="16"/>
  <c r="Q22" i="16" s="1"/>
  <c r="V23" i="16"/>
  <c r="G24" i="16"/>
  <c r="G22" i="16" s="1"/>
  <c r="I24" i="16"/>
  <c r="K24" i="16"/>
  <c r="O24" i="16"/>
  <c r="O22" i="16" s="1"/>
  <c r="Q24" i="16"/>
  <c r="V24" i="16"/>
  <c r="G25" i="16"/>
  <c r="I25" i="16"/>
  <c r="K25" i="16"/>
  <c r="M25" i="16"/>
  <c r="O25" i="16"/>
  <c r="Q25" i="16"/>
  <c r="V25" i="16"/>
  <c r="G26" i="16"/>
  <c r="M26" i="16" s="1"/>
  <c r="I26" i="16"/>
  <c r="K26" i="16"/>
  <c r="K22" i="16" s="1"/>
  <c r="O26" i="16"/>
  <c r="Q26" i="16"/>
  <c r="V26" i="16"/>
  <c r="V22" i="16" s="1"/>
  <c r="G27" i="16"/>
  <c r="I27" i="16"/>
  <c r="K27" i="16"/>
  <c r="M27" i="16"/>
  <c r="O27" i="16"/>
  <c r="Q27" i="16"/>
  <c r="V27" i="16"/>
  <c r="G28" i="16"/>
  <c r="M28" i="16" s="1"/>
  <c r="I28" i="16"/>
  <c r="K28" i="16"/>
  <c r="O28" i="16"/>
  <c r="Q28" i="16"/>
  <c r="V28" i="16"/>
  <c r="G29" i="16"/>
  <c r="I29" i="16"/>
  <c r="K29" i="16"/>
  <c r="M29" i="16"/>
  <c r="O29" i="16"/>
  <c r="Q29" i="16"/>
  <c r="V29" i="16"/>
  <c r="G30" i="16"/>
  <c r="M30" i="16" s="1"/>
  <c r="I30" i="16"/>
  <c r="K30" i="16"/>
  <c r="O30" i="16"/>
  <c r="Q30" i="16"/>
  <c r="V30" i="16"/>
  <c r="G31" i="16"/>
  <c r="I31" i="16"/>
  <c r="K31" i="16"/>
  <c r="M31" i="16"/>
  <c r="O31" i="16"/>
  <c r="Q31" i="16"/>
  <c r="V31" i="16"/>
  <c r="G32" i="16"/>
  <c r="M32" i="16" s="1"/>
  <c r="I32" i="16"/>
  <c r="K32" i="16"/>
  <c r="O32" i="16"/>
  <c r="Q32" i="16"/>
  <c r="V32" i="16"/>
  <c r="G33" i="16"/>
  <c r="I33" i="16"/>
  <c r="K33" i="16"/>
  <c r="M33" i="16"/>
  <c r="O33" i="16"/>
  <c r="Q33" i="16"/>
  <c r="V33" i="16"/>
  <c r="G34" i="16"/>
  <c r="M34" i="16" s="1"/>
  <c r="I34" i="16"/>
  <c r="K34" i="16"/>
  <c r="O34" i="16"/>
  <c r="Q34" i="16"/>
  <c r="V34" i="16"/>
  <c r="G35" i="16"/>
  <c r="I35" i="16"/>
  <c r="K35" i="16"/>
  <c r="M35" i="16"/>
  <c r="O35" i="16"/>
  <c r="Q35" i="16"/>
  <c r="V35" i="16"/>
  <c r="G36" i="16"/>
  <c r="M36" i="16" s="1"/>
  <c r="I36" i="16"/>
  <c r="K36" i="16"/>
  <c r="O36" i="16"/>
  <c r="Q36" i="16"/>
  <c r="V36" i="16"/>
  <c r="G38" i="16"/>
  <c r="M38" i="16" s="1"/>
  <c r="I38" i="16"/>
  <c r="K38" i="16"/>
  <c r="K37" i="16" s="1"/>
  <c r="O38" i="16"/>
  <c r="O37" i="16" s="1"/>
  <c r="Q38" i="16"/>
  <c r="V38" i="16"/>
  <c r="V37" i="16" s="1"/>
  <c r="G39" i="16"/>
  <c r="I39" i="16"/>
  <c r="I37" i="16" s="1"/>
  <c r="K39" i="16"/>
  <c r="M39" i="16"/>
  <c r="O39" i="16"/>
  <c r="Q39" i="16"/>
  <c r="Q37" i="16" s="1"/>
  <c r="V39" i="16"/>
  <c r="G40" i="16"/>
  <c r="M40" i="16" s="1"/>
  <c r="I40" i="16"/>
  <c r="K40" i="16"/>
  <c r="O40" i="16"/>
  <c r="Q40" i="16"/>
  <c r="V40" i="16"/>
  <c r="G41" i="16"/>
  <c r="I41" i="16"/>
  <c r="K41" i="16"/>
  <c r="M41" i="16"/>
  <c r="O41" i="16"/>
  <c r="Q41" i="16"/>
  <c r="V41" i="16"/>
  <c r="G42" i="16"/>
  <c r="M42" i="16" s="1"/>
  <c r="I42" i="16"/>
  <c r="K42" i="16"/>
  <c r="O42" i="16"/>
  <c r="Q42" i="16"/>
  <c r="V42" i="16"/>
  <c r="G43" i="16"/>
  <c r="I43" i="16"/>
  <c r="K43" i="16"/>
  <c r="M43" i="16"/>
  <c r="O43" i="16"/>
  <c r="Q43" i="16"/>
  <c r="V43" i="16"/>
  <c r="G44" i="16"/>
  <c r="M44" i="16" s="1"/>
  <c r="I44" i="16"/>
  <c r="K44" i="16"/>
  <c r="O44" i="16"/>
  <c r="Q44" i="16"/>
  <c r="V44" i="16"/>
  <c r="G45" i="16"/>
  <c r="I45" i="16"/>
  <c r="K45" i="16"/>
  <c r="M45" i="16"/>
  <c r="O45" i="16"/>
  <c r="Q45" i="16"/>
  <c r="V45" i="16"/>
  <c r="G46" i="16"/>
  <c r="M46" i="16" s="1"/>
  <c r="I46" i="16"/>
  <c r="K46" i="16"/>
  <c r="O46" i="16"/>
  <c r="Q46" i="16"/>
  <c r="V46" i="16"/>
  <c r="G47" i="16"/>
  <c r="I47" i="16"/>
  <c r="K47" i="16"/>
  <c r="M47" i="16"/>
  <c r="O47" i="16"/>
  <c r="Q47" i="16"/>
  <c r="V47" i="16"/>
  <c r="G48" i="16"/>
  <c r="M48" i="16" s="1"/>
  <c r="I48" i="16"/>
  <c r="K48" i="16"/>
  <c r="O48" i="16"/>
  <c r="Q48" i="16"/>
  <c r="V48" i="16"/>
  <c r="G49" i="16"/>
  <c r="I49" i="16"/>
  <c r="K49" i="16"/>
  <c r="M49" i="16"/>
  <c r="O49" i="16"/>
  <c r="Q49" i="16"/>
  <c r="V49" i="16"/>
  <c r="G50" i="16"/>
  <c r="M50" i="16" s="1"/>
  <c r="I50" i="16"/>
  <c r="K50" i="16"/>
  <c r="O50" i="16"/>
  <c r="Q50" i="16"/>
  <c r="V50" i="16"/>
  <c r="G51" i="16"/>
  <c r="I51" i="16"/>
  <c r="K51" i="16"/>
  <c r="M51" i="16"/>
  <c r="O51" i="16"/>
  <c r="Q51" i="16"/>
  <c r="V51" i="16"/>
  <c r="G52" i="16"/>
  <c r="M52" i="16" s="1"/>
  <c r="I52" i="16"/>
  <c r="K52" i="16"/>
  <c r="O52" i="16"/>
  <c r="Q52" i="16"/>
  <c r="V52" i="16"/>
  <c r="G53" i="16"/>
  <c r="I53" i="16"/>
  <c r="K53" i="16"/>
  <c r="M53" i="16"/>
  <c r="O53" i="16"/>
  <c r="Q53" i="16"/>
  <c r="V53" i="16"/>
  <c r="G54" i="16"/>
  <c r="M54" i="16" s="1"/>
  <c r="I54" i="16"/>
  <c r="K54" i="16"/>
  <c r="O54" i="16"/>
  <c r="Q54" i="16"/>
  <c r="V54" i="16"/>
  <c r="G55" i="16"/>
  <c r="I55" i="16"/>
  <c r="K55" i="16"/>
  <c r="M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59" i="16"/>
  <c r="I59" i="16"/>
  <c r="K59" i="16"/>
  <c r="M59" i="16"/>
  <c r="O59" i="16"/>
  <c r="Q59" i="16"/>
  <c r="V59" i="16"/>
  <c r="G60" i="16"/>
  <c r="M60" i="16" s="1"/>
  <c r="I60" i="16"/>
  <c r="K60" i="16"/>
  <c r="O60" i="16"/>
  <c r="Q60" i="16"/>
  <c r="V60" i="16"/>
  <c r="G61" i="16"/>
  <c r="I61" i="16"/>
  <c r="K61" i="16"/>
  <c r="M61" i="16"/>
  <c r="O61" i="16"/>
  <c r="Q61" i="16"/>
  <c r="V61" i="16"/>
  <c r="G62" i="16"/>
  <c r="M62" i="16" s="1"/>
  <c r="I62" i="16"/>
  <c r="K62" i="16"/>
  <c r="O62" i="16"/>
  <c r="Q62" i="16"/>
  <c r="V62" i="16"/>
  <c r="G63" i="16"/>
  <c r="I63" i="16"/>
  <c r="K63" i="16"/>
  <c r="M63" i="16"/>
  <c r="O63" i="16"/>
  <c r="Q63" i="16"/>
  <c r="V63" i="16"/>
  <c r="G64" i="16"/>
  <c r="M64" i="16" s="1"/>
  <c r="I64" i="16"/>
  <c r="K64" i="16"/>
  <c r="O64" i="16"/>
  <c r="Q64" i="16"/>
  <c r="V64" i="16"/>
  <c r="G65" i="16"/>
  <c r="I65" i="16"/>
  <c r="K65" i="16"/>
  <c r="M65" i="16"/>
  <c r="O65" i="16"/>
  <c r="Q65" i="16"/>
  <c r="V65" i="16"/>
  <c r="G66" i="16"/>
  <c r="M66" i="16" s="1"/>
  <c r="I66" i="16"/>
  <c r="K66" i="16"/>
  <c r="O66" i="16"/>
  <c r="Q66" i="16"/>
  <c r="V66" i="16"/>
  <c r="G68" i="16"/>
  <c r="G67" i="16" s="1"/>
  <c r="I68" i="16"/>
  <c r="K68" i="16"/>
  <c r="K67" i="16" s="1"/>
  <c r="O68" i="16"/>
  <c r="O67" i="16" s="1"/>
  <c r="Q68" i="16"/>
  <c r="V68" i="16"/>
  <c r="V67" i="16" s="1"/>
  <c r="G69" i="16"/>
  <c r="I69" i="16"/>
  <c r="I67" i="16" s="1"/>
  <c r="K69" i="16"/>
  <c r="M69" i="16"/>
  <c r="O69" i="16"/>
  <c r="Q69" i="16"/>
  <c r="Q67" i="16" s="1"/>
  <c r="V69" i="16"/>
  <c r="G70" i="16"/>
  <c r="M70" i="16" s="1"/>
  <c r="I70" i="16"/>
  <c r="K70" i="16"/>
  <c r="O70" i="16"/>
  <c r="Q70" i="16"/>
  <c r="V70" i="16"/>
  <c r="G71" i="16"/>
  <c r="I71" i="16"/>
  <c r="K71" i="16"/>
  <c r="M71" i="16"/>
  <c r="O71" i="16"/>
  <c r="Q71" i="16"/>
  <c r="V71" i="16"/>
  <c r="G72" i="16"/>
  <c r="M72" i="16" s="1"/>
  <c r="I72" i="16"/>
  <c r="K72" i="16"/>
  <c r="O72" i="16"/>
  <c r="Q72" i="16"/>
  <c r="V72" i="16"/>
  <c r="G73" i="16"/>
  <c r="I73" i="16"/>
  <c r="K73" i="16"/>
  <c r="M73" i="16"/>
  <c r="O73" i="16"/>
  <c r="Q73" i="16"/>
  <c r="V73" i="16"/>
  <c r="G74" i="16"/>
  <c r="M74" i="16" s="1"/>
  <c r="I74" i="16"/>
  <c r="K74" i="16"/>
  <c r="O74" i="16"/>
  <c r="Q74" i="16"/>
  <c r="V74" i="16"/>
  <c r="G75" i="16"/>
  <c r="I75" i="16"/>
  <c r="K75" i="16"/>
  <c r="M75" i="16"/>
  <c r="O75" i="16"/>
  <c r="Q75" i="16"/>
  <c r="V75" i="16"/>
  <c r="G76" i="16"/>
  <c r="M76" i="16" s="1"/>
  <c r="I76" i="16"/>
  <c r="K76" i="16"/>
  <c r="O76" i="16"/>
  <c r="Q76" i="16"/>
  <c r="V76" i="16"/>
  <c r="G77" i="16"/>
  <c r="I77" i="16"/>
  <c r="K77" i="16"/>
  <c r="M77" i="16"/>
  <c r="O77" i="16"/>
  <c r="Q77" i="16"/>
  <c r="V77" i="16"/>
  <c r="G78" i="16"/>
  <c r="M78" i="16" s="1"/>
  <c r="I78" i="16"/>
  <c r="K78" i="16"/>
  <c r="O78" i="16"/>
  <c r="Q78" i="16"/>
  <c r="V78" i="16"/>
  <c r="G80" i="16"/>
  <c r="G79" i="16" s="1"/>
  <c r="I80" i="16"/>
  <c r="I79" i="16" s="1"/>
  <c r="K80" i="16"/>
  <c r="K79" i="16" s="1"/>
  <c r="O80" i="16"/>
  <c r="O79" i="16" s="1"/>
  <c r="Q80" i="16"/>
  <c r="Q79" i="16" s="1"/>
  <c r="V80" i="16"/>
  <c r="V79" i="16" s="1"/>
  <c r="G82" i="16"/>
  <c r="M82" i="16" s="1"/>
  <c r="M81" i="16" s="1"/>
  <c r="I82" i="16"/>
  <c r="I81" i="16" s="1"/>
  <c r="K82" i="16"/>
  <c r="K81" i="16" s="1"/>
  <c r="O82" i="16"/>
  <c r="O81" i="16" s="1"/>
  <c r="Q82" i="16"/>
  <c r="Q81" i="16" s="1"/>
  <c r="V82" i="16"/>
  <c r="V81" i="16" s="1"/>
  <c r="G84" i="16"/>
  <c r="I84" i="16"/>
  <c r="I83" i="16" s="1"/>
  <c r="K84" i="16"/>
  <c r="K83" i="16" s="1"/>
  <c r="M84" i="16"/>
  <c r="O84" i="16"/>
  <c r="Q84" i="16"/>
  <c r="Q83" i="16" s="1"/>
  <c r="V84" i="16"/>
  <c r="V83" i="16" s="1"/>
  <c r="G85" i="16"/>
  <c r="M85" i="16" s="1"/>
  <c r="I85" i="16"/>
  <c r="K85" i="16"/>
  <c r="O85" i="16"/>
  <c r="Q85" i="16"/>
  <c r="V85" i="16"/>
  <c r="G86" i="16"/>
  <c r="I86" i="16"/>
  <c r="K86" i="16"/>
  <c r="M86" i="16"/>
  <c r="O86" i="16"/>
  <c r="Q86" i="16"/>
  <c r="V86" i="16"/>
  <c r="G87" i="16"/>
  <c r="M87" i="16" s="1"/>
  <c r="I87" i="16"/>
  <c r="K87" i="16"/>
  <c r="O87" i="16"/>
  <c r="O83" i="16" s="1"/>
  <c r="Q87" i="16"/>
  <c r="V87" i="16"/>
  <c r="G88" i="16"/>
  <c r="I88" i="16"/>
  <c r="K88" i="16"/>
  <c r="M88" i="16"/>
  <c r="O88" i="16"/>
  <c r="Q88" i="16"/>
  <c r="V88" i="16"/>
  <c r="AE90" i="16"/>
  <c r="AF90" i="16"/>
  <c r="G111" i="15"/>
  <c r="G9" i="15"/>
  <c r="M9" i="15" s="1"/>
  <c r="I9" i="15"/>
  <c r="I8" i="15" s="1"/>
  <c r="K9" i="15"/>
  <c r="K8" i="15" s="1"/>
  <c r="O9" i="15"/>
  <c r="Q9" i="15"/>
  <c r="Q8" i="15" s="1"/>
  <c r="V9" i="15"/>
  <c r="V8" i="15" s="1"/>
  <c r="G10" i="15"/>
  <c r="I10" i="15"/>
  <c r="K10" i="15"/>
  <c r="M10" i="15"/>
  <c r="O10" i="15"/>
  <c r="Q10" i="15"/>
  <c r="V10" i="15"/>
  <c r="G11" i="15"/>
  <c r="I11" i="15"/>
  <c r="K11" i="15"/>
  <c r="M11" i="15"/>
  <c r="O11" i="15"/>
  <c r="Q11" i="15"/>
  <c r="V11" i="15"/>
  <c r="G12" i="15"/>
  <c r="G8" i="15" s="1"/>
  <c r="I12" i="15"/>
  <c r="K12" i="15"/>
  <c r="O12" i="15"/>
  <c r="O8" i="15" s="1"/>
  <c r="Q12" i="15"/>
  <c r="V12" i="15"/>
  <c r="G13" i="15"/>
  <c r="M13" i="15" s="1"/>
  <c r="I13" i="15"/>
  <c r="K13" i="15"/>
  <c r="O13" i="15"/>
  <c r="Q13" i="15"/>
  <c r="V13" i="15"/>
  <c r="G14" i="15"/>
  <c r="I14" i="15"/>
  <c r="K14" i="15"/>
  <c r="M14" i="15"/>
  <c r="O14" i="15"/>
  <c r="Q14" i="15"/>
  <c r="V14" i="15"/>
  <c r="G15" i="15"/>
  <c r="I15" i="15"/>
  <c r="K15" i="15"/>
  <c r="M15" i="15"/>
  <c r="O15" i="15"/>
  <c r="Q15" i="15"/>
  <c r="V15" i="15"/>
  <c r="G16" i="15"/>
  <c r="M16" i="15" s="1"/>
  <c r="I16" i="15"/>
  <c r="K16" i="15"/>
  <c r="O16" i="15"/>
  <c r="Q16" i="15"/>
  <c r="V16" i="15"/>
  <c r="G17" i="15"/>
  <c r="M17" i="15" s="1"/>
  <c r="I17" i="15"/>
  <c r="K17" i="15"/>
  <c r="O17" i="15"/>
  <c r="Q17" i="15"/>
  <c r="V17" i="15"/>
  <c r="G19" i="15"/>
  <c r="I19" i="15"/>
  <c r="I18" i="15" s="1"/>
  <c r="K19" i="15"/>
  <c r="M19" i="15"/>
  <c r="O19" i="15"/>
  <c r="Q19" i="15"/>
  <c r="Q18" i="15" s="1"/>
  <c r="V19" i="15"/>
  <c r="G20" i="15"/>
  <c r="G18" i="15" s="1"/>
  <c r="I20" i="15"/>
  <c r="K20" i="15"/>
  <c r="O20" i="15"/>
  <c r="O18" i="15" s="1"/>
  <c r="Q20" i="15"/>
  <c r="V20" i="15"/>
  <c r="G21" i="15"/>
  <c r="I21" i="15"/>
  <c r="K21" i="15"/>
  <c r="M21" i="15"/>
  <c r="O21" i="15"/>
  <c r="Q21" i="15"/>
  <c r="V21" i="15"/>
  <c r="G22" i="15"/>
  <c r="M22" i="15" s="1"/>
  <c r="I22" i="15"/>
  <c r="K22" i="15"/>
  <c r="K18" i="15" s="1"/>
  <c r="O22" i="15"/>
  <c r="Q22" i="15"/>
  <c r="V22" i="15"/>
  <c r="V18" i="15" s="1"/>
  <c r="G24" i="15"/>
  <c r="G23" i="15" s="1"/>
  <c r="I24" i="15"/>
  <c r="I23" i="15" s="1"/>
  <c r="K24" i="15"/>
  <c r="K23" i="15" s="1"/>
  <c r="O24" i="15"/>
  <c r="O23" i="15" s="1"/>
  <c r="Q24" i="15"/>
  <c r="Q23" i="15" s="1"/>
  <c r="V24" i="15"/>
  <c r="V23" i="15" s="1"/>
  <c r="G25" i="15"/>
  <c r="I25" i="15"/>
  <c r="K25" i="15"/>
  <c r="M25" i="15"/>
  <c r="O25" i="15"/>
  <c r="Q25" i="15"/>
  <c r="V25" i="15"/>
  <c r="G26" i="15"/>
  <c r="I26" i="15"/>
  <c r="K26" i="15"/>
  <c r="M26" i="15"/>
  <c r="O26" i="15"/>
  <c r="Q26" i="15"/>
  <c r="V26" i="15"/>
  <c r="G27" i="15"/>
  <c r="I27" i="15"/>
  <c r="K27" i="15"/>
  <c r="M27" i="15"/>
  <c r="O27" i="15"/>
  <c r="Q27" i="15"/>
  <c r="V27" i="15"/>
  <c r="G28" i="15"/>
  <c r="M28" i="15" s="1"/>
  <c r="I28" i="15"/>
  <c r="K28" i="15"/>
  <c r="O28" i="15"/>
  <c r="Q28" i="15"/>
  <c r="V28" i="15"/>
  <c r="G30" i="15"/>
  <c r="G29" i="15" s="1"/>
  <c r="I30" i="15"/>
  <c r="K30" i="15"/>
  <c r="K29" i="15" s="1"/>
  <c r="M30" i="15"/>
  <c r="O30" i="15"/>
  <c r="O29" i="15" s="1"/>
  <c r="Q30" i="15"/>
  <c r="V30" i="15"/>
  <c r="V29" i="15" s="1"/>
  <c r="G31" i="15"/>
  <c r="I31" i="15"/>
  <c r="K31" i="15"/>
  <c r="M31" i="15"/>
  <c r="O31" i="15"/>
  <c r="Q31" i="15"/>
  <c r="V31" i="15"/>
  <c r="G32" i="15"/>
  <c r="M32" i="15" s="1"/>
  <c r="I32" i="15"/>
  <c r="K32" i="15"/>
  <c r="O32" i="15"/>
  <c r="Q32" i="15"/>
  <c r="V32" i="15"/>
  <c r="G33" i="15"/>
  <c r="I33" i="15"/>
  <c r="I29" i="15" s="1"/>
  <c r="K33" i="15"/>
  <c r="M33" i="15"/>
  <c r="O33" i="15"/>
  <c r="Q33" i="15"/>
  <c r="Q29" i="15" s="1"/>
  <c r="V33" i="15"/>
  <c r="G34" i="15"/>
  <c r="M34" i="15" s="1"/>
  <c r="I34" i="15"/>
  <c r="K34" i="15"/>
  <c r="O34" i="15"/>
  <c r="Q34" i="15"/>
  <c r="V34" i="15"/>
  <c r="G35" i="15"/>
  <c r="I35" i="15"/>
  <c r="K35" i="15"/>
  <c r="M35" i="15"/>
  <c r="O35" i="15"/>
  <c r="Q35" i="15"/>
  <c r="V35" i="15"/>
  <c r="G36" i="15"/>
  <c r="M36" i="15" s="1"/>
  <c r="I36" i="15"/>
  <c r="K36" i="15"/>
  <c r="O36" i="15"/>
  <c r="Q36" i="15"/>
  <c r="V36" i="15"/>
  <c r="G37" i="15"/>
  <c r="I37" i="15"/>
  <c r="K37" i="15"/>
  <c r="M37" i="15"/>
  <c r="O37" i="15"/>
  <c r="Q37" i="15"/>
  <c r="V37" i="15"/>
  <c r="G38" i="15"/>
  <c r="M38" i="15" s="1"/>
  <c r="I38" i="15"/>
  <c r="K38" i="15"/>
  <c r="O38" i="15"/>
  <c r="Q38" i="15"/>
  <c r="V38" i="15"/>
  <c r="G39" i="15"/>
  <c r="I39" i="15"/>
  <c r="K39" i="15"/>
  <c r="M39" i="15"/>
  <c r="O39" i="15"/>
  <c r="Q39" i="15"/>
  <c r="V39" i="15"/>
  <c r="G40" i="15"/>
  <c r="M40" i="15" s="1"/>
  <c r="I40" i="15"/>
  <c r="K40" i="15"/>
  <c r="O40" i="15"/>
  <c r="Q40" i="15"/>
  <c r="V40" i="15"/>
  <c r="G41" i="15"/>
  <c r="I41" i="15"/>
  <c r="K41" i="15"/>
  <c r="M41" i="15"/>
  <c r="O41" i="15"/>
  <c r="Q41" i="15"/>
  <c r="V41" i="15"/>
  <c r="G42" i="15"/>
  <c r="M42" i="15" s="1"/>
  <c r="I42" i="15"/>
  <c r="K42" i="15"/>
  <c r="O42" i="15"/>
  <c r="Q42" i="15"/>
  <c r="V42" i="15"/>
  <c r="G43" i="15"/>
  <c r="I43" i="15"/>
  <c r="K43" i="15"/>
  <c r="M43" i="15"/>
  <c r="O43" i="15"/>
  <c r="Q43" i="15"/>
  <c r="V43" i="15"/>
  <c r="G44" i="15"/>
  <c r="M44" i="15" s="1"/>
  <c r="I44" i="15"/>
  <c r="K44" i="15"/>
  <c r="O44" i="15"/>
  <c r="Q44" i="15"/>
  <c r="V44" i="15"/>
  <c r="G45" i="15"/>
  <c r="I45" i="15"/>
  <c r="K45" i="15"/>
  <c r="M45" i="15"/>
  <c r="O45" i="15"/>
  <c r="Q45" i="15"/>
  <c r="V45" i="15"/>
  <c r="G46" i="15"/>
  <c r="M46" i="15" s="1"/>
  <c r="I46" i="15"/>
  <c r="K46" i="15"/>
  <c r="O46" i="15"/>
  <c r="Q46" i="15"/>
  <c r="V46" i="15"/>
  <c r="G47" i="15"/>
  <c r="I47" i="15"/>
  <c r="K47" i="15"/>
  <c r="M47" i="15"/>
  <c r="O47" i="15"/>
  <c r="Q47" i="15"/>
  <c r="V47" i="15"/>
  <c r="G48" i="15"/>
  <c r="M48" i="15" s="1"/>
  <c r="I48" i="15"/>
  <c r="K48" i="15"/>
  <c r="O48" i="15"/>
  <c r="Q48" i="15"/>
  <c r="V48" i="15"/>
  <c r="G49" i="15"/>
  <c r="I49" i="15"/>
  <c r="K49" i="15"/>
  <c r="M49" i="15"/>
  <c r="O49" i="15"/>
  <c r="Q49" i="15"/>
  <c r="V49" i="15"/>
  <c r="G50" i="15"/>
  <c r="M50" i="15" s="1"/>
  <c r="I50" i="15"/>
  <c r="K50" i="15"/>
  <c r="O50" i="15"/>
  <c r="Q50" i="15"/>
  <c r="V50" i="15"/>
  <c r="G51" i="15"/>
  <c r="I51" i="15"/>
  <c r="K51" i="15"/>
  <c r="M51" i="15"/>
  <c r="O51" i="15"/>
  <c r="Q51" i="15"/>
  <c r="V51" i="15"/>
  <c r="G52" i="15"/>
  <c r="M52" i="15" s="1"/>
  <c r="I52" i="15"/>
  <c r="K52" i="15"/>
  <c r="O52" i="15"/>
  <c r="Q52" i="15"/>
  <c r="V52" i="15"/>
  <c r="G53" i="15"/>
  <c r="I53" i="15"/>
  <c r="K53" i="15"/>
  <c r="M53" i="15"/>
  <c r="O53" i="15"/>
  <c r="Q53" i="15"/>
  <c r="V53" i="15"/>
  <c r="G55" i="15"/>
  <c r="I55" i="15"/>
  <c r="I54" i="15" s="1"/>
  <c r="K55" i="15"/>
  <c r="M55" i="15"/>
  <c r="O55" i="15"/>
  <c r="Q55" i="15"/>
  <c r="Q54" i="15" s="1"/>
  <c r="V55" i="15"/>
  <c r="G56" i="15"/>
  <c r="M56" i="15" s="1"/>
  <c r="I56" i="15"/>
  <c r="K56" i="15"/>
  <c r="K54" i="15" s="1"/>
  <c r="O56" i="15"/>
  <c r="Q56" i="15"/>
  <c r="V56" i="15"/>
  <c r="V54" i="15" s="1"/>
  <c r="G57" i="15"/>
  <c r="I57" i="15"/>
  <c r="K57" i="15"/>
  <c r="M57" i="15"/>
  <c r="O57" i="15"/>
  <c r="Q57" i="15"/>
  <c r="V57" i="15"/>
  <c r="G58" i="15"/>
  <c r="M58" i="15" s="1"/>
  <c r="I58" i="15"/>
  <c r="K58" i="15"/>
  <c r="O58" i="15"/>
  <c r="O54" i="15" s="1"/>
  <c r="Q58" i="15"/>
  <c r="V58" i="15"/>
  <c r="G59" i="15"/>
  <c r="I59" i="15"/>
  <c r="K59" i="15"/>
  <c r="M59" i="15"/>
  <c r="O59" i="15"/>
  <c r="Q59" i="15"/>
  <c r="V59" i="15"/>
  <c r="G60" i="15"/>
  <c r="M60" i="15" s="1"/>
  <c r="I60" i="15"/>
  <c r="K60" i="15"/>
  <c r="O60" i="15"/>
  <c r="Q60" i="15"/>
  <c r="V60" i="15"/>
  <c r="G61" i="15"/>
  <c r="I61" i="15"/>
  <c r="K61" i="15"/>
  <c r="M61" i="15"/>
  <c r="O61" i="15"/>
  <c r="Q61" i="15"/>
  <c r="V61" i="15"/>
  <c r="G62" i="15"/>
  <c r="M62" i="15" s="1"/>
  <c r="I62" i="15"/>
  <c r="K62" i="15"/>
  <c r="O62" i="15"/>
  <c r="Q62" i="15"/>
  <c r="V62" i="15"/>
  <c r="G63" i="15"/>
  <c r="I63" i="15"/>
  <c r="K63" i="15"/>
  <c r="M63" i="15"/>
  <c r="O63" i="15"/>
  <c r="Q63" i="15"/>
  <c r="V63" i="15"/>
  <c r="G64" i="15"/>
  <c r="M64" i="15" s="1"/>
  <c r="I64" i="15"/>
  <c r="K64" i="15"/>
  <c r="O64" i="15"/>
  <c r="Q64" i="15"/>
  <c r="V64" i="15"/>
  <c r="G65" i="15"/>
  <c r="I65" i="15"/>
  <c r="K65" i="15"/>
  <c r="M65" i="15"/>
  <c r="O65" i="15"/>
  <c r="Q65" i="15"/>
  <c r="V65" i="15"/>
  <c r="G66" i="15"/>
  <c r="M66" i="15" s="1"/>
  <c r="I66" i="15"/>
  <c r="K66" i="15"/>
  <c r="O66" i="15"/>
  <c r="Q66" i="15"/>
  <c r="V66" i="15"/>
  <c r="G67" i="15"/>
  <c r="I67" i="15"/>
  <c r="K67" i="15"/>
  <c r="M67" i="15"/>
  <c r="O67" i="15"/>
  <c r="Q67" i="15"/>
  <c r="V67" i="15"/>
  <c r="G68" i="15"/>
  <c r="M68" i="15" s="1"/>
  <c r="I68" i="15"/>
  <c r="K68" i="15"/>
  <c r="O68" i="15"/>
  <c r="Q68" i="15"/>
  <c r="V68" i="15"/>
  <c r="G69" i="15"/>
  <c r="I69" i="15"/>
  <c r="K69" i="15"/>
  <c r="M69" i="15"/>
  <c r="O69" i="15"/>
  <c r="Q69" i="15"/>
  <c r="V69" i="15"/>
  <c r="G70" i="15"/>
  <c r="M70" i="15" s="1"/>
  <c r="I70" i="15"/>
  <c r="K70" i="15"/>
  <c r="O70" i="15"/>
  <c r="Q70" i="15"/>
  <c r="V70" i="15"/>
  <c r="G71" i="15"/>
  <c r="I71" i="15"/>
  <c r="K71" i="15"/>
  <c r="M71" i="15"/>
  <c r="O71" i="15"/>
  <c r="Q71" i="15"/>
  <c r="V71" i="15"/>
  <c r="G72" i="15"/>
  <c r="M72" i="15" s="1"/>
  <c r="I72" i="15"/>
  <c r="K72" i="15"/>
  <c r="O72" i="15"/>
  <c r="Q72" i="15"/>
  <c r="V72" i="15"/>
  <c r="G73" i="15"/>
  <c r="I73" i="15"/>
  <c r="K73" i="15"/>
  <c r="M73" i="15"/>
  <c r="O73" i="15"/>
  <c r="Q73" i="15"/>
  <c r="V73" i="15"/>
  <c r="G74" i="15"/>
  <c r="M74" i="15" s="1"/>
  <c r="I74" i="15"/>
  <c r="K74" i="15"/>
  <c r="O74" i="15"/>
  <c r="Q74" i="15"/>
  <c r="V74" i="15"/>
  <c r="G75" i="15"/>
  <c r="I75" i="15"/>
  <c r="K75" i="15"/>
  <c r="M75" i="15"/>
  <c r="O75" i="15"/>
  <c r="Q75" i="15"/>
  <c r="V75" i="15"/>
  <c r="G76" i="15"/>
  <c r="M76" i="15" s="1"/>
  <c r="I76" i="15"/>
  <c r="K76" i="15"/>
  <c r="O76" i="15"/>
  <c r="Q76" i="15"/>
  <c r="V76" i="15"/>
  <c r="G77" i="15"/>
  <c r="I77" i="15"/>
  <c r="K77" i="15"/>
  <c r="M77" i="15"/>
  <c r="O77" i="15"/>
  <c r="Q77" i="15"/>
  <c r="V77" i="15"/>
  <c r="G78" i="15"/>
  <c r="M78" i="15" s="1"/>
  <c r="I78" i="15"/>
  <c r="K78" i="15"/>
  <c r="O78" i="15"/>
  <c r="Q78" i="15"/>
  <c r="V78" i="15"/>
  <c r="G79" i="15"/>
  <c r="I79" i="15"/>
  <c r="K79" i="15"/>
  <c r="M79" i="15"/>
  <c r="O79" i="15"/>
  <c r="Q79" i="15"/>
  <c r="V79" i="15"/>
  <c r="G80" i="15"/>
  <c r="M80" i="15" s="1"/>
  <c r="I80" i="15"/>
  <c r="K80" i="15"/>
  <c r="O80" i="15"/>
  <c r="Q80" i="15"/>
  <c r="V80" i="15"/>
  <c r="G81" i="15"/>
  <c r="I81" i="15"/>
  <c r="K81" i="15"/>
  <c r="M81" i="15"/>
  <c r="O81" i="15"/>
  <c r="Q81" i="15"/>
  <c r="V81" i="15"/>
  <c r="G82" i="15"/>
  <c r="M82" i="15" s="1"/>
  <c r="I82" i="15"/>
  <c r="K82" i="15"/>
  <c r="O82" i="15"/>
  <c r="Q82" i="15"/>
  <c r="V82" i="15"/>
  <c r="G83" i="15"/>
  <c r="I83" i="15"/>
  <c r="K83" i="15"/>
  <c r="M83" i="15"/>
  <c r="O83" i="15"/>
  <c r="Q83" i="15"/>
  <c r="V83" i="15"/>
  <c r="G85" i="15"/>
  <c r="I85" i="15"/>
  <c r="I84" i="15" s="1"/>
  <c r="K85" i="15"/>
  <c r="M85" i="15"/>
  <c r="O85" i="15"/>
  <c r="Q85" i="15"/>
  <c r="Q84" i="15" s="1"/>
  <c r="V85" i="15"/>
  <c r="G86" i="15"/>
  <c r="M86" i="15" s="1"/>
  <c r="I86" i="15"/>
  <c r="K86" i="15"/>
  <c r="K84" i="15" s="1"/>
  <c r="O86" i="15"/>
  <c r="Q86" i="15"/>
  <c r="V86" i="15"/>
  <c r="V84" i="15" s="1"/>
  <c r="G87" i="15"/>
  <c r="I87" i="15"/>
  <c r="K87" i="15"/>
  <c r="M87" i="15"/>
  <c r="O87" i="15"/>
  <c r="Q87" i="15"/>
  <c r="V87" i="15"/>
  <c r="G88" i="15"/>
  <c r="G84" i="15" s="1"/>
  <c r="I88" i="15"/>
  <c r="K88" i="15"/>
  <c r="O88" i="15"/>
  <c r="O84" i="15" s="1"/>
  <c r="Q88" i="15"/>
  <c r="V88" i="15"/>
  <c r="G89" i="15"/>
  <c r="I89" i="15"/>
  <c r="K89" i="15"/>
  <c r="M89" i="15"/>
  <c r="O89" i="15"/>
  <c r="Q89" i="15"/>
  <c r="V89" i="15"/>
  <c r="G90" i="15"/>
  <c r="M90" i="15" s="1"/>
  <c r="I90" i="15"/>
  <c r="K90" i="15"/>
  <c r="O90" i="15"/>
  <c r="Q90" i="15"/>
  <c r="V90" i="15"/>
  <c r="G91" i="15"/>
  <c r="I91" i="15"/>
  <c r="K91" i="15"/>
  <c r="M91" i="15"/>
  <c r="O91" i="15"/>
  <c r="Q91" i="15"/>
  <c r="V91" i="15"/>
  <c r="G92" i="15"/>
  <c r="M92" i="15" s="1"/>
  <c r="I92" i="15"/>
  <c r="K92" i="15"/>
  <c r="O92" i="15"/>
  <c r="Q92" i="15"/>
  <c r="V92" i="15"/>
  <c r="G93" i="15"/>
  <c r="I93" i="15"/>
  <c r="K93" i="15"/>
  <c r="M93" i="15"/>
  <c r="O93" i="15"/>
  <c r="Q93" i="15"/>
  <c r="V93" i="15"/>
  <c r="G94" i="15"/>
  <c r="M94" i="15" s="1"/>
  <c r="I94" i="15"/>
  <c r="K94" i="15"/>
  <c r="O94" i="15"/>
  <c r="Q94" i="15"/>
  <c r="V94" i="15"/>
  <c r="G95" i="15"/>
  <c r="I95" i="15"/>
  <c r="K95" i="15"/>
  <c r="M95" i="15"/>
  <c r="O95" i="15"/>
  <c r="Q95" i="15"/>
  <c r="V95" i="15"/>
  <c r="G96" i="15"/>
  <c r="M96" i="15" s="1"/>
  <c r="I96" i="15"/>
  <c r="K96" i="15"/>
  <c r="O96" i="15"/>
  <c r="Q96" i="15"/>
  <c r="V96" i="15"/>
  <c r="G97" i="15"/>
  <c r="I97" i="15"/>
  <c r="K97" i="15"/>
  <c r="M97" i="15"/>
  <c r="O97" i="15"/>
  <c r="Q97" i="15"/>
  <c r="V97" i="15"/>
  <c r="G98" i="15"/>
  <c r="M98" i="15" s="1"/>
  <c r="I98" i="15"/>
  <c r="K98" i="15"/>
  <c r="O98" i="15"/>
  <c r="Q98" i="15"/>
  <c r="V98" i="15"/>
  <c r="G99" i="15"/>
  <c r="I99" i="15"/>
  <c r="K99" i="15"/>
  <c r="M99" i="15"/>
  <c r="O99" i="15"/>
  <c r="Q99" i="15"/>
  <c r="V99" i="15"/>
  <c r="G100" i="15"/>
  <c r="M100" i="15" s="1"/>
  <c r="I100" i="15"/>
  <c r="K100" i="15"/>
  <c r="O100" i="15"/>
  <c r="Q100" i="15"/>
  <c r="V100" i="15"/>
  <c r="G101" i="15"/>
  <c r="I101" i="15"/>
  <c r="K101" i="15"/>
  <c r="M101" i="15"/>
  <c r="O101" i="15"/>
  <c r="Q101" i="15"/>
  <c r="V101" i="15"/>
  <c r="G102" i="15"/>
  <c r="M102" i="15" s="1"/>
  <c r="I102" i="15"/>
  <c r="K102" i="15"/>
  <c r="O102" i="15"/>
  <c r="Q102" i="15"/>
  <c r="V102" i="15"/>
  <c r="G103" i="15"/>
  <c r="I103" i="15"/>
  <c r="K103" i="15"/>
  <c r="M103" i="15"/>
  <c r="O103" i="15"/>
  <c r="Q103" i="15"/>
  <c r="V103" i="15"/>
  <c r="G104" i="15"/>
  <c r="M104" i="15" s="1"/>
  <c r="I104" i="15"/>
  <c r="K104" i="15"/>
  <c r="O104" i="15"/>
  <c r="Q104" i="15"/>
  <c r="V104" i="15"/>
  <c r="G105" i="15"/>
  <c r="I105" i="15"/>
  <c r="K105" i="15"/>
  <c r="M105" i="15"/>
  <c r="O105" i="15"/>
  <c r="Q105" i="15"/>
  <c r="V105" i="15"/>
  <c r="G106" i="15"/>
  <c r="M106" i="15" s="1"/>
  <c r="I106" i="15"/>
  <c r="K106" i="15"/>
  <c r="O106" i="15"/>
  <c r="Q106" i="15"/>
  <c r="V106" i="15"/>
  <c r="G107" i="15"/>
  <c r="I107" i="15"/>
  <c r="K107" i="15"/>
  <c r="M107" i="15"/>
  <c r="O107" i="15"/>
  <c r="Q107" i="15"/>
  <c r="V107" i="15"/>
  <c r="G108" i="15"/>
  <c r="M108" i="15" s="1"/>
  <c r="I108" i="15"/>
  <c r="K108" i="15"/>
  <c r="O108" i="15"/>
  <c r="Q108" i="15"/>
  <c r="V108" i="15"/>
  <c r="G109" i="15"/>
  <c r="I109" i="15"/>
  <c r="K109" i="15"/>
  <c r="M109" i="15"/>
  <c r="O109" i="15"/>
  <c r="Q109" i="15"/>
  <c r="V109" i="15"/>
  <c r="AE111" i="15"/>
  <c r="AF111" i="15"/>
  <c r="G965" i="14"/>
  <c r="BA701" i="14"/>
  <c r="BA555" i="14"/>
  <c r="BA417" i="14"/>
  <c r="BA305" i="14"/>
  <c r="BA295" i="14"/>
  <c r="BA223" i="14"/>
  <c r="BA70" i="14"/>
  <c r="BA60" i="14"/>
  <c r="BA50" i="14"/>
  <c r="BA38" i="14"/>
  <c r="G9" i="14"/>
  <c r="M9" i="14" s="1"/>
  <c r="I9" i="14"/>
  <c r="I8" i="14" s="1"/>
  <c r="K9" i="14"/>
  <c r="K8" i="14" s="1"/>
  <c r="O9" i="14"/>
  <c r="Q9" i="14"/>
  <c r="Q8" i="14" s="1"/>
  <c r="V9" i="14"/>
  <c r="V8" i="14" s="1"/>
  <c r="G18" i="14"/>
  <c r="I18" i="14"/>
  <c r="K18" i="14"/>
  <c r="M18" i="14"/>
  <c r="O18" i="14"/>
  <c r="Q18" i="14"/>
  <c r="V18" i="14"/>
  <c r="G26" i="14"/>
  <c r="I26" i="14"/>
  <c r="K26" i="14"/>
  <c r="M26" i="14"/>
  <c r="O26" i="14"/>
  <c r="Q26" i="14"/>
  <c r="V26" i="14"/>
  <c r="G34" i="14"/>
  <c r="M34" i="14" s="1"/>
  <c r="I34" i="14"/>
  <c r="K34" i="14"/>
  <c r="O34" i="14"/>
  <c r="O8" i="14" s="1"/>
  <c r="Q34" i="14"/>
  <c r="V34" i="14"/>
  <c r="G37" i="14"/>
  <c r="M37" i="14" s="1"/>
  <c r="I37" i="14"/>
  <c r="K37" i="14"/>
  <c r="O37" i="14"/>
  <c r="Q37" i="14"/>
  <c r="V37" i="14"/>
  <c r="G49" i="14"/>
  <c r="I49" i="14"/>
  <c r="K49" i="14"/>
  <c r="M49" i="14"/>
  <c r="O49" i="14"/>
  <c r="Q49" i="14"/>
  <c r="V49" i="14"/>
  <c r="G59" i="14"/>
  <c r="I59" i="14"/>
  <c r="K59" i="14"/>
  <c r="M59" i="14"/>
  <c r="O59" i="14"/>
  <c r="Q59" i="14"/>
  <c r="V59" i="14"/>
  <c r="G63" i="14"/>
  <c r="M63" i="14" s="1"/>
  <c r="I63" i="14"/>
  <c r="K63" i="14"/>
  <c r="O63" i="14"/>
  <c r="Q63" i="14"/>
  <c r="V63" i="14"/>
  <c r="G66" i="14"/>
  <c r="M66" i="14" s="1"/>
  <c r="I66" i="14"/>
  <c r="K66" i="14"/>
  <c r="O66" i="14"/>
  <c r="Q66" i="14"/>
  <c r="V66" i="14"/>
  <c r="G73" i="14"/>
  <c r="I73" i="14"/>
  <c r="K73" i="14"/>
  <c r="M73" i="14"/>
  <c r="O73" i="14"/>
  <c r="Q73" i="14"/>
  <c r="V73" i="14"/>
  <c r="G79" i="14"/>
  <c r="I79" i="14"/>
  <c r="K79" i="14"/>
  <c r="M79" i="14"/>
  <c r="O79" i="14"/>
  <c r="Q79" i="14"/>
  <c r="V79" i="14"/>
  <c r="G93" i="14"/>
  <c r="M93" i="14" s="1"/>
  <c r="I93" i="14"/>
  <c r="K93" i="14"/>
  <c r="O93" i="14"/>
  <c r="Q93" i="14"/>
  <c r="V93" i="14"/>
  <c r="G96" i="14"/>
  <c r="M96" i="14" s="1"/>
  <c r="I96" i="14"/>
  <c r="K96" i="14"/>
  <c r="O96" i="14"/>
  <c r="Q96" i="14"/>
  <c r="V96" i="14"/>
  <c r="G99" i="14"/>
  <c r="I99" i="14"/>
  <c r="K99" i="14"/>
  <c r="M99" i="14"/>
  <c r="O99" i="14"/>
  <c r="Q99" i="14"/>
  <c r="V99" i="14"/>
  <c r="G101" i="14"/>
  <c r="I101" i="14"/>
  <c r="K101" i="14"/>
  <c r="M101" i="14"/>
  <c r="O101" i="14"/>
  <c r="Q101" i="14"/>
  <c r="V101" i="14"/>
  <c r="G107" i="14"/>
  <c r="M107" i="14" s="1"/>
  <c r="I107" i="14"/>
  <c r="K107" i="14"/>
  <c r="O107" i="14"/>
  <c r="Q107" i="14"/>
  <c r="V107" i="14"/>
  <c r="G110" i="14"/>
  <c r="M110" i="14" s="1"/>
  <c r="I110" i="14"/>
  <c r="K110" i="14"/>
  <c r="O110" i="14"/>
  <c r="Q110" i="14"/>
  <c r="V110" i="14"/>
  <c r="G113" i="14"/>
  <c r="I113" i="14"/>
  <c r="K113" i="14"/>
  <c r="M113" i="14"/>
  <c r="O113" i="14"/>
  <c r="Q113" i="14"/>
  <c r="V113" i="14"/>
  <c r="G116" i="14"/>
  <c r="I116" i="14"/>
  <c r="K116" i="14"/>
  <c r="M116" i="14"/>
  <c r="O116" i="14"/>
  <c r="Q116" i="14"/>
  <c r="V116" i="14"/>
  <c r="G119" i="14"/>
  <c r="M119" i="14" s="1"/>
  <c r="I119" i="14"/>
  <c r="K119" i="14"/>
  <c r="O119" i="14"/>
  <c r="Q119" i="14"/>
  <c r="V119" i="14"/>
  <c r="G122" i="14"/>
  <c r="M122" i="14" s="1"/>
  <c r="I122" i="14"/>
  <c r="K122" i="14"/>
  <c r="O122" i="14"/>
  <c r="Q122" i="14"/>
  <c r="V122" i="14"/>
  <c r="G125" i="14"/>
  <c r="I125" i="14"/>
  <c r="K125" i="14"/>
  <c r="M125" i="14"/>
  <c r="O125" i="14"/>
  <c r="Q125" i="14"/>
  <c r="V125" i="14"/>
  <c r="G129" i="14"/>
  <c r="M129" i="14" s="1"/>
  <c r="I129" i="14"/>
  <c r="I128" i="14" s="1"/>
  <c r="K129" i="14"/>
  <c r="O129" i="14"/>
  <c r="O128" i="14" s="1"/>
  <c r="Q129" i="14"/>
  <c r="Q128" i="14" s="1"/>
  <c r="V129" i="14"/>
  <c r="G132" i="14"/>
  <c r="M132" i="14" s="1"/>
  <c r="I132" i="14"/>
  <c r="K132" i="14"/>
  <c r="K128" i="14" s="1"/>
  <c r="O132" i="14"/>
  <c r="Q132" i="14"/>
  <c r="V132" i="14"/>
  <c r="V128" i="14" s="1"/>
  <c r="G135" i="14"/>
  <c r="I135" i="14"/>
  <c r="K135" i="14"/>
  <c r="M135" i="14"/>
  <c r="O135" i="14"/>
  <c r="Q135" i="14"/>
  <c r="V135" i="14"/>
  <c r="G139" i="14"/>
  <c r="I139" i="14"/>
  <c r="K139" i="14"/>
  <c r="M139" i="14"/>
  <c r="O139" i="14"/>
  <c r="Q139" i="14"/>
  <c r="V139" i="14"/>
  <c r="G143" i="14"/>
  <c r="M143" i="14" s="1"/>
  <c r="I143" i="14"/>
  <c r="I142" i="14" s="1"/>
  <c r="K143" i="14"/>
  <c r="K142" i="14" s="1"/>
  <c r="O143" i="14"/>
  <c r="Q143" i="14"/>
  <c r="Q142" i="14" s="1"/>
  <c r="V143" i="14"/>
  <c r="V142" i="14" s="1"/>
  <c r="G181" i="14"/>
  <c r="I181" i="14"/>
  <c r="K181" i="14"/>
  <c r="M181" i="14"/>
  <c r="O181" i="14"/>
  <c r="Q181" i="14"/>
  <c r="V181" i="14"/>
  <c r="G206" i="14"/>
  <c r="I206" i="14"/>
  <c r="K206" i="14"/>
  <c r="M206" i="14"/>
  <c r="O206" i="14"/>
  <c r="Q206" i="14"/>
  <c r="V206" i="14"/>
  <c r="G209" i="14"/>
  <c r="M209" i="14" s="1"/>
  <c r="I209" i="14"/>
  <c r="K209" i="14"/>
  <c r="O209" i="14"/>
  <c r="O142" i="14" s="1"/>
  <c r="Q209" i="14"/>
  <c r="V209" i="14"/>
  <c r="G212" i="14"/>
  <c r="M212" i="14" s="1"/>
  <c r="I212" i="14"/>
  <c r="K212" i="14"/>
  <c r="O212" i="14"/>
  <c r="Q212" i="14"/>
  <c r="V212" i="14"/>
  <c r="G218" i="14"/>
  <c r="I218" i="14"/>
  <c r="K218" i="14"/>
  <c r="M218" i="14"/>
  <c r="O218" i="14"/>
  <c r="Q218" i="14"/>
  <c r="V218" i="14"/>
  <c r="G221" i="14"/>
  <c r="I221" i="14"/>
  <c r="K221" i="14"/>
  <c r="M221" i="14"/>
  <c r="O221" i="14"/>
  <c r="Q221" i="14"/>
  <c r="V221" i="14"/>
  <c r="G248" i="14"/>
  <c r="M248" i="14" s="1"/>
  <c r="I248" i="14"/>
  <c r="K248" i="14"/>
  <c r="O248" i="14"/>
  <c r="Q248" i="14"/>
  <c r="V248" i="14"/>
  <c r="G276" i="14"/>
  <c r="M276" i="14" s="1"/>
  <c r="I276" i="14"/>
  <c r="K276" i="14"/>
  <c r="O276" i="14"/>
  <c r="Q276" i="14"/>
  <c r="V276" i="14"/>
  <c r="G283" i="14"/>
  <c r="I283" i="14"/>
  <c r="K283" i="14"/>
  <c r="M283" i="14"/>
  <c r="O283" i="14"/>
  <c r="Q283" i="14"/>
  <c r="V283" i="14"/>
  <c r="G289" i="14"/>
  <c r="I289" i="14"/>
  <c r="K289" i="14"/>
  <c r="M289" i="14"/>
  <c r="O289" i="14"/>
  <c r="Q289" i="14"/>
  <c r="V289" i="14"/>
  <c r="G294" i="14"/>
  <c r="M294" i="14" s="1"/>
  <c r="I294" i="14"/>
  <c r="I293" i="14" s="1"/>
  <c r="K294" i="14"/>
  <c r="K293" i="14" s="1"/>
  <c r="O294" i="14"/>
  <c r="Q294" i="14"/>
  <c r="Q293" i="14" s="1"/>
  <c r="V294" i="14"/>
  <c r="V293" i="14" s="1"/>
  <c r="G304" i="14"/>
  <c r="I304" i="14"/>
  <c r="K304" i="14"/>
  <c r="M304" i="14"/>
  <c r="O304" i="14"/>
  <c r="Q304" i="14"/>
  <c r="V304" i="14"/>
  <c r="G310" i="14"/>
  <c r="I310" i="14"/>
  <c r="K310" i="14"/>
  <c r="M310" i="14"/>
  <c r="O310" i="14"/>
  <c r="Q310" i="14"/>
  <c r="V310" i="14"/>
  <c r="G317" i="14"/>
  <c r="M317" i="14" s="1"/>
  <c r="I317" i="14"/>
  <c r="K317" i="14"/>
  <c r="O317" i="14"/>
  <c r="O293" i="14" s="1"/>
  <c r="Q317" i="14"/>
  <c r="V317" i="14"/>
  <c r="G321" i="14"/>
  <c r="I321" i="14"/>
  <c r="K321" i="14"/>
  <c r="K320" i="14" s="1"/>
  <c r="M321" i="14"/>
  <c r="O321" i="14"/>
  <c r="Q321" i="14"/>
  <c r="V321" i="14"/>
  <c r="V320" i="14" s="1"/>
  <c r="G330" i="14"/>
  <c r="I330" i="14"/>
  <c r="K330" i="14"/>
  <c r="M330" i="14"/>
  <c r="O330" i="14"/>
  <c r="Q330" i="14"/>
  <c r="V330" i="14"/>
  <c r="G339" i="14"/>
  <c r="G320" i="14" s="1"/>
  <c r="I339" i="14"/>
  <c r="K339" i="14"/>
  <c r="O339" i="14"/>
  <c r="O320" i="14" s="1"/>
  <c r="Q339" i="14"/>
  <c r="V339" i="14"/>
  <c r="G380" i="14"/>
  <c r="M380" i="14" s="1"/>
  <c r="I380" i="14"/>
  <c r="I320" i="14" s="1"/>
  <c r="K380" i="14"/>
  <c r="O380" i="14"/>
  <c r="Q380" i="14"/>
  <c r="Q320" i="14" s="1"/>
  <c r="V380" i="14"/>
  <c r="G385" i="14"/>
  <c r="I385" i="14"/>
  <c r="K385" i="14"/>
  <c r="M385" i="14"/>
  <c r="O385" i="14"/>
  <c r="Q385" i="14"/>
  <c r="V385" i="14"/>
  <c r="G402" i="14"/>
  <c r="I402" i="14"/>
  <c r="K402" i="14"/>
  <c r="M402" i="14"/>
  <c r="O402" i="14"/>
  <c r="Q402" i="14"/>
  <c r="V402" i="14"/>
  <c r="G416" i="14"/>
  <c r="M416" i="14" s="1"/>
  <c r="I416" i="14"/>
  <c r="K416" i="14"/>
  <c r="O416" i="14"/>
  <c r="Q416" i="14"/>
  <c r="V416" i="14"/>
  <c r="G424" i="14"/>
  <c r="M424" i="14" s="1"/>
  <c r="I424" i="14"/>
  <c r="K424" i="14"/>
  <c r="O424" i="14"/>
  <c r="Q424" i="14"/>
  <c r="V424" i="14"/>
  <c r="G430" i="14"/>
  <c r="I430" i="14"/>
  <c r="K430" i="14"/>
  <c r="M430" i="14"/>
  <c r="O430" i="14"/>
  <c r="Q430" i="14"/>
  <c r="V430" i="14"/>
  <c r="G437" i="14"/>
  <c r="I437" i="14"/>
  <c r="K437" i="14"/>
  <c r="M437" i="14"/>
  <c r="O437" i="14"/>
  <c r="Q437" i="14"/>
  <c r="V437" i="14"/>
  <c r="G443" i="14"/>
  <c r="M443" i="14" s="1"/>
  <c r="I443" i="14"/>
  <c r="I442" i="14" s="1"/>
  <c r="K443" i="14"/>
  <c r="K442" i="14" s="1"/>
  <c r="O443" i="14"/>
  <c r="Q443" i="14"/>
  <c r="Q442" i="14" s="1"/>
  <c r="V443" i="14"/>
  <c r="V442" i="14" s="1"/>
  <c r="G446" i="14"/>
  <c r="I446" i="14"/>
  <c r="K446" i="14"/>
  <c r="M446" i="14"/>
  <c r="O446" i="14"/>
  <c r="Q446" i="14"/>
  <c r="V446" i="14"/>
  <c r="G450" i="14"/>
  <c r="I450" i="14"/>
  <c r="K450" i="14"/>
  <c r="M450" i="14"/>
  <c r="O450" i="14"/>
  <c r="Q450" i="14"/>
  <c r="V450" i="14"/>
  <c r="G453" i="14"/>
  <c r="M453" i="14" s="1"/>
  <c r="I453" i="14"/>
  <c r="K453" i="14"/>
  <c r="O453" i="14"/>
  <c r="O442" i="14" s="1"/>
  <c r="Q453" i="14"/>
  <c r="V453" i="14"/>
  <c r="G456" i="14"/>
  <c r="M456" i="14" s="1"/>
  <c r="I456" i="14"/>
  <c r="K456" i="14"/>
  <c r="O456" i="14"/>
  <c r="Q456" i="14"/>
  <c r="V456" i="14"/>
  <c r="G459" i="14"/>
  <c r="I459" i="14"/>
  <c r="K459" i="14"/>
  <c r="M459" i="14"/>
  <c r="O459" i="14"/>
  <c r="Q459" i="14"/>
  <c r="V459" i="14"/>
  <c r="G462" i="14"/>
  <c r="I462" i="14"/>
  <c r="K462" i="14"/>
  <c r="M462" i="14"/>
  <c r="O462" i="14"/>
  <c r="Q462" i="14"/>
  <c r="V462" i="14"/>
  <c r="G465" i="14"/>
  <c r="M465" i="14" s="1"/>
  <c r="I465" i="14"/>
  <c r="K465" i="14"/>
  <c r="O465" i="14"/>
  <c r="Q465" i="14"/>
  <c r="V465" i="14"/>
  <c r="G468" i="14"/>
  <c r="M468" i="14" s="1"/>
  <c r="I468" i="14"/>
  <c r="K468" i="14"/>
  <c r="O468" i="14"/>
  <c r="Q468" i="14"/>
  <c r="V468" i="14"/>
  <c r="G471" i="14"/>
  <c r="I471" i="14"/>
  <c r="K471" i="14"/>
  <c r="M471" i="14"/>
  <c r="O471" i="14"/>
  <c r="Q471" i="14"/>
  <c r="V471" i="14"/>
  <c r="G474" i="14"/>
  <c r="I474" i="14"/>
  <c r="K474" i="14"/>
  <c r="M474" i="14"/>
  <c r="O474" i="14"/>
  <c r="Q474" i="14"/>
  <c r="V474" i="14"/>
  <c r="G477" i="14"/>
  <c r="M477" i="14" s="1"/>
  <c r="I477" i="14"/>
  <c r="K477" i="14"/>
  <c r="O477" i="14"/>
  <c r="Q477" i="14"/>
  <c r="V477" i="14"/>
  <c r="G480" i="14"/>
  <c r="M480" i="14" s="1"/>
  <c r="I480" i="14"/>
  <c r="K480" i="14"/>
  <c r="O480" i="14"/>
  <c r="Q480" i="14"/>
  <c r="V480" i="14"/>
  <c r="G483" i="14"/>
  <c r="I483" i="14"/>
  <c r="K483" i="14"/>
  <c r="M483" i="14"/>
  <c r="O483" i="14"/>
  <c r="Q483" i="14"/>
  <c r="V483" i="14"/>
  <c r="G486" i="14"/>
  <c r="I486" i="14"/>
  <c r="K486" i="14"/>
  <c r="M486" i="14"/>
  <c r="O486" i="14"/>
  <c r="Q486" i="14"/>
  <c r="V486" i="14"/>
  <c r="G489" i="14"/>
  <c r="M489" i="14" s="1"/>
  <c r="I489" i="14"/>
  <c r="K489" i="14"/>
  <c r="O489" i="14"/>
  <c r="Q489" i="14"/>
  <c r="V489" i="14"/>
  <c r="G492" i="14"/>
  <c r="M492" i="14" s="1"/>
  <c r="I492" i="14"/>
  <c r="K492" i="14"/>
  <c r="O492" i="14"/>
  <c r="Q492" i="14"/>
  <c r="V492" i="14"/>
  <c r="G497" i="14"/>
  <c r="I497" i="14"/>
  <c r="K497" i="14"/>
  <c r="O497" i="14"/>
  <c r="Q497" i="14"/>
  <c r="V497" i="14"/>
  <c r="G498" i="14"/>
  <c r="I498" i="14"/>
  <c r="K498" i="14"/>
  <c r="M498" i="14"/>
  <c r="M497" i="14" s="1"/>
  <c r="O498" i="14"/>
  <c r="Q498" i="14"/>
  <c r="V498" i="14"/>
  <c r="G501" i="14"/>
  <c r="K501" i="14"/>
  <c r="O501" i="14"/>
  <c r="V501" i="14"/>
  <c r="G502" i="14"/>
  <c r="M502" i="14" s="1"/>
  <c r="M501" i="14" s="1"/>
  <c r="I502" i="14"/>
  <c r="I501" i="14" s="1"/>
  <c r="K502" i="14"/>
  <c r="O502" i="14"/>
  <c r="Q502" i="14"/>
  <c r="Q501" i="14" s="1"/>
  <c r="V502" i="14"/>
  <c r="G532" i="14"/>
  <c r="I532" i="14"/>
  <c r="K532" i="14"/>
  <c r="M532" i="14"/>
  <c r="O532" i="14"/>
  <c r="Q532" i="14"/>
  <c r="V532" i="14"/>
  <c r="G534" i="14"/>
  <c r="G531" i="14" s="1"/>
  <c r="I534" i="14"/>
  <c r="K534" i="14"/>
  <c r="O534" i="14"/>
  <c r="O531" i="14" s="1"/>
  <c r="Q534" i="14"/>
  <c r="V534" i="14"/>
  <c r="G535" i="14"/>
  <c r="M535" i="14" s="1"/>
  <c r="I535" i="14"/>
  <c r="I531" i="14" s="1"/>
  <c r="K535" i="14"/>
  <c r="O535" i="14"/>
  <c r="Q535" i="14"/>
  <c r="Q531" i="14" s="1"/>
  <c r="V535" i="14"/>
  <c r="G538" i="14"/>
  <c r="M538" i="14" s="1"/>
  <c r="I538" i="14"/>
  <c r="K538" i="14"/>
  <c r="K531" i="14" s="1"/>
  <c r="O538" i="14"/>
  <c r="Q538" i="14"/>
  <c r="V538" i="14"/>
  <c r="V531" i="14" s="1"/>
  <c r="G542" i="14"/>
  <c r="M542" i="14" s="1"/>
  <c r="I542" i="14"/>
  <c r="K542" i="14"/>
  <c r="O542" i="14"/>
  <c r="O541" i="14" s="1"/>
  <c r="Q542" i="14"/>
  <c r="V542" i="14"/>
  <c r="G545" i="14"/>
  <c r="M545" i="14" s="1"/>
  <c r="I545" i="14"/>
  <c r="I541" i="14" s="1"/>
  <c r="K545" i="14"/>
  <c r="O545" i="14"/>
  <c r="Q545" i="14"/>
  <c r="Q541" i="14" s="1"/>
  <c r="V545" i="14"/>
  <c r="G548" i="14"/>
  <c r="M548" i="14" s="1"/>
  <c r="I548" i="14"/>
  <c r="K548" i="14"/>
  <c r="K541" i="14" s="1"/>
  <c r="O548" i="14"/>
  <c r="Q548" i="14"/>
  <c r="V548" i="14"/>
  <c r="V541" i="14" s="1"/>
  <c r="I551" i="14"/>
  <c r="K551" i="14"/>
  <c r="Q551" i="14"/>
  <c r="V551" i="14"/>
  <c r="G552" i="14"/>
  <c r="M552" i="14" s="1"/>
  <c r="M551" i="14" s="1"/>
  <c r="I552" i="14"/>
  <c r="K552" i="14"/>
  <c r="O552" i="14"/>
  <c r="O551" i="14" s="1"/>
  <c r="Q552" i="14"/>
  <c r="V552" i="14"/>
  <c r="G554" i="14"/>
  <c r="M554" i="14" s="1"/>
  <c r="I554" i="14"/>
  <c r="K554" i="14"/>
  <c r="K553" i="14" s="1"/>
  <c r="O554" i="14"/>
  <c r="Q554" i="14"/>
  <c r="V554" i="14"/>
  <c r="V553" i="14" s="1"/>
  <c r="G562" i="14"/>
  <c r="I562" i="14"/>
  <c r="K562" i="14"/>
  <c r="M562" i="14"/>
  <c r="O562" i="14"/>
  <c r="Q562" i="14"/>
  <c r="V562" i="14"/>
  <c r="G574" i="14"/>
  <c r="G553" i="14" s="1"/>
  <c r="I574" i="14"/>
  <c r="K574" i="14"/>
  <c r="O574" i="14"/>
  <c r="O553" i="14" s="1"/>
  <c r="Q574" i="14"/>
  <c r="V574" i="14"/>
  <c r="G581" i="14"/>
  <c r="M581" i="14" s="1"/>
  <c r="I581" i="14"/>
  <c r="I553" i="14" s="1"/>
  <c r="K581" i="14"/>
  <c r="O581" i="14"/>
  <c r="Q581" i="14"/>
  <c r="Q553" i="14" s="1"/>
  <c r="V581" i="14"/>
  <c r="G584" i="14"/>
  <c r="I584" i="14"/>
  <c r="K584" i="14"/>
  <c r="M584" i="14"/>
  <c r="O584" i="14"/>
  <c r="Q584" i="14"/>
  <c r="V584" i="14"/>
  <c r="G589" i="14"/>
  <c r="G583" i="14" s="1"/>
  <c r="I589" i="14"/>
  <c r="K589" i="14"/>
  <c r="O589" i="14"/>
  <c r="O583" i="14" s="1"/>
  <c r="Q589" i="14"/>
  <c r="V589" i="14"/>
  <c r="G592" i="14"/>
  <c r="M592" i="14" s="1"/>
  <c r="I592" i="14"/>
  <c r="I583" i="14" s="1"/>
  <c r="K592" i="14"/>
  <c r="O592" i="14"/>
  <c r="Q592" i="14"/>
  <c r="Q583" i="14" s="1"/>
  <c r="V592" i="14"/>
  <c r="G598" i="14"/>
  <c r="M598" i="14" s="1"/>
  <c r="I598" i="14"/>
  <c r="K598" i="14"/>
  <c r="K583" i="14" s="1"/>
  <c r="O598" i="14"/>
  <c r="Q598" i="14"/>
  <c r="V598" i="14"/>
  <c r="V583" i="14" s="1"/>
  <c r="G605" i="14"/>
  <c r="I605" i="14"/>
  <c r="K605" i="14"/>
  <c r="M605" i="14"/>
  <c r="O605" i="14"/>
  <c r="Q605" i="14"/>
  <c r="V605" i="14"/>
  <c r="G630" i="14"/>
  <c r="M630" i="14" s="1"/>
  <c r="I630" i="14"/>
  <c r="K630" i="14"/>
  <c r="O630" i="14"/>
  <c r="Q630" i="14"/>
  <c r="V630" i="14"/>
  <c r="G634" i="14"/>
  <c r="M634" i="14" s="1"/>
  <c r="I634" i="14"/>
  <c r="K634" i="14"/>
  <c r="O634" i="14"/>
  <c r="Q634" i="14"/>
  <c r="V634" i="14"/>
  <c r="G636" i="14"/>
  <c r="I636" i="14"/>
  <c r="K636" i="14"/>
  <c r="O636" i="14"/>
  <c r="Q636" i="14"/>
  <c r="V636" i="14"/>
  <c r="G637" i="14"/>
  <c r="I637" i="14"/>
  <c r="K637" i="14"/>
  <c r="M637" i="14"/>
  <c r="M636" i="14" s="1"/>
  <c r="O637" i="14"/>
  <c r="Q637" i="14"/>
  <c r="V637" i="14"/>
  <c r="G641" i="14"/>
  <c r="M641" i="14" s="1"/>
  <c r="M640" i="14" s="1"/>
  <c r="I641" i="14"/>
  <c r="I640" i="14" s="1"/>
  <c r="K641" i="14"/>
  <c r="O641" i="14"/>
  <c r="Q641" i="14"/>
  <c r="Q640" i="14" s="1"/>
  <c r="V641" i="14"/>
  <c r="G644" i="14"/>
  <c r="M644" i="14" s="1"/>
  <c r="I644" i="14"/>
  <c r="K644" i="14"/>
  <c r="K640" i="14" s="1"/>
  <c r="O644" i="14"/>
  <c r="Q644" i="14"/>
  <c r="V644" i="14"/>
  <c r="V640" i="14" s="1"/>
  <c r="G647" i="14"/>
  <c r="I647" i="14"/>
  <c r="K647" i="14"/>
  <c r="M647" i="14"/>
  <c r="O647" i="14"/>
  <c r="Q647" i="14"/>
  <c r="V647" i="14"/>
  <c r="G650" i="14"/>
  <c r="M650" i="14" s="1"/>
  <c r="I650" i="14"/>
  <c r="K650" i="14"/>
  <c r="O650" i="14"/>
  <c r="O640" i="14" s="1"/>
  <c r="Q650" i="14"/>
  <c r="V650" i="14"/>
  <c r="G653" i="14"/>
  <c r="M653" i="14" s="1"/>
  <c r="I653" i="14"/>
  <c r="K653" i="14"/>
  <c r="O653" i="14"/>
  <c r="Q653" i="14"/>
  <c r="V653" i="14"/>
  <c r="G656" i="14"/>
  <c r="M656" i="14" s="1"/>
  <c r="I656" i="14"/>
  <c r="K656" i="14"/>
  <c r="O656" i="14"/>
  <c r="Q656" i="14"/>
  <c r="V656" i="14"/>
  <c r="G660" i="14"/>
  <c r="M660" i="14" s="1"/>
  <c r="I660" i="14"/>
  <c r="K660" i="14"/>
  <c r="O660" i="14"/>
  <c r="O659" i="14" s="1"/>
  <c r="Q660" i="14"/>
  <c r="V660" i="14"/>
  <c r="G673" i="14"/>
  <c r="M673" i="14" s="1"/>
  <c r="I673" i="14"/>
  <c r="I659" i="14" s="1"/>
  <c r="K673" i="14"/>
  <c r="O673" i="14"/>
  <c r="Q673" i="14"/>
  <c r="Q659" i="14" s="1"/>
  <c r="V673" i="14"/>
  <c r="G681" i="14"/>
  <c r="M681" i="14" s="1"/>
  <c r="I681" i="14"/>
  <c r="K681" i="14"/>
  <c r="K659" i="14" s="1"/>
  <c r="O681" i="14"/>
  <c r="Q681" i="14"/>
  <c r="V681" i="14"/>
  <c r="V659" i="14" s="1"/>
  <c r="G687" i="14"/>
  <c r="M687" i="14" s="1"/>
  <c r="I687" i="14"/>
  <c r="I686" i="14" s="1"/>
  <c r="K687" i="14"/>
  <c r="O687" i="14"/>
  <c r="O686" i="14" s="1"/>
  <c r="Q687" i="14"/>
  <c r="Q686" i="14" s="1"/>
  <c r="V687" i="14"/>
  <c r="G689" i="14"/>
  <c r="M689" i="14" s="1"/>
  <c r="I689" i="14"/>
  <c r="K689" i="14"/>
  <c r="O689" i="14"/>
  <c r="Q689" i="14"/>
  <c r="V689" i="14"/>
  <c r="G693" i="14"/>
  <c r="I693" i="14"/>
  <c r="K693" i="14"/>
  <c r="K686" i="14" s="1"/>
  <c r="M693" i="14"/>
  <c r="O693" i="14"/>
  <c r="Q693" i="14"/>
  <c r="V693" i="14"/>
  <c r="V686" i="14" s="1"/>
  <c r="G700" i="14"/>
  <c r="I700" i="14"/>
  <c r="K700" i="14"/>
  <c r="M700" i="14"/>
  <c r="O700" i="14"/>
  <c r="Q700" i="14"/>
  <c r="V700" i="14"/>
  <c r="G704" i="14"/>
  <c r="M704" i="14" s="1"/>
  <c r="I704" i="14"/>
  <c r="K704" i="14"/>
  <c r="O704" i="14"/>
  <c r="Q704" i="14"/>
  <c r="V704" i="14"/>
  <c r="G709" i="14"/>
  <c r="M709" i="14" s="1"/>
  <c r="I709" i="14"/>
  <c r="K709" i="14"/>
  <c r="O709" i="14"/>
  <c r="Q709" i="14"/>
  <c r="V709" i="14"/>
  <c r="G714" i="14"/>
  <c r="I714" i="14"/>
  <c r="K714" i="14"/>
  <c r="M714" i="14"/>
  <c r="O714" i="14"/>
  <c r="Q714" i="14"/>
  <c r="V714" i="14"/>
  <c r="G717" i="14"/>
  <c r="M717" i="14" s="1"/>
  <c r="I717" i="14"/>
  <c r="I716" i="14" s="1"/>
  <c r="K717" i="14"/>
  <c r="O717" i="14"/>
  <c r="O716" i="14" s="1"/>
  <c r="Q717" i="14"/>
  <c r="Q716" i="14" s="1"/>
  <c r="V717" i="14"/>
  <c r="G722" i="14"/>
  <c r="M722" i="14" s="1"/>
  <c r="I722" i="14"/>
  <c r="K722" i="14"/>
  <c r="O722" i="14"/>
  <c r="Q722" i="14"/>
  <c r="V722" i="14"/>
  <c r="G726" i="14"/>
  <c r="I726" i="14"/>
  <c r="K726" i="14"/>
  <c r="K716" i="14" s="1"/>
  <c r="M726" i="14"/>
  <c r="O726" i="14"/>
  <c r="Q726" i="14"/>
  <c r="V726" i="14"/>
  <c r="V716" i="14" s="1"/>
  <c r="G731" i="14"/>
  <c r="I731" i="14"/>
  <c r="K731" i="14"/>
  <c r="M731" i="14"/>
  <c r="O731" i="14"/>
  <c r="Q731" i="14"/>
  <c r="V731" i="14"/>
  <c r="G735" i="14"/>
  <c r="M735" i="14" s="1"/>
  <c r="I735" i="14"/>
  <c r="K735" i="14"/>
  <c r="O735" i="14"/>
  <c r="Q735" i="14"/>
  <c r="V735" i="14"/>
  <c r="G738" i="14"/>
  <c r="M738" i="14" s="1"/>
  <c r="I738" i="14"/>
  <c r="K738" i="14"/>
  <c r="O738" i="14"/>
  <c r="Q738" i="14"/>
  <c r="V738" i="14"/>
  <c r="G741" i="14"/>
  <c r="I741" i="14"/>
  <c r="K741" i="14"/>
  <c r="M741" i="14"/>
  <c r="O741" i="14"/>
  <c r="Q741" i="14"/>
  <c r="V741" i="14"/>
  <c r="G746" i="14"/>
  <c r="I746" i="14"/>
  <c r="K746" i="14"/>
  <c r="M746" i="14"/>
  <c r="O746" i="14"/>
  <c r="Q746" i="14"/>
  <c r="V746" i="14"/>
  <c r="G748" i="14"/>
  <c r="G749" i="14"/>
  <c r="M749" i="14" s="1"/>
  <c r="I749" i="14"/>
  <c r="I748" i="14" s="1"/>
  <c r="K749" i="14"/>
  <c r="K748" i="14" s="1"/>
  <c r="O749" i="14"/>
  <c r="Q749" i="14"/>
  <c r="Q748" i="14" s="1"/>
  <c r="V749" i="14"/>
  <c r="V748" i="14" s="1"/>
  <c r="G752" i="14"/>
  <c r="I752" i="14"/>
  <c r="K752" i="14"/>
  <c r="M752" i="14"/>
  <c r="O752" i="14"/>
  <c r="Q752" i="14"/>
  <c r="V752" i="14"/>
  <c r="G758" i="14"/>
  <c r="I758" i="14"/>
  <c r="K758" i="14"/>
  <c r="M758" i="14"/>
  <c r="O758" i="14"/>
  <c r="Q758" i="14"/>
  <c r="V758" i="14"/>
  <c r="G766" i="14"/>
  <c r="M766" i="14" s="1"/>
  <c r="I766" i="14"/>
  <c r="K766" i="14"/>
  <c r="O766" i="14"/>
  <c r="O748" i="14" s="1"/>
  <c r="Q766" i="14"/>
  <c r="V766" i="14"/>
  <c r="G781" i="14"/>
  <c r="M781" i="14" s="1"/>
  <c r="I781" i="14"/>
  <c r="K781" i="14"/>
  <c r="O781" i="14"/>
  <c r="Q781" i="14"/>
  <c r="V781" i="14"/>
  <c r="G786" i="14"/>
  <c r="M786" i="14" s="1"/>
  <c r="I786" i="14"/>
  <c r="K786" i="14"/>
  <c r="O786" i="14"/>
  <c r="Q786" i="14"/>
  <c r="V786" i="14"/>
  <c r="G803" i="14"/>
  <c r="I803" i="14"/>
  <c r="K803" i="14"/>
  <c r="M803" i="14"/>
  <c r="O803" i="14"/>
  <c r="Q803" i="14"/>
  <c r="V803" i="14"/>
  <c r="G805" i="14"/>
  <c r="G806" i="14"/>
  <c r="M806" i="14" s="1"/>
  <c r="I806" i="14"/>
  <c r="I805" i="14" s="1"/>
  <c r="K806" i="14"/>
  <c r="K805" i="14" s="1"/>
  <c r="O806" i="14"/>
  <c r="Q806" i="14"/>
  <c r="Q805" i="14" s="1"/>
  <c r="V806" i="14"/>
  <c r="V805" i="14" s="1"/>
  <c r="G810" i="14"/>
  <c r="I810" i="14"/>
  <c r="K810" i="14"/>
  <c r="M810" i="14"/>
  <c r="O810" i="14"/>
  <c r="Q810" i="14"/>
  <c r="V810" i="14"/>
  <c r="G813" i="14"/>
  <c r="I813" i="14"/>
  <c r="K813" i="14"/>
  <c r="M813" i="14"/>
  <c r="O813" i="14"/>
  <c r="Q813" i="14"/>
  <c r="V813" i="14"/>
  <c r="G819" i="14"/>
  <c r="M819" i="14" s="1"/>
  <c r="I819" i="14"/>
  <c r="K819" i="14"/>
  <c r="O819" i="14"/>
  <c r="O805" i="14" s="1"/>
  <c r="Q819" i="14"/>
  <c r="V819" i="14"/>
  <c r="G821" i="14"/>
  <c r="M821" i="14" s="1"/>
  <c r="I821" i="14"/>
  <c r="K821" i="14"/>
  <c r="O821" i="14"/>
  <c r="Q821" i="14"/>
  <c r="V821" i="14"/>
  <c r="G825" i="14"/>
  <c r="I825" i="14"/>
  <c r="K825" i="14"/>
  <c r="M825" i="14"/>
  <c r="O825" i="14"/>
  <c r="Q825" i="14"/>
  <c r="V825" i="14"/>
  <c r="G869" i="14"/>
  <c r="I869" i="14"/>
  <c r="K869" i="14"/>
  <c r="M869" i="14"/>
  <c r="O869" i="14"/>
  <c r="Q869" i="14"/>
  <c r="V869" i="14"/>
  <c r="G873" i="14"/>
  <c r="M873" i="14" s="1"/>
  <c r="I873" i="14"/>
  <c r="K873" i="14"/>
  <c r="O873" i="14"/>
  <c r="Q873" i="14"/>
  <c r="V873" i="14"/>
  <c r="G879" i="14"/>
  <c r="M879" i="14" s="1"/>
  <c r="I879" i="14"/>
  <c r="K879" i="14"/>
  <c r="O879" i="14"/>
  <c r="Q879" i="14"/>
  <c r="V879" i="14"/>
  <c r="G885" i="14"/>
  <c r="I885" i="14"/>
  <c r="K885" i="14"/>
  <c r="M885" i="14"/>
  <c r="O885" i="14"/>
  <c r="Q885" i="14"/>
  <c r="V885" i="14"/>
  <c r="G898" i="14"/>
  <c r="I898" i="14"/>
  <c r="K898" i="14"/>
  <c r="M898" i="14"/>
  <c r="O898" i="14"/>
  <c r="Q898" i="14"/>
  <c r="V898" i="14"/>
  <c r="G899" i="14"/>
  <c r="O899" i="14"/>
  <c r="G900" i="14"/>
  <c r="M900" i="14" s="1"/>
  <c r="M899" i="14" s="1"/>
  <c r="I900" i="14"/>
  <c r="I899" i="14" s="1"/>
  <c r="K900" i="14"/>
  <c r="K899" i="14" s="1"/>
  <c r="O900" i="14"/>
  <c r="Q900" i="14"/>
  <c r="Q899" i="14" s="1"/>
  <c r="V900" i="14"/>
  <c r="V899" i="14" s="1"/>
  <c r="G907" i="14"/>
  <c r="I907" i="14"/>
  <c r="K907" i="14"/>
  <c r="M907" i="14"/>
  <c r="O907" i="14"/>
  <c r="Q907" i="14"/>
  <c r="V907" i="14"/>
  <c r="K910" i="14"/>
  <c r="V910" i="14"/>
  <c r="G911" i="14"/>
  <c r="M911" i="14" s="1"/>
  <c r="M910" i="14" s="1"/>
  <c r="I911" i="14"/>
  <c r="I910" i="14" s="1"/>
  <c r="K911" i="14"/>
  <c r="O911" i="14"/>
  <c r="O910" i="14" s="1"/>
  <c r="Q911" i="14"/>
  <c r="Q910" i="14" s="1"/>
  <c r="V911" i="14"/>
  <c r="G913" i="14"/>
  <c r="M913" i="14" s="1"/>
  <c r="I913" i="14"/>
  <c r="K913" i="14"/>
  <c r="O913" i="14"/>
  <c r="Q913" i="14"/>
  <c r="V913" i="14"/>
  <c r="I921" i="14"/>
  <c r="K921" i="14"/>
  <c r="Q921" i="14"/>
  <c r="V921" i="14"/>
  <c r="G922" i="14"/>
  <c r="G921" i="14" s="1"/>
  <c r="I922" i="14"/>
  <c r="K922" i="14"/>
  <c r="M922" i="14"/>
  <c r="M921" i="14" s="1"/>
  <c r="O922" i="14"/>
  <c r="O921" i="14" s="1"/>
  <c r="Q922" i="14"/>
  <c r="V922" i="14"/>
  <c r="G942" i="14"/>
  <c r="O942" i="14"/>
  <c r="G943" i="14"/>
  <c r="M943" i="14" s="1"/>
  <c r="M942" i="14" s="1"/>
  <c r="I943" i="14"/>
  <c r="I942" i="14" s="1"/>
  <c r="K943" i="14"/>
  <c r="K942" i="14" s="1"/>
  <c r="O943" i="14"/>
  <c r="Q943" i="14"/>
  <c r="Q942" i="14" s="1"/>
  <c r="V943" i="14"/>
  <c r="V942" i="14" s="1"/>
  <c r="G947" i="14"/>
  <c r="I947" i="14"/>
  <c r="K947" i="14"/>
  <c r="M947" i="14"/>
  <c r="O947" i="14"/>
  <c r="Q947" i="14"/>
  <c r="V947" i="14"/>
  <c r="G949" i="14"/>
  <c r="G946" i="14" s="1"/>
  <c r="I949" i="14"/>
  <c r="K949" i="14"/>
  <c r="O949" i="14"/>
  <c r="O946" i="14" s="1"/>
  <c r="Q949" i="14"/>
  <c r="V949" i="14"/>
  <c r="G952" i="14"/>
  <c r="M952" i="14" s="1"/>
  <c r="I952" i="14"/>
  <c r="I946" i="14" s="1"/>
  <c r="K952" i="14"/>
  <c r="O952" i="14"/>
  <c r="Q952" i="14"/>
  <c r="Q946" i="14" s="1"/>
  <c r="V952" i="14"/>
  <c r="G954" i="14"/>
  <c r="M954" i="14" s="1"/>
  <c r="I954" i="14"/>
  <c r="K954" i="14"/>
  <c r="K946" i="14" s="1"/>
  <c r="O954" i="14"/>
  <c r="Q954" i="14"/>
  <c r="V954" i="14"/>
  <c r="V946" i="14" s="1"/>
  <c r="G957" i="14"/>
  <c r="I957" i="14"/>
  <c r="K957" i="14"/>
  <c r="M957" i="14"/>
  <c r="O957" i="14"/>
  <c r="Q957" i="14"/>
  <c r="V957" i="14"/>
  <c r="G960" i="14"/>
  <c r="M960" i="14" s="1"/>
  <c r="I960" i="14"/>
  <c r="K960" i="14"/>
  <c r="O960" i="14"/>
  <c r="Q960" i="14"/>
  <c r="V960" i="14"/>
  <c r="AE965" i="14"/>
  <c r="AF965" i="14"/>
  <c r="G546" i="13"/>
  <c r="BA299" i="13"/>
  <c r="G8" i="13"/>
  <c r="O8" i="13"/>
  <c r="G9" i="13"/>
  <c r="M9" i="13" s="1"/>
  <c r="M8" i="13" s="1"/>
  <c r="I9" i="13"/>
  <c r="I8" i="13" s="1"/>
  <c r="K9" i="13"/>
  <c r="K8" i="13" s="1"/>
  <c r="O9" i="13"/>
  <c r="Q9" i="13"/>
  <c r="Q8" i="13" s="1"/>
  <c r="V9" i="13"/>
  <c r="V8" i="13" s="1"/>
  <c r="G12" i="13"/>
  <c r="I12" i="13"/>
  <c r="K12" i="13"/>
  <c r="M12" i="13"/>
  <c r="O12" i="13"/>
  <c r="Q12" i="13"/>
  <c r="V12" i="13"/>
  <c r="G15" i="13"/>
  <c r="I15" i="13"/>
  <c r="K15" i="13"/>
  <c r="M15" i="13"/>
  <c r="O15" i="13"/>
  <c r="Q15" i="13"/>
  <c r="V15" i="13"/>
  <c r="G19" i="13"/>
  <c r="O19" i="13"/>
  <c r="G20" i="13"/>
  <c r="M20" i="13" s="1"/>
  <c r="M19" i="13" s="1"/>
  <c r="I20" i="13"/>
  <c r="I19" i="13" s="1"/>
  <c r="K20" i="13"/>
  <c r="K19" i="13" s="1"/>
  <c r="O20" i="13"/>
  <c r="Q20" i="13"/>
  <c r="Q19" i="13" s="1"/>
  <c r="V20" i="13"/>
  <c r="V19" i="13" s="1"/>
  <c r="G22" i="13"/>
  <c r="I22" i="13"/>
  <c r="K22" i="13"/>
  <c r="M22" i="13"/>
  <c r="O22" i="13"/>
  <c r="Q22" i="13"/>
  <c r="V22" i="13"/>
  <c r="G24" i="13"/>
  <c r="I24" i="13"/>
  <c r="K24" i="13"/>
  <c r="M24" i="13"/>
  <c r="O24" i="13"/>
  <c r="Q24" i="13"/>
  <c r="V24" i="13"/>
  <c r="G30" i="13"/>
  <c r="O30" i="13"/>
  <c r="G31" i="13"/>
  <c r="M31" i="13" s="1"/>
  <c r="M30" i="13" s="1"/>
  <c r="I31" i="13"/>
  <c r="I30" i="13" s="1"/>
  <c r="K31" i="13"/>
  <c r="K30" i="13" s="1"/>
  <c r="O31" i="13"/>
  <c r="Q31" i="13"/>
  <c r="Q30" i="13" s="1"/>
  <c r="V31" i="13"/>
  <c r="V30" i="13" s="1"/>
  <c r="G37" i="13"/>
  <c r="I37" i="13"/>
  <c r="I36" i="13" s="1"/>
  <c r="K37" i="13"/>
  <c r="M37" i="13"/>
  <c r="O37" i="13"/>
  <c r="Q37" i="13"/>
  <c r="Q36" i="13" s="1"/>
  <c r="V37" i="13"/>
  <c r="G60" i="13"/>
  <c r="M60" i="13" s="1"/>
  <c r="I60" i="13"/>
  <c r="K60" i="13"/>
  <c r="O60" i="13"/>
  <c r="O36" i="13" s="1"/>
  <c r="Q60" i="13"/>
  <c r="V60" i="13"/>
  <c r="G76" i="13"/>
  <c r="I76" i="13"/>
  <c r="K76" i="13"/>
  <c r="M76" i="13"/>
  <c r="O76" i="13"/>
  <c r="Q76" i="13"/>
  <c r="V76" i="13"/>
  <c r="G79" i="13"/>
  <c r="M79" i="13" s="1"/>
  <c r="I79" i="13"/>
  <c r="K79" i="13"/>
  <c r="K36" i="13" s="1"/>
  <c r="O79" i="13"/>
  <c r="Q79" i="13"/>
  <c r="V79" i="13"/>
  <c r="V36" i="13" s="1"/>
  <c r="G89" i="13"/>
  <c r="I89" i="13"/>
  <c r="K89" i="13"/>
  <c r="M89" i="13"/>
  <c r="O89" i="13"/>
  <c r="Q89" i="13"/>
  <c r="V89" i="13"/>
  <c r="G94" i="13"/>
  <c r="M94" i="13" s="1"/>
  <c r="I94" i="13"/>
  <c r="K94" i="13"/>
  <c r="O94" i="13"/>
  <c r="Q94" i="13"/>
  <c r="V94" i="13"/>
  <c r="G97" i="13"/>
  <c r="I97" i="13"/>
  <c r="K97" i="13"/>
  <c r="M97" i="13"/>
  <c r="O97" i="13"/>
  <c r="Q97" i="13"/>
  <c r="V97" i="13"/>
  <c r="G118" i="13"/>
  <c r="M118" i="13" s="1"/>
  <c r="I118" i="13"/>
  <c r="K118" i="13"/>
  <c r="O118" i="13"/>
  <c r="Q118" i="13"/>
  <c r="V118" i="13"/>
  <c r="G126" i="13"/>
  <c r="I126" i="13"/>
  <c r="K126" i="13"/>
  <c r="M126" i="13"/>
  <c r="O126" i="13"/>
  <c r="Q126" i="13"/>
  <c r="V126" i="13"/>
  <c r="G152" i="13"/>
  <c r="M152" i="13" s="1"/>
  <c r="I152" i="13"/>
  <c r="K152" i="13"/>
  <c r="O152" i="13"/>
  <c r="Q152" i="13"/>
  <c r="V152" i="13"/>
  <c r="G168" i="13"/>
  <c r="I168" i="13"/>
  <c r="K168" i="13"/>
  <c r="M168" i="13"/>
  <c r="O168" i="13"/>
  <c r="Q168" i="13"/>
  <c r="V168" i="13"/>
  <c r="G174" i="13"/>
  <c r="M174" i="13" s="1"/>
  <c r="I174" i="13"/>
  <c r="K174" i="13"/>
  <c r="O174" i="13"/>
  <c r="Q174" i="13"/>
  <c r="V174" i="13"/>
  <c r="G180" i="13"/>
  <c r="I180" i="13"/>
  <c r="K180" i="13"/>
  <c r="M180" i="13"/>
  <c r="O180" i="13"/>
  <c r="Q180" i="13"/>
  <c r="V180" i="13"/>
  <c r="G194" i="13"/>
  <c r="M194" i="13" s="1"/>
  <c r="I194" i="13"/>
  <c r="K194" i="13"/>
  <c r="O194" i="13"/>
  <c r="Q194" i="13"/>
  <c r="V194" i="13"/>
  <c r="G235" i="13"/>
  <c r="I235" i="13"/>
  <c r="K235" i="13"/>
  <c r="M235" i="13"/>
  <c r="O235" i="13"/>
  <c r="Q235" i="13"/>
  <c r="V235" i="13"/>
  <c r="G239" i="13"/>
  <c r="M239" i="13" s="1"/>
  <c r="I239" i="13"/>
  <c r="K239" i="13"/>
  <c r="O239" i="13"/>
  <c r="Q239" i="13"/>
  <c r="V239" i="13"/>
  <c r="G244" i="13"/>
  <c r="I244" i="13"/>
  <c r="K244" i="13"/>
  <c r="M244" i="13"/>
  <c r="O244" i="13"/>
  <c r="Q244" i="13"/>
  <c r="V244" i="13"/>
  <c r="G248" i="13"/>
  <c r="M248" i="13" s="1"/>
  <c r="I248" i="13"/>
  <c r="K248" i="13"/>
  <c r="O248" i="13"/>
  <c r="Q248" i="13"/>
  <c r="V248" i="13"/>
  <c r="G251" i="13"/>
  <c r="I251" i="13"/>
  <c r="K251" i="13"/>
  <c r="M251" i="13"/>
  <c r="O251" i="13"/>
  <c r="Q251" i="13"/>
  <c r="V251" i="13"/>
  <c r="G257" i="13"/>
  <c r="M257" i="13" s="1"/>
  <c r="I257" i="13"/>
  <c r="K257" i="13"/>
  <c r="O257" i="13"/>
  <c r="Q257" i="13"/>
  <c r="V257" i="13"/>
  <c r="G263" i="13"/>
  <c r="I263" i="13"/>
  <c r="K263" i="13"/>
  <c r="M263" i="13"/>
  <c r="O263" i="13"/>
  <c r="Q263" i="13"/>
  <c r="V263" i="13"/>
  <c r="G267" i="13"/>
  <c r="M267" i="13" s="1"/>
  <c r="I267" i="13"/>
  <c r="K267" i="13"/>
  <c r="O267" i="13"/>
  <c r="Q267" i="13"/>
  <c r="V267" i="13"/>
  <c r="G270" i="13"/>
  <c r="I270" i="13"/>
  <c r="K270" i="13"/>
  <c r="M270" i="13"/>
  <c r="O270" i="13"/>
  <c r="Q270" i="13"/>
  <c r="V270" i="13"/>
  <c r="G276" i="13"/>
  <c r="M276" i="13" s="1"/>
  <c r="I276" i="13"/>
  <c r="K276" i="13"/>
  <c r="O276" i="13"/>
  <c r="Q276" i="13"/>
  <c r="V276" i="13"/>
  <c r="G279" i="13"/>
  <c r="I279" i="13"/>
  <c r="K279" i="13"/>
  <c r="M279" i="13"/>
  <c r="O279" i="13"/>
  <c r="Q279" i="13"/>
  <c r="V279" i="13"/>
  <c r="G282" i="13"/>
  <c r="M282" i="13" s="1"/>
  <c r="I282" i="13"/>
  <c r="K282" i="13"/>
  <c r="O282" i="13"/>
  <c r="Q282" i="13"/>
  <c r="V282" i="13"/>
  <c r="G286" i="13"/>
  <c r="I286" i="13"/>
  <c r="K286" i="13"/>
  <c r="M286" i="13"/>
  <c r="O286" i="13"/>
  <c r="Q286" i="13"/>
  <c r="V286" i="13"/>
  <c r="G291" i="13"/>
  <c r="M291" i="13" s="1"/>
  <c r="I291" i="13"/>
  <c r="K291" i="13"/>
  <c r="O291" i="13"/>
  <c r="Q291" i="13"/>
  <c r="V291" i="13"/>
  <c r="G295" i="13"/>
  <c r="I295" i="13"/>
  <c r="K295" i="13"/>
  <c r="M295" i="13"/>
  <c r="O295" i="13"/>
  <c r="Q295" i="13"/>
  <c r="V295" i="13"/>
  <c r="G298" i="13"/>
  <c r="M298" i="13" s="1"/>
  <c r="I298" i="13"/>
  <c r="K298" i="13"/>
  <c r="O298" i="13"/>
  <c r="Q298" i="13"/>
  <c r="V298" i="13"/>
  <c r="G324" i="13"/>
  <c r="I324" i="13"/>
  <c r="K324" i="13"/>
  <c r="M324" i="13"/>
  <c r="O324" i="13"/>
  <c r="Q324" i="13"/>
  <c r="V324" i="13"/>
  <c r="G327" i="13"/>
  <c r="M327" i="13" s="1"/>
  <c r="I327" i="13"/>
  <c r="K327" i="13"/>
  <c r="O327" i="13"/>
  <c r="Q327" i="13"/>
  <c r="V327" i="13"/>
  <c r="G330" i="13"/>
  <c r="I330" i="13"/>
  <c r="K330" i="13"/>
  <c r="M330" i="13"/>
  <c r="O330" i="13"/>
  <c r="Q330" i="13"/>
  <c r="V330" i="13"/>
  <c r="G332" i="13"/>
  <c r="M332" i="13" s="1"/>
  <c r="I332" i="13"/>
  <c r="K332" i="13"/>
  <c r="O332" i="13"/>
  <c r="Q332" i="13"/>
  <c r="V332" i="13"/>
  <c r="G344" i="13"/>
  <c r="I344" i="13"/>
  <c r="K344" i="13"/>
  <c r="M344" i="13"/>
  <c r="O344" i="13"/>
  <c r="Q344" i="13"/>
  <c r="V344" i="13"/>
  <c r="G348" i="13"/>
  <c r="M348" i="13" s="1"/>
  <c r="I348" i="13"/>
  <c r="K348" i="13"/>
  <c r="O348" i="13"/>
  <c r="Q348" i="13"/>
  <c r="V348" i="13"/>
  <c r="G351" i="13"/>
  <c r="I351" i="13"/>
  <c r="K351" i="13"/>
  <c r="M351" i="13"/>
  <c r="O351" i="13"/>
  <c r="Q351" i="13"/>
  <c r="V351" i="13"/>
  <c r="G354" i="13"/>
  <c r="M354" i="13" s="1"/>
  <c r="I354" i="13"/>
  <c r="K354" i="13"/>
  <c r="O354" i="13"/>
  <c r="Q354" i="13"/>
  <c r="V354" i="13"/>
  <c r="G357" i="13"/>
  <c r="I357" i="13"/>
  <c r="K357" i="13"/>
  <c r="M357" i="13"/>
  <c r="O357" i="13"/>
  <c r="Q357" i="13"/>
  <c r="V357" i="13"/>
  <c r="G360" i="13"/>
  <c r="K360" i="13"/>
  <c r="O360" i="13"/>
  <c r="V360" i="13"/>
  <c r="G361" i="13"/>
  <c r="I361" i="13"/>
  <c r="I360" i="13" s="1"/>
  <c r="K361" i="13"/>
  <c r="M361" i="13"/>
  <c r="M360" i="13" s="1"/>
  <c r="O361" i="13"/>
  <c r="Q361" i="13"/>
  <c r="Q360" i="13" s="1"/>
  <c r="V361" i="13"/>
  <c r="G366" i="13"/>
  <c r="K366" i="13"/>
  <c r="O366" i="13"/>
  <c r="V366" i="13"/>
  <c r="G367" i="13"/>
  <c r="I367" i="13"/>
  <c r="I366" i="13" s="1"/>
  <c r="K367" i="13"/>
  <c r="M367" i="13"/>
  <c r="M366" i="13" s="1"/>
  <c r="O367" i="13"/>
  <c r="Q367" i="13"/>
  <c r="Q366" i="13" s="1"/>
  <c r="V367" i="13"/>
  <c r="G371" i="13"/>
  <c r="K371" i="13"/>
  <c r="O371" i="13"/>
  <c r="V371" i="13"/>
  <c r="G372" i="13"/>
  <c r="I372" i="13"/>
  <c r="I371" i="13" s="1"/>
  <c r="K372" i="13"/>
  <c r="M372" i="13"/>
  <c r="M371" i="13" s="1"/>
  <c r="O372" i="13"/>
  <c r="Q372" i="13"/>
  <c r="Q371" i="13" s="1"/>
  <c r="V372" i="13"/>
  <c r="G376" i="13"/>
  <c r="I376" i="13"/>
  <c r="I375" i="13" s="1"/>
  <c r="K376" i="13"/>
  <c r="M376" i="13"/>
  <c r="O376" i="13"/>
  <c r="Q376" i="13"/>
  <c r="Q375" i="13" s="1"/>
  <c r="V376" i="13"/>
  <c r="G380" i="13"/>
  <c r="M380" i="13" s="1"/>
  <c r="I380" i="13"/>
  <c r="K380" i="13"/>
  <c r="K375" i="13" s="1"/>
  <c r="O380" i="13"/>
  <c r="Q380" i="13"/>
  <c r="V380" i="13"/>
  <c r="V375" i="13" s="1"/>
  <c r="G384" i="13"/>
  <c r="I384" i="13"/>
  <c r="K384" i="13"/>
  <c r="M384" i="13"/>
  <c r="O384" i="13"/>
  <c r="Q384" i="13"/>
  <c r="V384" i="13"/>
  <c r="G387" i="13"/>
  <c r="M387" i="13" s="1"/>
  <c r="I387" i="13"/>
  <c r="K387" i="13"/>
  <c r="O387" i="13"/>
  <c r="O375" i="13" s="1"/>
  <c r="Q387" i="13"/>
  <c r="V387" i="13"/>
  <c r="G390" i="13"/>
  <c r="I390" i="13"/>
  <c r="K390" i="13"/>
  <c r="M390" i="13"/>
  <c r="O390" i="13"/>
  <c r="Q390" i="13"/>
  <c r="V390" i="13"/>
  <c r="G393" i="13"/>
  <c r="M393" i="13" s="1"/>
  <c r="I393" i="13"/>
  <c r="K393" i="13"/>
  <c r="O393" i="13"/>
  <c r="Q393" i="13"/>
  <c r="V393" i="13"/>
  <c r="I396" i="13"/>
  <c r="Q396" i="13"/>
  <c r="G397" i="13"/>
  <c r="M397" i="13" s="1"/>
  <c r="M396" i="13" s="1"/>
  <c r="I397" i="13"/>
  <c r="K397" i="13"/>
  <c r="K396" i="13" s="1"/>
  <c r="O397" i="13"/>
  <c r="O396" i="13" s="1"/>
  <c r="Q397" i="13"/>
  <c r="V397" i="13"/>
  <c r="V396" i="13" s="1"/>
  <c r="I401" i="13"/>
  <c r="Q401" i="13"/>
  <c r="G402" i="13"/>
  <c r="G401" i="13" s="1"/>
  <c r="I402" i="13"/>
  <c r="K402" i="13"/>
  <c r="K401" i="13" s="1"/>
  <c r="O402" i="13"/>
  <c r="O401" i="13" s="1"/>
  <c r="Q402" i="13"/>
  <c r="V402" i="13"/>
  <c r="V401" i="13" s="1"/>
  <c r="G407" i="13"/>
  <c r="M407" i="13" s="1"/>
  <c r="M406" i="13" s="1"/>
  <c r="I407" i="13"/>
  <c r="I406" i="13" s="1"/>
  <c r="K407" i="13"/>
  <c r="K406" i="13" s="1"/>
  <c r="O407" i="13"/>
  <c r="O406" i="13" s="1"/>
  <c r="Q407" i="13"/>
  <c r="Q406" i="13" s="1"/>
  <c r="V407" i="13"/>
  <c r="V406" i="13" s="1"/>
  <c r="I410" i="13"/>
  <c r="Q410" i="13"/>
  <c r="G411" i="13"/>
  <c r="G410" i="13" s="1"/>
  <c r="I411" i="13"/>
  <c r="K411" i="13"/>
  <c r="K410" i="13" s="1"/>
  <c r="O411" i="13"/>
  <c r="O410" i="13" s="1"/>
  <c r="Q411" i="13"/>
  <c r="V411" i="13"/>
  <c r="V410" i="13" s="1"/>
  <c r="G424" i="13"/>
  <c r="I424" i="13"/>
  <c r="K424" i="13"/>
  <c r="M424" i="13"/>
  <c r="O424" i="13"/>
  <c r="Q424" i="13"/>
  <c r="V424" i="13"/>
  <c r="G427" i="13"/>
  <c r="M427" i="13" s="1"/>
  <c r="I427" i="13"/>
  <c r="K427" i="13"/>
  <c r="O427" i="13"/>
  <c r="Q427" i="13"/>
  <c r="V427" i="13"/>
  <c r="I441" i="13"/>
  <c r="Q441" i="13"/>
  <c r="G442" i="13"/>
  <c r="G441" i="13" s="1"/>
  <c r="I442" i="13"/>
  <c r="K442" i="13"/>
  <c r="K441" i="13" s="1"/>
  <c r="M442" i="13"/>
  <c r="M441" i="13" s="1"/>
  <c r="O442" i="13"/>
  <c r="O441" i="13" s="1"/>
  <c r="Q442" i="13"/>
  <c r="V442" i="13"/>
  <c r="V441" i="13" s="1"/>
  <c r="G463" i="13"/>
  <c r="M463" i="13" s="1"/>
  <c r="M462" i="13" s="1"/>
  <c r="I463" i="13"/>
  <c r="I462" i="13" s="1"/>
  <c r="K463" i="13"/>
  <c r="K462" i="13" s="1"/>
  <c r="O463" i="13"/>
  <c r="O462" i="13" s="1"/>
  <c r="Q463" i="13"/>
  <c r="Q462" i="13" s="1"/>
  <c r="V463" i="13"/>
  <c r="V462" i="13" s="1"/>
  <c r="G466" i="13"/>
  <c r="I466" i="13"/>
  <c r="K466" i="13"/>
  <c r="M466" i="13"/>
  <c r="O466" i="13"/>
  <c r="Q466" i="13"/>
  <c r="V466" i="13"/>
  <c r="G470" i="13"/>
  <c r="G469" i="13" s="1"/>
  <c r="I470" i="13"/>
  <c r="I469" i="13" s="1"/>
  <c r="K470" i="13"/>
  <c r="M470" i="13"/>
  <c r="O470" i="13"/>
  <c r="O469" i="13" s="1"/>
  <c r="Q470" i="13"/>
  <c r="Q469" i="13" s="1"/>
  <c r="V470" i="13"/>
  <c r="G482" i="13"/>
  <c r="M482" i="13" s="1"/>
  <c r="I482" i="13"/>
  <c r="K482" i="13"/>
  <c r="O482" i="13"/>
  <c r="Q482" i="13"/>
  <c r="V482" i="13"/>
  <c r="G485" i="13"/>
  <c r="I485" i="13"/>
  <c r="K485" i="13"/>
  <c r="M485" i="13"/>
  <c r="O485" i="13"/>
  <c r="Q485" i="13"/>
  <c r="V485" i="13"/>
  <c r="G487" i="13"/>
  <c r="I487" i="13"/>
  <c r="K487" i="13"/>
  <c r="K469" i="13" s="1"/>
  <c r="M487" i="13"/>
  <c r="O487" i="13"/>
  <c r="Q487" i="13"/>
  <c r="V487" i="13"/>
  <c r="V469" i="13" s="1"/>
  <c r="G490" i="13"/>
  <c r="I490" i="13"/>
  <c r="K490" i="13"/>
  <c r="M490" i="13"/>
  <c r="O490" i="13"/>
  <c r="Q490" i="13"/>
  <c r="V490" i="13"/>
  <c r="G493" i="13"/>
  <c r="M493" i="13" s="1"/>
  <c r="I493" i="13"/>
  <c r="K493" i="13"/>
  <c r="O493" i="13"/>
  <c r="Q493" i="13"/>
  <c r="V493" i="13"/>
  <c r="G498" i="13"/>
  <c r="I498" i="13"/>
  <c r="K498" i="13"/>
  <c r="M498" i="13"/>
  <c r="O498" i="13"/>
  <c r="Q498" i="13"/>
  <c r="V498" i="13"/>
  <c r="G502" i="13"/>
  <c r="I502" i="13"/>
  <c r="K502" i="13"/>
  <c r="M502" i="13"/>
  <c r="O502" i="13"/>
  <c r="Q502" i="13"/>
  <c r="V502" i="13"/>
  <c r="G506" i="13"/>
  <c r="I506" i="13"/>
  <c r="K506" i="13"/>
  <c r="M506" i="13"/>
  <c r="O506" i="13"/>
  <c r="Q506" i="13"/>
  <c r="V506" i="13"/>
  <c r="G508" i="13"/>
  <c r="M508" i="13" s="1"/>
  <c r="I508" i="13"/>
  <c r="K508" i="13"/>
  <c r="O508" i="13"/>
  <c r="Q508" i="13"/>
  <c r="V508" i="13"/>
  <c r="G510" i="13"/>
  <c r="I510" i="13"/>
  <c r="K510" i="13"/>
  <c r="M510" i="13"/>
  <c r="O510" i="13"/>
  <c r="Q510" i="13"/>
  <c r="V510" i="13"/>
  <c r="G512" i="13"/>
  <c r="I512" i="13"/>
  <c r="K512" i="13"/>
  <c r="M512" i="13"/>
  <c r="O512" i="13"/>
  <c r="Q512" i="13"/>
  <c r="V512" i="13"/>
  <c r="G514" i="13"/>
  <c r="I514" i="13"/>
  <c r="K514" i="13"/>
  <c r="M514" i="13"/>
  <c r="O514" i="13"/>
  <c r="Q514" i="13"/>
  <c r="V514" i="13"/>
  <c r="G519" i="13"/>
  <c r="M519" i="13" s="1"/>
  <c r="I519" i="13"/>
  <c r="K519" i="13"/>
  <c r="O519" i="13"/>
  <c r="Q519" i="13"/>
  <c r="V519" i="13"/>
  <c r="G522" i="13"/>
  <c r="I522" i="13"/>
  <c r="K522" i="13"/>
  <c r="M522" i="13"/>
  <c r="O522" i="13"/>
  <c r="Q522" i="13"/>
  <c r="V522" i="13"/>
  <c r="AE546" i="13"/>
  <c r="G125" i="12"/>
  <c r="G9" i="12"/>
  <c r="M9" i="12" s="1"/>
  <c r="I9" i="12"/>
  <c r="I8" i="12" s="1"/>
  <c r="K9" i="12"/>
  <c r="K8" i="12" s="1"/>
  <c r="O9" i="12"/>
  <c r="Q9" i="12"/>
  <c r="Q8" i="12" s="1"/>
  <c r="V9" i="12"/>
  <c r="V8" i="12" s="1"/>
  <c r="G12" i="12"/>
  <c r="I12" i="12"/>
  <c r="K12" i="12"/>
  <c r="M12" i="12"/>
  <c r="O12" i="12"/>
  <c r="Q12" i="12"/>
  <c r="V12" i="12"/>
  <c r="G15" i="12"/>
  <c r="I15" i="12"/>
  <c r="K15" i="12"/>
  <c r="M15" i="12"/>
  <c r="O15" i="12"/>
  <c r="Q15" i="12"/>
  <c r="V15" i="12"/>
  <c r="G18" i="12"/>
  <c r="G8" i="12" s="1"/>
  <c r="I18" i="12"/>
  <c r="K18" i="12"/>
  <c r="O18" i="12"/>
  <c r="O8" i="12" s="1"/>
  <c r="Q18" i="12"/>
  <c r="V18" i="12"/>
  <c r="G21" i="12"/>
  <c r="M21" i="12" s="1"/>
  <c r="I21" i="12"/>
  <c r="K21" i="12"/>
  <c r="O21" i="12"/>
  <c r="Q21" i="12"/>
  <c r="V21" i="12"/>
  <c r="G24" i="12"/>
  <c r="I24" i="12"/>
  <c r="K24" i="12"/>
  <c r="M24" i="12"/>
  <c r="O24" i="12"/>
  <c r="Q24" i="12"/>
  <c r="V24" i="12"/>
  <c r="G28" i="12"/>
  <c r="I28" i="12"/>
  <c r="K28" i="12"/>
  <c r="M28" i="12"/>
  <c r="O28" i="12"/>
  <c r="Q28" i="12"/>
  <c r="V28" i="12"/>
  <c r="G32" i="12"/>
  <c r="M32" i="12" s="1"/>
  <c r="I32" i="12"/>
  <c r="K32" i="12"/>
  <c r="O32" i="12"/>
  <c r="Q32" i="12"/>
  <c r="V32" i="12"/>
  <c r="G35" i="12"/>
  <c r="M35" i="12" s="1"/>
  <c r="I35" i="12"/>
  <c r="K35" i="12"/>
  <c r="O35" i="12"/>
  <c r="Q35" i="12"/>
  <c r="V35" i="12"/>
  <c r="G39" i="12"/>
  <c r="I39" i="12"/>
  <c r="K39" i="12"/>
  <c r="M39" i="12"/>
  <c r="O39" i="12"/>
  <c r="Q39" i="12"/>
  <c r="V39" i="12"/>
  <c r="G43" i="12"/>
  <c r="I43" i="12"/>
  <c r="K43" i="12"/>
  <c r="M43" i="12"/>
  <c r="O43" i="12"/>
  <c r="Q43" i="12"/>
  <c r="V43" i="12"/>
  <c r="G47" i="12"/>
  <c r="M47" i="12" s="1"/>
  <c r="I47" i="12"/>
  <c r="K47" i="12"/>
  <c r="O47" i="12"/>
  <c r="Q47" i="12"/>
  <c r="V47" i="12"/>
  <c r="G51" i="12"/>
  <c r="I51" i="12"/>
  <c r="K51" i="12"/>
  <c r="M51" i="12"/>
  <c r="O51" i="12"/>
  <c r="Q51" i="12"/>
  <c r="V51" i="12"/>
  <c r="G55" i="12"/>
  <c r="I55" i="12"/>
  <c r="K55" i="12"/>
  <c r="M55" i="12"/>
  <c r="O55" i="12"/>
  <c r="Q55" i="12"/>
  <c r="V55" i="12"/>
  <c r="G59" i="12"/>
  <c r="I59" i="12"/>
  <c r="K59" i="12"/>
  <c r="M59" i="12"/>
  <c r="O59" i="12"/>
  <c r="Q59" i="12"/>
  <c r="V59" i="12"/>
  <c r="G63" i="12"/>
  <c r="M63" i="12" s="1"/>
  <c r="I63" i="12"/>
  <c r="K63" i="12"/>
  <c r="O63" i="12"/>
  <c r="Q63" i="12"/>
  <c r="V63" i="12"/>
  <c r="G67" i="12"/>
  <c r="I67" i="12"/>
  <c r="K67" i="12"/>
  <c r="M67" i="12"/>
  <c r="O67" i="12"/>
  <c r="Q67" i="12"/>
  <c r="V67" i="12"/>
  <c r="G71" i="12"/>
  <c r="M71" i="12" s="1"/>
  <c r="I71" i="12"/>
  <c r="K71" i="12"/>
  <c r="O71" i="12"/>
  <c r="Q71" i="12"/>
  <c r="V71" i="12"/>
  <c r="G82" i="12"/>
  <c r="I82" i="12"/>
  <c r="K82" i="12"/>
  <c r="M82" i="12"/>
  <c r="O82" i="12"/>
  <c r="Q82" i="12"/>
  <c r="V82" i="12"/>
  <c r="G85" i="12"/>
  <c r="M85" i="12" s="1"/>
  <c r="I85" i="12"/>
  <c r="K85" i="12"/>
  <c r="O85" i="12"/>
  <c r="Q85" i="12"/>
  <c r="V85" i="12"/>
  <c r="G88" i="12"/>
  <c r="I88" i="12"/>
  <c r="K88" i="12"/>
  <c r="M88" i="12"/>
  <c r="O88" i="12"/>
  <c r="Q88" i="12"/>
  <c r="V88" i="12"/>
  <c r="G91" i="12"/>
  <c r="M91" i="12" s="1"/>
  <c r="I91" i="12"/>
  <c r="K91" i="12"/>
  <c r="O91" i="12"/>
  <c r="Q91" i="12"/>
  <c r="V91" i="12"/>
  <c r="G96" i="12"/>
  <c r="G95" i="12" s="1"/>
  <c r="I96" i="12"/>
  <c r="I95" i="12" s="1"/>
  <c r="K96" i="12"/>
  <c r="K95" i="12" s="1"/>
  <c r="O96" i="12"/>
  <c r="O95" i="12" s="1"/>
  <c r="Q96" i="12"/>
  <c r="Q95" i="12" s="1"/>
  <c r="V96" i="12"/>
  <c r="V95" i="12" s="1"/>
  <c r="G98" i="12"/>
  <c r="I98" i="12"/>
  <c r="K98" i="12"/>
  <c r="M98" i="12"/>
  <c r="O98" i="12"/>
  <c r="Q98" i="12"/>
  <c r="V98" i="12"/>
  <c r="G101" i="12"/>
  <c r="I101" i="12"/>
  <c r="K101" i="12"/>
  <c r="M101" i="12"/>
  <c r="O101" i="12"/>
  <c r="Q101" i="12"/>
  <c r="V101" i="12"/>
  <c r="G103" i="12"/>
  <c r="I103" i="12"/>
  <c r="K103" i="12"/>
  <c r="M103" i="12"/>
  <c r="O103" i="12"/>
  <c r="Q103" i="12"/>
  <c r="V103" i="12"/>
  <c r="G106" i="12"/>
  <c r="M106" i="12" s="1"/>
  <c r="I106" i="12"/>
  <c r="K106" i="12"/>
  <c r="O106" i="12"/>
  <c r="Q106" i="12"/>
  <c r="V106" i="12"/>
  <c r="G109" i="12"/>
  <c r="I109" i="12"/>
  <c r="K109" i="12"/>
  <c r="M109" i="12"/>
  <c r="O109" i="12"/>
  <c r="Q109" i="12"/>
  <c r="V109" i="12"/>
  <c r="AE125" i="12"/>
  <c r="I20" i="1"/>
  <c r="I19" i="1"/>
  <c r="I18" i="1"/>
  <c r="I17" i="1"/>
  <c r="I16" i="1"/>
  <c r="I156" i="1"/>
  <c r="J155" i="1" s="1"/>
  <c r="F64" i="1"/>
  <c r="G64" i="1"/>
  <c r="G25" i="1" s="1"/>
  <c r="A25"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H39" i="1"/>
  <c r="H64" i="1" s="1"/>
  <c r="J80" i="1" l="1"/>
  <c r="J92" i="1"/>
  <c r="J72" i="1"/>
  <c r="J76" i="1"/>
  <c r="J96" i="1"/>
  <c r="J88" i="1"/>
  <c r="J84" i="1"/>
  <c r="J73" i="1"/>
  <c r="J81" i="1"/>
  <c r="J89" i="1"/>
  <c r="J97" i="1"/>
  <c r="J101" i="1"/>
  <c r="J105" i="1"/>
  <c r="J109" i="1"/>
  <c r="J113" i="1"/>
  <c r="J117" i="1"/>
  <c r="J121" i="1"/>
  <c r="J123" i="1"/>
  <c r="J132" i="1"/>
  <c r="J134" i="1"/>
  <c r="J142" i="1"/>
  <c r="J150" i="1"/>
  <c r="J74" i="1"/>
  <c r="J78" i="1"/>
  <c r="J82" i="1"/>
  <c r="J86" i="1"/>
  <c r="J90" i="1"/>
  <c r="J94" i="1"/>
  <c r="J130" i="1"/>
  <c r="J138" i="1"/>
  <c r="J146" i="1"/>
  <c r="J154" i="1"/>
  <c r="J77" i="1"/>
  <c r="J85" i="1"/>
  <c r="J93" i="1"/>
  <c r="J99" i="1"/>
  <c r="J103" i="1"/>
  <c r="J107" i="1"/>
  <c r="J111" i="1"/>
  <c r="J115" i="1"/>
  <c r="J119" i="1"/>
  <c r="J125" i="1"/>
  <c r="J127" i="1"/>
  <c r="J140" i="1"/>
  <c r="J148" i="1"/>
  <c r="J71" i="1"/>
  <c r="J75" i="1"/>
  <c r="J79" i="1"/>
  <c r="J83" i="1"/>
  <c r="J87" i="1"/>
  <c r="J91" i="1"/>
  <c r="J95" i="1"/>
  <c r="J98" i="1"/>
  <c r="J100" i="1"/>
  <c r="J102" i="1"/>
  <c r="J104" i="1"/>
  <c r="J106" i="1"/>
  <c r="J108" i="1"/>
  <c r="J110" i="1"/>
  <c r="J112" i="1"/>
  <c r="J114" i="1"/>
  <c r="J116" i="1"/>
  <c r="J118" i="1"/>
  <c r="J120" i="1"/>
  <c r="J122" i="1"/>
  <c r="J124" i="1"/>
  <c r="J126" i="1"/>
  <c r="J128" i="1"/>
  <c r="J136" i="1"/>
  <c r="J144" i="1"/>
  <c r="J152" i="1"/>
  <c r="A26" i="1"/>
  <c r="G26" i="1"/>
  <c r="G28" i="1"/>
  <c r="G23" i="1"/>
  <c r="M34" i="30"/>
  <c r="M9" i="30"/>
  <c r="M8" i="30" s="1"/>
  <c r="M13" i="29"/>
  <c r="M12" i="29" s="1"/>
  <c r="M9" i="29"/>
  <c r="M8" i="29" s="1"/>
  <c r="M13" i="28"/>
  <c r="M8" i="28" s="1"/>
  <c r="M22" i="27"/>
  <c r="M44" i="27"/>
  <c r="M63" i="27"/>
  <c r="M62" i="27" s="1"/>
  <c r="M30" i="27"/>
  <c r="M29" i="27" s="1"/>
  <c r="M10" i="27"/>
  <c r="M8" i="27" s="1"/>
  <c r="M112" i="26"/>
  <c r="M56" i="26"/>
  <c r="G123" i="26"/>
  <c r="M122" i="26"/>
  <c r="M121" i="26" s="1"/>
  <c r="M70" i="26"/>
  <c r="M68" i="26" s="1"/>
  <c r="M60" i="26"/>
  <c r="M59" i="26" s="1"/>
  <c r="M52" i="26"/>
  <c r="M50" i="26" s="1"/>
  <c r="M40" i="26"/>
  <c r="M36" i="26" s="1"/>
  <c r="M28" i="26"/>
  <c r="M27" i="26" s="1"/>
  <c r="M24" i="26"/>
  <c r="M22" i="26" s="1"/>
  <c r="M12" i="26"/>
  <c r="M8" i="26" s="1"/>
  <c r="G112" i="26"/>
  <c r="M8" i="25"/>
  <c r="AF119" i="25"/>
  <c r="M18" i="24"/>
  <c r="M92" i="24"/>
  <c r="M96" i="24"/>
  <c r="M72" i="24"/>
  <c r="M68" i="24" s="1"/>
  <c r="M44" i="24"/>
  <c r="M40" i="24" s="1"/>
  <c r="M20" i="24"/>
  <c r="M12" i="24"/>
  <c r="M8" i="24" s="1"/>
  <c r="M213" i="23"/>
  <c r="M162" i="23"/>
  <c r="M290" i="23"/>
  <c r="M353" i="23"/>
  <c r="M262" i="23"/>
  <c r="M244" i="23"/>
  <c r="M425" i="23"/>
  <c r="G418" i="23"/>
  <c r="M380" i="23"/>
  <c r="M379" i="23" s="1"/>
  <c r="M335" i="23"/>
  <c r="M334" i="23" s="1"/>
  <c r="G325" i="23"/>
  <c r="M322" i="23"/>
  <c r="M321" i="23" s="1"/>
  <c r="M312" i="23"/>
  <c r="M302" i="23" s="1"/>
  <c r="M273" i="23"/>
  <c r="M272" i="23" s="1"/>
  <c r="G270" i="23"/>
  <c r="G262" i="23"/>
  <c r="M252" i="23"/>
  <c r="M251" i="23" s="1"/>
  <c r="G213" i="23"/>
  <c r="M109" i="23"/>
  <c r="M108" i="23" s="1"/>
  <c r="G102" i="23"/>
  <c r="M63" i="23"/>
  <c r="M53" i="23" s="1"/>
  <c r="M39" i="23"/>
  <c r="M8" i="23" s="1"/>
  <c r="M16" i="22"/>
  <c r="M143" i="22"/>
  <c r="G143" i="22"/>
  <c r="G128" i="22"/>
  <c r="M123" i="22"/>
  <c r="M122" i="22" s="1"/>
  <c r="G116" i="22"/>
  <c r="G16" i="22"/>
  <c r="M54" i="21"/>
  <c r="M39" i="21"/>
  <c r="M28" i="21"/>
  <c r="M27" i="21" s="1"/>
  <c r="M12" i="21"/>
  <c r="M11" i="21" s="1"/>
  <c r="G54" i="21"/>
  <c r="G39" i="21"/>
  <c r="M13" i="20"/>
  <c r="M8" i="20" s="1"/>
  <c r="AF21" i="20"/>
  <c r="M38" i="19"/>
  <c r="M56" i="19"/>
  <c r="M111" i="19"/>
  <c r="M8" i="19"/>
  <c r="M76" i="19"/>
  <c r="M28" i="19"/>
  <c r="G111" i="19"/>
  <c r="G38" i="19"/>
  <c r="M123" i="19"/>
  <c r="M122" i="19" s="1"/>
  <c r="G76" i="19"/>
  <c r="G56" i="19"/>
  <c r="G28" i="19"/>
  <c r="G8" i="19"/>
  <c r="M97" i="19"/>
  <c r="M94" i="19" s="1"/>
  <c r="M58" i="18"/>
  <c r="M81" i="18"/>
  <c r="M94" i="18"/>
  <c r="M40" i="18"/>
  <c r="G94" i="18"/>
  <c r="M93" i="18"/>
  <c r="M91" i="18" s="1"/>
  <c r="G81" i="18"/>
  <c r="M80" i="18"/>
  <c r="M76" i="18" s="1"/>
  <c r="M72" i="18"/>
  <c r="M71" i="18" s="1"/>
  <c r="M60" i="18"/>
  <c r="M52" i="18"/>
  <c r="M48" i="18" s="1"/>
  <c r="M44" i="18"/>
  <c r="M28" i="18"/>
  <c r="M27" i="18" s="1"/>
  <c r="M12" i="18"/>
  <c r="M8" i="18" s="1"/>
  <c r="M279" i="17"/>
  <c r="M8" i="17"/>
  <c r="M54" i="17"/>
  <c r="G268" i="17"/>
  <c r="G54" i="17"/>
  <c r="G279" i="17"/>
  <c r="G8" i="17"/>
  <c r="M83" i="16"/>
  <c r="M37" i="16"/>
  <c r="M18" i="16"/>
  <c r="G81" i="16"/>
  <c r="M80" i="16"/>
  <c r="M79" i="16" s="1"/>
  <c r="M68" i="16"/>
  <c r="M67" i="16" s="1"/>
  <c r="G37" i="16"/>
  <c r="M24" i="16"/>
  <c r="M22" i="16" s="1"/>
  <c r="M16" i="16"/>
  <c r="M15" i="16" s="1"/>
  <c r="M12" i="16"/>
  <c r="M8" i="16" s="1"/>
  <c r="G83" i="16"/>
  <c r="M84" i="15"/>
  <c r="M54" i="15"/>
  <c r="M18" i="15"/>
  <c r="M29" i="15"/>
  <c r="M88" i="15"/>
  <c r="M24" i="15"/>
  <c r="M23" i="15" s="1"/>
  <c r="M20" i="15"/>
  <c r="M12" i="15"/>
  <c r="M8" i="15" s="1"/>
  <c r="G54" i="15"/>
  <c r="M716" i="14"/>
  <c r="M293" i="14"/>
  <c r="M142" i="14"/>
  <c r="M805" i="14"/>
  <c r="M686" i="14"/>
  <c r="M8" i="14"/>
  <c r="M442" i="14"/>
  <c r="M946" i="14"/>
  <c r="M541" i="14"/>
  <c r="M128" i="14"/>
  <c r="M748" i="14"/>
  <c r="M659" i="14"/>
  <c r="G910" i="14"/>
  <c r="G716" i="14"/>
  <c r="G686" i="14"/>
  <c r="G659" i="14"/>
  <c r="G551" i="14"/>
  <c r="G541" i="14"/>
  <c r="G128" i="14"/>
  <c r="G640" i="14"/>
  <c r="G442" i="14"/>
  <c r="G293" i="14"/>
  <c r="G142" i="14"/>
  <c r="G8" i="14"/>
  <c r="M589" i="14"/>
  <c r="M583" i="14" s="1"/>
  <c r="M574" i="14"/>
  <c r="M553" i="14" s="1"/>
  <c r="M534" i="14"/>
  <c r="M531" i="14" s="1"/>
  <c r="M339" i="14"/>
  <c r="M320" i="14" s="1"/>
  <c r="M949" i="14"/>
  <c r="M375" i="13"/>
  <c r="M469" i="13"/>
  <c r="M36" i="13"/>
  <c r="G36" i="13"/>
  <c r="G462" i="13"/>
  <c r="M411" i="13"/>
  <c r="M410" i="13" s="1"/>
  <c r="G406" i="13"/>
  <c r="M402" i="13"/>
  <c r="M401" i="13" s="1"/>
  <c r="G396" i="13"/>
  <c r="G375" i="13"/>
  <c r="AF546" i="13"/>
  <c r="AF125" i="12"/>
  <c r="M96" i="12"/>
  <c r="M95" i="12" s="1"/>
  <c r="M18" i="12"/>
  <c r="M8" i="12" s="1"/>
  <c r="J129" i="1"/>
  <c r="J131" i="1"/>
  <c r="J133" i="1"/>
  <c r="J135" i="1"/>
  <c r="J137" i="1"/>
  <c r="J139" i="1"/>
  <c r="J141" i="1"/>
  <c r="J143" i="1"/>
  <c r="J145" i="1"/>
  <c r="J147" i="1"/>
  <c r="J149" i="1"/>
  <c r="J151" i="1"/>
  <c r="J153" i="1"/>
  <c r="I39" i="1"/>
  <c r="I64" i="1" s="1"/>
  <c r="I21" i="1"/>
  <c r="J28" i="1"/>
  <c r="J26" i="1"/>
  <c r="G38" i="1"/>
  <c r="F38" i="1"/>
  <c r="J23" i="1"/>
  <c r="J24" i="1"/>
  <c r="J25" i="1"/>
  <c r="J27" i="1"/>
  <c r="E24" i="1"/>
  <c r="E26" i="1"/>
  <c r="J156" i="1" l="1"/>
  <c r="A23" i="1"/>
  <c r="J60" i="1"/>
  <c r="J56" i="1"/>
  <c r="J52" i="1"/>
  <c r="J48" i="1"/>
  <c r="J44" i="1"/>
  <c r="J62" i="1"/>
  <c r="J58" i="1"/>
  <c r="J54" i="1"/>
  <c r="J50" i="1"/>
  <c r="J42" i="1"/>
  <c r="J63" i="1"/>
  <c r="J59" i="1"/>
  <c r="J55" i="1"/>
  <c r="J47" i="1"/>
  <c r="J61" i="1"/>
  <c r="J57" i="1"/>
  <c r="J53" i="1"/>
  <c r="J49" i="1"/>
  <c r="J45" i="1"/>
  <c r="J41" i="1"/>
  <c r="J39" i="1"/>
  <c r="J64" i="1" s="1"/>
  <c r="J46" i="1"/>
  <c r="J51" i="1"/>
  <c r="J43" i="1"/>
  <c r="A24" i="1" l="1"/>
  <c r="G24" i="1"/>
  <c r="A27" i="1" s="1"/>
  <c r="A29" i="1" l="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<sst xmlns="http://schemas.openxmlformats.org/spreadsheetml/2006/main" count="15021" uniqueCount="3196">
  <si>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</si>
  <si>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</si>
  <si>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</si>
  <si>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</si>
  <si>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</si>
  <si>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</si>
  <si>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</si>
  <si>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</si>
  <si>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</si>
  <si>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</si>
  <si>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</si>
  <si>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</si>
  <si>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</si>
  <si>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</si>
  <si>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</si>
  <si>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</si>
  <si>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</si>
  <si>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</si>
  <si>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</si>
  <si>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</si>
  <si>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</si>
  <si>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</si>
  <si>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</si>
  <si>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</si>
  <si>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</si>
  <si>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</si>
  <si>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</si>
  <si>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</si>
  <si>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</si>
  <si>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</si>
  <si>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</si>
  <si>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</si>
  <si>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</si>
  <si>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</si>
  <si>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</si>
  <si>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</si>
  <si>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</si>
  <si>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</si>
  <si>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</si>
  <si>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</si>
  <si>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</si>
  <si>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</si>
  <si>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</si>
  <si>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44-2010</t>
  </si>
  <si>
    <t>Stavební úpravy Centrální sterilizace</t>
  </si>
  <si>
    <t>Stavba</t>
  </si>
  <si>
    <t>Stavební objekt</t>
  </si>
  <si>
    <t>Přesuny</t>
  </si>
  <si>
    <t>Přesuny technického zařízení</t>
  </si>
  <si>
    <t>01</t>
  </si>
  <si>
    <t>Technické zařízení</t>
  </si>
  <si>
    <t>SO.01</t>
  </si>
  <si>
    <t>Sterilizace</t>
  </si>
  <si>
    <t>Bourací práce</t>
  </si>
  <si>
    <t>02</t>
  </si>
  <si>
    <t>Nový stav</t>
  </si>
  <si>
    <t>D.1.4.1</t>
  </si>
  <si>
    <t>ZTI CS</t>
  </si>
  <si>
    <t>D.1.4.2</t>
  </si>
  <si>
    <t>Ústřední topení CS</t>
  </si>
  <si>
    <t>D.1.4.3</t>
  </si>
  <si>
    <t>Vzduchotechnika CS</t>
  </si>
  <si>
    <t>D.1.4.4</t>
  </si>
  <si>
    <t>Silnoproud CS</t>
  </si>
  <si>
    <t>D.1.4.5</t>
  </si>
  <si>
    <t>Slaboproud CS</t>
  </si>
  <si>
    <t>D.1.4.6</t>
  </si>
  <si>
    <t>Medicinální plyn CS</t>
  </si>
  <si>
    <t>D.1.4.7</t>
  </si>
  <si>
    <t>MaR CS</t>
  </si>
  <si>
    <t>SO.02</t>
  </si>
  <si>
    <t>Dočasná sterilizace</t>
  </si>
  <si>
    <t>ZTI DS</t>
  </si>
  <si>
    <t>Vzduchotechnika DS</t>
  </si>
  <si>
    <t>Silnoproud DS</t>
  </si>
  <si>
    <t>Slaboproud DS</t>
  </si>
  <si>
    <t>Medicinální plyn DS</t>
  </si>
  <si>
    <t>MaR DS</t>
  </si>
  <si>
    <t>VN,ON</t>
  </si>
  <si>
    <t>Vedlejší a ostatní náklady</t>
  </si>
  <si>
    <t>03</t>
  </si>
  <si>
    <t>VN a ON</t>
  </si>
  <si>
    <t>Celkem za stavbu</t>
  </si>
  <si>
    <t>CZK</t>
  </si>
  <si>
    <t>Rekapitulace dílů</t>
  </si>
  <si>
    <t>Typ dílu</t>
  </si>
  <si>
    <t>_01</t>
  </si>
  <si>
    <t>Kabely,vodiče a příslušenství</t>
  </si>
  <si>
    <t>_02</t>
  </si>
  <si>
    <t>Ukončovací prvky a svorkovnice</t>
  </si>
  <si>
    <t>_03</t>
  </si>
  <si>
    <t>Úložný materiál,krabice a příslušenství</t>
  </si>
  <si>
    <t>_04</t>
  </si>
  <si>
    <t>Spínače,zásuvky a vidlice</t>
  </si>
  <si>
    <t>_05</t>
  </si>
  <si>
    <t>El. přístroje a příslušenství</t>
  </si>
  <si>
    <t>Rozváděče,skříně a příslušenství</t>
  </si>
  <si>
    <t>_06</t>
  </si>
  <si>
    <t>Protipožární konstrukce</t>
  </si>
  <si>
    <t>_07</t>
  </si>
  <si>
    <t>Svítidla</t>
  </si>
  <si>
    <t>_08</t>
  </si>
  <si>
    <t>_09</t>
  </si>
  <si>
    <t>Montáže dle ceníku M741</t>
  </si>
  <si>
    <t>_1</t>
  </si>
  <si>
    <t>Zařízení č.3 – Větrání dočasné sterilizace</t>
  </si>
  <si>
    <t>_10</t>
  </si>
  <si>
    <t>Stavební práce při elektromontážích - 846-9</t>
  </si>
  <si>
    <t>_11</t>
  </si>
  <si>
    <t>Demontáže dle ceníku M741</t>
  </si>
  <si>
    <t>_12</t>
  </si>
  <si>
    <t>Vedlejší rozpočtové náklady</t>
  </si>
  <si>
    <t>EPS - Elektrická požární signalizace</t>
  </si>
  <si>
    <t>montážní materiál</t>
  </si>
  <si>
    <t>Rozváděč</t>
  </si>
  <si>
    <t>Zařízení č.1 – Stávající VZT jednotka pro větrání CS</t>
  </si>
  <si>
    <t>NZS - Evakuační rozhlas</t>
  </si>
  <si>
    <t>Řídící systém</t>
  </si>
  <si>
    <t xml:space="preserve">Zařízení č. 2 - Teplovzdušné větrání a klimatizace vybraných prostorů </t>
  </si>
  <si>
    <t>Periférie</t>
  </si>
  <si>
    <t>SK - Strukturovaná kabeláž</t>
  </si>
  <si>
    <t>Zařízení č.4 – Dochlazování vybraných místností</t>
  </si>
  <si>
    <t>04</t>
  </si>
  <si>
    <t>Domovní telefon DT</t>
  </si>
  <si>
    <t>05</t>
  </si>
  <si>
    <t>Přístupový systém</t>
  </si>
  <si>
    <t>repase stávající VZT jednotky č.1</t>
  </si>
  <si>
    <t>1</t>
  </si>
  <si>
    <t>Zemní práce</t>
  </si>
  <si>
    <t>2</t>
  </si>
  <si>
    <t>Základy a zvláštní zakládání</t>
  </si>
  <si>
    <t>3</t>
  </si>
  <si>
    <t>Svislé a kompletní konstrukce</t>
  </si>
  <si>
    <t>3009250</t>
  </si>
  <si>
    <t>Optická kabeláž - Využít stávající optickou vanu</t>
  </si>
  <si>
    <t>3009251</t>
  </si>
  <si>
    <t>HW + SW</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</si>
  <si>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</si>
  <si>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</si>
  <si>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</si>
  <si>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</si>
  <si>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</si>
  <si>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</si>
  <si>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</si>
  <si>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</si>
  <si>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</si>
  <si>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</si>
  <si>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</si>
  <si>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</si>
  <si>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</si>
  <si>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</si>
  <si>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804</t>
  </si>
  <si>
    <t>Rozvody medicinálních plynů</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</si>
  <si>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</si>
  <si>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</si>
  <si>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</si>
  <si>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</si>
  <si>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</si>
  <si>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</si>
  <si>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</si>
  <si>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</si>
  <si>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</si>
  <si>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</si>
  <si>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</si>
  <si>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</si>
  <si>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Izolace tepelné kanalizace</t>
  </si>
  <si>
    <t>Izolace tepelné ÚT</t>
  </si>
  <si>
    <t>721</t>
  </si>
  <si>
    <t>Vnitřní kanalizace</t>
  </si>
  <si>
    <t>Zdravotechnika - vnitřní kanalizace</t>
  </si>
  <si>
    <t>722</t>
  </si>
  <si>
    <t>Zdravotechnika - vnitřní vodovod</t>
  </si>
  <si>
    <t>725</t>
  </si>
  <si>
    <t>Zařizovací předměty</t>
  </si>
  <si>
    <t>Zdravotechnika - zařizovací předměty</t>
  </si>
  <si>
    <t>728</t>
  </si>
  <si>
    <t>Vzduchotechnika</t>
  </si>
  <si>
    <t>731</t>
  </si>
  <si>
    <t>Ústřední vytápění - kotelny</t>
  </si>
  <si>
    <t>732</t>
  </si>
  <si>
    <t>Ústřední vytápění - strojovny</t>
  </si>
  <si>
    <t>733</t>
  </si>
  <si>
    <t>Rozvod potrubí</t>
  </si>
  <si>
    <t>Ústřední vytápění - potrubí</t>
  </si>
  <si>
    <t>734</t>
  </si>
  <si>
    <t>Ústřední vytápění - armatury</t>
  </si>
  <si>
    <t>735</t>
  </si>
  <si>
    <t>Ústřední vytápění - otopná tělesa</t>
  </si>
  <si>
    <t>764</t>
  </si>
  <si>
    <t>Konstrukce klempířské</t>
  </si>
  <si>
    <t>766</t>
  </si>
  <si>
    <t>Konstrukce truhlářské</t>
  </si>
  <si>
    <t>767</t>
  </si>
  <si>
    <t>Konstrukce zámečnické</t>
  </si>
  <si>
    <t>771</t>
  </si>
  <si>
    <t>Podlahy z dlaždic a obklady</t>
  </si>
  <si>
    <t>773</t>
  </si>
  <si>
    <t>Podlahy teracové</t>
  </si>
  <si>
    <t>776</t>
  </si>
  <si>
    <t>Podlahy povlakové</t>
  </si>
  <si>
    <t>781</t>
  </si>
  <si>
    <t>Obklady keramické</t>
  </si>
  <si>
    <t>783</t>
  </si>
  <si>
    <t>Dokončovací práce - nátěry</t>
  </si>
  <si>
    <t>Nátěry</t>
  </si>
  <si>
    <t>784</t>
  </si>
  <si>
    <t>Malby</t>
  </si>
  <si>
    <t>786</t>
  </si>
  <si>
    <t>Zastiňující technika</t>
  </si>
  <si>
    <t>23-M</t>
  </si>
  <si>
    <t>Montáže potrubí</t>
  </si>
  <si>
    <t>M21</t>
  </si>
  <si>
    <t>Elektromontáže</t>
  </si>
  <si>
    <t>M39</t>
  </si>
  <si>
    <t>Montáže zdravotnických a laboratorních zařízení</t>
  </si>
  <si>
    <t>D96</t>
  </si>
  <si>
    <t>Přesuny suti a vybouraných hmot</t>
  </si>
  <si>
    <t>PSU</t>
  </si>
  <si>
    <t>06</t>
  </si>
  <si>
    <t>Ostatní a vedlejší náklady</t>
  </si>
  <si>
    <t>VN</t>
  </si>
  <si>
    <t>ON</t>
  </si>
  <si>
    <t>O01</t>
  </si>
  <si>
    <t>Ostatní</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</si>
  <si>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</si>
  <si>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</si>
  <si>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</si>
  <si>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</si>
  <si>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</si>
  <si>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</si>
  <si>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</si>
  <si>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</si>
  <si>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</si>
  <si>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</si>
  <si>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</si>
  <si>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</si>
  <si>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</si>
  <si>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</si>
  <si>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</si>
  <si>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</si>
  <si>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</si>
  <si>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</si>
  <si>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</si>
  <si>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</si>
  <si>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</si>
  <si>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</si>
  <si>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</si>
  <si>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</si>
  <si>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</si>
  <si>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</si>
  <si>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</si>
  <si>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</si>
  <si>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A.x</t>
  </si>
  <si>
    <t>Odstranění etoxenové stanice</t>
  </si>
  <si>
    <t xml:space="preserve">ks    </t>
  </si>
  <si>
    <t>Vlastní</t>
  </si>
  <si>
    <t>Indiv</t>
  </si>
  <si>
    <t>Práce</t>
  </si>
  <si>
    <t>POL1_</t>
  </si>
  <si>
    <t xml:space="preserve">viz TZ_AB, situační výkresy, výkresová a textová část část D.1.1, D.1.2 a D.1.3 : </t>
  </si>
  <si>
    <t>VV</t>
  </si>
  <si>
    <t>A : 1</t>
  </si>
  <si>
    <t>B.x</t>
  </si>
  <si>
    <t>Odstranění odvětrávací komory</t>
  </si>
  <si>
    <t>B : 1</t>
  </si>
  <si>
    <t>C.x</t>
  </si>
  <si>
    <t>Zkonzervování sterilizátoru</t>
  </si>
  <si>
    <t>C.x : 1</t>
  </si>
  <si>
    <t>D.x</t>
  </si>
  <si>
    <t>D.x : 1</t>
  </si>
  <si>
    <t>E.x</t>
  </si>
  <si>
    <t>Odstranění úpravny vody pro sterilizátory</t>
  </si>
  <si>
    <t>E : 1</t>
  </si>
  <si>
    <t>F.x</t>
  </si>
  <si>
    <t>Odmontování myčky Lancer</t>
  </si>
  <si>
    <t>F : 2*1</t>
  </si>
  <si>
    <t xml:space="preserve">Celkem 2x : </t>
  </si>
  <si>
    <t>G.x</t>
  </si>
  <si>
    <t>Odmontování myčky Miele</t>
  </si>
  <si>
    <t>G : 2*1</t>
  </si>
  <si>
    <t>H.x</t>
  </si>
  <si>
    <t>Odmontování myčky Lancer a uschování v prostorách investora po dobu realizace stavby, následná likvidce po dokončení stavby</t>
  </si>
  <si>
    <t>H : 1</t>
  </si>
  <si>
    <t>I.x</t>
  </si>
  <si>
    <t>Odmontování sušičky</t>
  </si>
  <si>
    <t>I : 2*1</t>
  </si>
  <si>
    <t>J.x</t>
  </si>
  <si>
    <t>Odmontování pračky</t>
  </si>
  <si>
    <t>J : 2*1</t>
  </si>
  <si>
    <t>K.x</t>
  </si>
  <si>
    <t>Odmontování ultrazvukové mycí lázně</t>
  </si>
  <si>
    <t>K : 2*1</t>
  </si>
  <si>
    <t>L.x</t>
  </si>
  <si>
    <t>Odmontování tlakové vzduchové pistole</t>
  </si>
  <si>
    <t>L : 2*1</t>
  </si>
  <si>
    <t>M.x</t>
  </si>
  <si>
    <t>Odmontování tlakové vodní pistole</t>
  </si>
  <si>
    <t>M : 2*1</t>
  </si>
  <si>
    <t>N.x</t>
  </si>
  <si>
    <t>Odmontování malé myčky</t>
  </si>
  <si>
    <t>N : 2*1</t>
  </si>
  <si>
    <t>O.x</t>
  </si>
  <si>
    <t>Odmontování úpravny vody</t>
  </si>
  <si>
    <t>O : 2*1</t>
  </si>
  <si>
    <t>P.x</t>
  </si>
  <si>
    <t>Odmontování kontinuální svářečky</t>
  </si>
  <si>
    <t>P : 2*1</t>
  </si>
  <si>
    <t>Q.x</t>
  </si>
  <si>
    <t>Odmontování impulsní svářečky</t>
  </si>
  <si>
    <t>Q : 2*1</t>
  </si>
  <si>
    <t>PŘ1.x</t>
  </si>
  <si>
    <t>Přemístění odmontovaného zařízení z prostoru centrální sterilizace do dočasné sterilizace</t>
  </si>
  <si>
    <t>F : 1</t>
  </si>
  <si>
    <t>G : 1</t>
  </si>
  <si>
    <t>I : 1</t>
  </si>
  <si>
    <t>J : 1</t>
  </si>
  <si>
    <t>K : 1</t>
  </si>
  <si>
    <t>L : 1</t>
  </si>
  <si>
    <t>M : 1</t>
  </si>
  <si>
    <t>N : 1</t>
  </si>
  <si>
    <t>O : 1</t>
  </si>
  <si>
    <t>ZAP1.x</t>
  </si>
  <si>
    <t>Zapojení přístrojů v dočasné sterilizaci</t>
  </si>
  <si>
    <t>Odkaz na mn. položky pořadí 18 : 9,00000</t>
  </si>
  <si>
    <t>PŘ2.x</t>
  </si>
  <si>
    <t>Přemístění odmontovaného zařízení z prostoru dočasné sterilizace do centrální sterilizace</t>
  </si>
  <si>
    <t>ZAP2.x</t>
  </si>
  <si>
    <t>Zapojení přístrojů v centrální sterilizaci</t>
  </si>
  <si>
    <t>Odkaz na mn. položky pořadí 20 : 1,00000</t>
  </si>
  <si>
    <t>VAL.x</t>
  </si>
  <si>
    <t>Validace myčky</t>
  </si>
  <si>
    <t>Lancer : 1</t>
  </si>
  <si>
    <t>Miele : 2</t>
  </si>
  <si>
    <t>979082111R00</t>
  </si>
  <si>
    <t>Vnitrostaveništní doprava suti a vybouraných hmot do 10 m</t>
  </si>
  <si>
    <t>t</t>
  </si>
  <si>
    <t>801-3</t>
  </si>
  <si>
    <t>RTS 21/ II</t>
  </si>
  <si>
    <t>RTS 21/ I</t>
  </si>
  <si>
    <t>Odkaz na mn. položky pořadí 28 : 1,23100</t>
  </si>
  <si>
    <t>979082121R00</t>
  </si>
  <si>
    <t>Vnitrostaveništní doprava suti a vybouraných hmot příplatek k ceně za každých dalších 5 m</t>
  </si>
  <si>
    <t xml:space="preserve">+ 20 m : </t>
  </si>
  <si>
    <t>Odkaz na mn. položky pořadí 23 : 1,23100*4</t>
  </si>
  <si>
    <t>979094211R00</t>
  </si>
  <si>
    <t>Nakládání nebo překládání vybourané suti</t>
  </si>
  <si>
    <t>Odkaz na mn. položky pořadí 23 : 1,23100</t>
  </si>
  <si>
    <t>979083112R00</t>
  </si>
  <si>
    <t>Vodorovné přemístění suti přes 100 m do 1000 m</t>
  </si>
  <si>
    <t>800-6</t>
  </si>
  <si>
    <t>včetně naložení na dopravní prostředek a složení,</t>
  </si>
  <si>
    <t>SPI</t>
  </si>
  <si>
    <t>979081121R00</t>
  </si>
  <si>
    <t>Odvoz suti a vybouraných hmot na skládku příplatek za každý další 1 km</t>
  </si>
  <si>
    <t xml:space="preserve">+25 km : </t>
  </si>
  <si>
    <t>Odkaz na mn. položky pořadí 26 : 1,23100*25</t>
  </si>
  <si>
    <t>97901.x</t>
  </si>
  <si>
    <t>suti</t>
  </si>
  <si>
    <t>Odkaz na hmot. položky pořadí 1 : 0,15000</t>
  </si>
  <si>
    <t>Odkaz na hmot. položky pořadí 2 : 0,08000</t>
  </si>
  <si>
    <t>Odkaz na hmot. položky pořadí 5 : 0,20000</t>
  </si>
  <si>
    <t>Odkaz na hmot. položky pořadí 8 : 0,12000</t>
  </si>
  <si>
    <t>F : 0,12</t>
  </si>
  <si>
    <t>I : 0,06</t>
  </si>
  <si>
    <t>J : 0,065</t>
  </si>
  <si>
    <t>K : 0,04</t>
  </si>
  <si>
    <t>L : 0,003</t>
  </si>
  <si>
    <t>M : 0,003</t>
  </si>
  <si>
    <t>N : 0,04</t>
  </si>
  <si>
    <t>O : 0,3</t>
  </si>
  <si>
    <t>P : 0,025</t>
  </si>
  <si>
    <t>Q : 0,025</t>
  </si>
  <si>
    <t>SUM</t>
  </si>
  <si>
    <t>END</t>
  </si>
  <si>
    <t>113108312R00</t>
  </si>
  <si>
    <t>Odstranění podkladů nebo krytů živičných, v ploše jednotlivě do 50 m2, tloušťka vrstvy 120 mm</t>
  </si>
  <si>
    <t>m2</t>
  </si>
  <si>
    <t>822-1</t>
  </si>
  <si>
    <t>B23 : 1,0</t>
  </si>
  <si>
    <t>113107525R00</t>
  </si>
  <si>
    <t>Odstranění podkladů nebo krytů z kameniva hrubého drceného, v ploše jednotlivě do 50 m2, tloušťka vrstvy 250 mm</t>
  </si>
  <si>
    <t>199000005R00</t>
  </si>
  <si>
    <t>Poplatky za skládku zeminy 1- 4, skupina 17 05 04 z Katalogu odpadů</t>
  </si>
  <si>
    <t>800-1</t>
  </si>
  <si>
    <t>Odkaz na dem. hmot. položky pořadí 2 : 0,55000</t>
  </si>
  <si>
    <t>Odkaz na dem. hmot. položky pořadí 24 : 3,21440</t>
  </si>
  <si>
    <t>Odkaz na dem. hmot. položky pořadí 25 : 0,10010</t>
  </si>
  <si>
    <t>342261.x</t>
  </si>
  <si>
    <t>Odstranění kovových revizních dvířek včetně rámu, rozměr cca 800x600 mm, vč. manipulace se sutí, odvozu na skládku a poplatku za skládku</t>
  </si>
  <si>
    <t>kus</t>
  </si>
  <si>
    <t>viz TZ_AB, situační výkresy, výkresová a textová část část D.1.1, D.1.2 a D.1.3 : 1</t>
  </si>
  <si>
    <t>34226.x</t>
  </si>
  <si>
    <t>Odstranění revizních dvířek, rozměr cca 300x300 a 280x300 mm</t>
  </si>
  <si>
    <t>viz TZ_AB, situační výkresy, výkresová a textová část část D.1.1, D.1.2 a D.1.3 : 10</t>
  </si>
  <si>
    <t>346244371R00</t>
  </si>
  <si>
    <t>Zazdívka rýh, potrubí, nik (výklenků) nebo kapes tloušťka 140 mm</t>
  </si>
  <si>
    <t>801-1</t>
  </si>
  <si>
    <t>z jakéhokoliv druhu pálených cihel, s pomocným lešením výšky do 1,9 m a pro zatížení do 1,5 kPa.</t>
  </si>
  <si>
    <t xml:space="preserve">zapravení líce ponechaného zdiva po bourání příček : </t>
  </si>
  <si>
    <t>obvodové : 7*0,15*3,31+3*0,1*3,31</t>
  </si>
  <si>
    <t>vnitřní : 4*0,1*3,31+2*0,31*3,31</t>
  </si>
  <si>
    <t>784011221.x</t>
  </si>
  <si>
    <t>Zakrytí technologií, mřížek, informačních cedulí na stěnách, včetně přichycení,dodávky stavební zakrývací fólie z LDPE,tl. 30 µm, vč. sklizení po provedení prací</t>
  </si>
  <si>
    <t>včetně následného očištění předmětů po dokončení stavebních prací</t>
  </si>
  <si>
    <t>POP</t>
  </si>
  <si>
    <t xml:space="preserve">viz TZ_AB, situační výkresy, výkresová a textová část část D.1.1 a D.1.3 : </t>
  </si>
  <si>
    <t>B29 : 4+2+5+4+3*2+2+4+3+3+5+2</t>
  </si>
  <si>
    <t>Koeficient +30 %: 0,3</t>
  </si>
  <si>
    <t>978059531R00</t>
  </si>
  <si>
    <t>Odsekání a odebrání obkladů stěn z obkládaček vnitřních z jakýchkoliv materiálů, plochy přes 2 m2</t>
  </si>
  <si>
    <t>včetně otlučení podkladní omítky až na zdivo,</t>
  </si>
  <si>
    <t>2.02 : 12,8*2,0-(0,8*2,0+1,1*2,0+1,155*1,13)+2*0,35*1,13</t>
  </si>
  <si>
    <t>2.03 : 14,7*2,0-(0,8*2,0+0,9*2,0+1,14*1,16+1,14*1,155)+2*2*0,22*1,155</t>
  </si>
  <si>
    <t>2.04 : 61,0*2,0-(2,03*1,87+0,8*2,0+3,83*2,0+1,16*0,93+0,8*0,93+1,165*2,04+1,145*1,15+1,15*1,14+1,61*2,02+2*1,155*1,16+0,9*2,0+1,125*0,885)+(3,6+6,9)*2,0+(2*0,37*1,87+4*2*0,22*1,15)</t>
  </si>
  <si>
    <t>2.05 : 8,9*2,1-(1,16*1,16)+2*0,22*1,16</t>
  </si>
  <si>
    <t>2.06 : 24,0*2,0-(1,165*2,0+1,2*2,0+2*0,7*2,0+1,2*2,0+2*1,15*1,13)+2*5*0,22*1,13</t>
  </si>
  <si>
    <t>2.07 : 3,1*0,6</t>
  </si>
  <si>
    <t>2.08 : 4,8*2,0-(0,7*2,0)</t>
  </si>
  <si>
    <t>2.09 : 12,6*2,0-(0,9*2,0+1,2*2,0+2,0*2,0+0,7*2,0+1,2*2,0)</t>
  </si>
  <si>
    <t>2.10 : 5,4*2,0-(2*0,7*2,0)</t>
  </si>
  <si>
    <t>2.11 : 4,8*2,0-(0,7*2,0)</t>
  </si>
  <si>
    <t>2.14 : 19,4*2,0-(2,165*2,0+0,7*2,0+0,9*2,0+1,88*2,0+2*0,7*2,0+1,2*2,0)</t>
  </si>
  <si>
    <t>2.15 : 5,5*2,0-(0,7*2,0)</t>
  </si>
  <si>
    <t>2.16 : 5,0*2,0-(2*0,7*2,0)</t>
  </si>
  <si>
    <t>2.17 : 5,4*2,0-(0,7*2,0)</t>
  </si>
  <si>
    <t>2.18 : 14,1*2,0-(1,2*2,0+0,8*0,93+1,2*2,0)</t>
  </si>
  <si>
    <t>2.20 : 7,1*2,0-(0,7*2,0+1,14*1,15)+2*0,2*1,15</t>
  </si>
  <si>
    <t>2.21 : 5,5*2,0-(3*0,7*2,0)</t>
  </si>
  <si>
    <t>2.22 : 40,0*2,13-(5*1,14*1,15+0,7*2,0+2,17*2,0+2*1,4*2,0+1,0*2,0)+5*2*0,2*1,15</t>
  </si>
  <si>
    <t>2.23 : 3,0*2,0-(1,14*1,13)+2*0,2*1,13</t>
  </si>
  <si>
    <t>2.24 : 4,5*2,0-(1,14*1,14)+2*0,22*1,14</t>
  </si>
  <si>
    <t>963016211R00</t>
  </si>
  <si>
    <t>Demontáž sádrokartonových a sádrovláknitých podhledů z kazet 600 x 600 mm bez minerální izolace, na kovovém roštu, tl. 12,5 mm</t>
  </si>
  <si>
    <t>2.02 : 10,06</t>
  </si>
  <si>
    <t>2.03 : 11,79</t>
  </si>
  <si>
    <t>2.04 : 86,36</t>
  </si>
  <si>
    <t>2.05 : 6,09</t>
  </si>
  <si>
    <t>2.06 : 24,82</t>
  </si>
  <si>
    <t>2.07 : 19,55</t>
  </si>
  <si>
    <t>2.09 : 8,5</t>
  </si>
  <si>
    <t>2.12 : 6,48</t>
  </si>
  <si>
    <t>2.14 : 16,94</t>
  </si>
  <si>
    <t>2.18 : 11,61</t>
  </si>
  <si>
    <t>2.19 : 8,42</t>
  </si>
  <si>
    <t>2.22 : 58,02</t>
  </si>
  <si>
    <t>2.23 : 4,18</t>
  </si>
  <si>
    <t>2.24 : 4,55</t>
  </si>
  <si>
    <t>963016211R00.x</t>
  </si>
  <si>
    <t>Dočasné odstranění části podhledu, pro připojení potrubí vedoucí z CS na stávající rozvody, v případě poškození desek budou tyto desky nahrazeny novými</t>
  </si>
  <si>
    <t>2.25 (20 % plochy) : 0,2*175,12</t>
  </si>
  <si>
    <t>963016111R00</t>
  </si>
  <si>
    <t>Demontáž sádrokartonových a sádrovláknitých podhledů z desek bez minerální izolace, na jednoduché ocelové konstrukci, 1x opláštěné tl. 12,5 mm</t>
  </si>
  <si>
    <t>2.08 : 1,31</t>
  </si>
  <si>
    <t>2.10 : 1,79</t>
  </si>
  <si>
    <t>2.11 : 1,35</t>
  </si>
  <si>
    <t>2.15 : 1,57</t>
  </si>
  <si>
    <t>2.16 : 1,46</t>
  </si>
  <si>
    <t>2.17 : 1,52</t>
  </si>
  <si>
    <t>2.20 : 3,01</t>
  </si>
  <si>
    <t>2.21 : 1,67</t>
  </si>
  <si>
    <t>978013121R00</t>
  </si>
  <si>
    <t>Otlučení omítek vápenných nebo vápenocementových vnitřních s vyškrabáním spár, s očištěním zdiva stěn, v rozsahu do 10 %</t>
  </si>
  <si>
    <t xml:space="preserve">lokálně : </t>
  </si>
  <si>
    <t>2.26 : 11,8*3,22-(2*1,7*2,1)</t>
  </si>
  <si>
    <t>2.27 : 11,6*3,22-(2*1,7*2,1)</t>
  </si>
  <si>
    <t>978013141R00</t>
  </si>
  <si>
    <t>Otlučení omítek vápenných nebo vápenocementových vnitřních s vyškrabáním spár, s očištěním zdiva stěn, v rozsahu do 30 %</t>
  </si>
  <si>
    <t>2.25 : 89,25*3,22-(1,7*2,1*2+2*1,4*2,1+2*1*1,5+2*2*1,2*2,1+1,6*2,1+2*1,2*2,02+0,9*2,02)</t>
  </si>
  <si>
    <t>978013161R00</t>
  </si>
  <si>
    <t>Otlučení omítek vápenných nebo vápenocementových vnitřních s vyškrabáním spár, s očištěním zdiva stěn, v rozsahu do 50 %</t>
  </si>
  <si>
    <t>2.02 : 12,8*3,22-(0,8*2,02+1,1*2,02+1,155*1,75)+2*0,35*1,75+0,35*1,155</t>
  </si>
  <si>
    <t>2.03 : 14,7*3,22-(0,8*2,02+0,9*2,02+1,14*1,75+1,14*1,75)+2*(2*0,22*1,76+0,22*1,14)</t>
  </si>
  <si>
    <t>2.04 : 61,0*3,22-(2,03*2,485+0,8*2,02+3,83*2,62+1,16*0,9+0,8*0,93+1,165*2,04+1,145*1,75+1,15*1,75+1,61*2,02+2*1,155*1,75+0,9*2,02+1,125*0,885)+(3,6+6,9)*2,62+2*2*0,39*2,485+0,39*2,03+4*(2*0,22*1,76+0,22*1,16)</t>
  </si>
  <si>
    <t>2.05 : 8,9*3,22-(1,16*1,75)+2*0,22*1,77+0,22*1,16</t>
  </si>
  <si>
    <t>2.06 : 24,0*3,22-(1,165*2,04+1,2*2,02+2*0,7*2,02+1,2*2,02+2*1,15*1,75)+2*0,2*1,79+0,2*1,15</t>
  </si>
  <si>
    <t>2.08 : 4,8*3,22-(0,7*2,02)</t>
  </si>
  <si>
    <t>2.09 : 12,6*3,22-(0,9*2,02+1,2*2,02+2,0*2,5+0,7*2,02+1,2*2,02)</t>
  </si>
  <si>
    <t>2.10 : 5,4*3,22-(2*0,7*2,02)</t>
  </si>
  <si>
    <t>2.11 : 4,8*3,22-(0,7*2,02)</t>
  </si>
  <si>
    <t>2.14 : 19,4*3,22-(2,165*2,41+0,7*2,02+0,9*2,02+1,88*2,02+2*0,7*2,02+1,2*2,02)</t>
  </si>
  <si>
    <t>2.15 : 5,5*3,22-(0,7*2,02)</t>
  </si>
  <si>
    <t>2.16 : 5,0*3,22-(2*0,7*2,02)</t>
  </si>
  <si>
    <t>2.17 : 5,4*3,22-(0,7*2,02)</t>
  </si>
  <si>
    <t>2.18 : 14,1*3,22-(1,2*2,02+0,8*0,93+1,2*2,02)</t>
  </si>
  <si>
    <t>2.20 : 7,1*3,22-(0,7*2,02+1,14*1,75)+2*0,2*1,79+0,2*1,14</t>
  </si>
  <si>
    <t>2.21 : 5,5*3,22-(3*0,7*2,02)</t>
  </si>
  <si>
    <t>2.22 : 40,0*3,22-(5*1,14*1,75+0,7*2,02+2,17*2,02+2*1,4*2,0+1,0*2,02)+5*(2*0,2*1,76+0,2*1,14)</t>
  </si>
  <si>
    <t>2.23 : 3,0*3,22-(1,14*1,75)+2*0,22*1,775+0,22*1,14</t>
  </si>
  <si>
    <t>2.24 : 4,5*3,22-(1,14*1,75)+2*0,22*1,765+0,22*1,14</t>
  </si>
  <si>
    <t>978013191R00</t>
  </si>
  <si>
    <t>Otlučení omítek vápenných nebo vápenocementových vnitřních s vyškrabáním spár, s očištěním zdiva stěn, v rozsahu do 100 %</t>
  </si>
  <si>
    <t>2.01 : 8,7*3,22-(1,35*2,67+1,1*2,02)</t>
  </si>
  <si>
    <t>2.07 : 21,2*3,22-(1,535*1,85+3,1*0,6+0,7*2,02+0,9*2,02)+2*0,29*1,85+0,29*1,535</t>
  </si>
  <si>
    <t>2.12 : 11,0*3,22-(1,2*2,04+1,88*2,52)</t>
  </si>
  <si>
    <t>2.19 : 12,4*3,22-(0,9*2,02+2*1,155*1,76)+2*0,29*1,76+0,29*1,155</t>
  </si>
  <si>
    <t xml:space="preserve">předpoklad 75 % : </t>
  </si>
  <si>
    <t>Odkaz na mn. položky pořadí 8 : 429,61788</t>
  </si>
  <si>
    <t>978011191R00</t>
  </si>
  <si>
    <t>Otlučení omítek vápenných nebo vápenocementových vnitřních s vyškrabáním spár, s očištěním zdiva stropů, v rozsahu do 100 %</t>
  </si>
  <si>
    <t>2.01 : 4,39</t>
  </si>
  <si>
    <t>2.13 : 14,51</t>
  </si>
  <si>
    <t>965081713R00</t>
  </si>
  <si>
    <t>Bourání podlah z keramických dlaždic, tloušťky do 10 mm, plochy přes 1 m2</t>
  </si>
  <si>
    <t>bez podkladního lože, s jakoukoliv výplní spár</t>
  </si>
  <si>
    <t>2.04 : 86,36-(0,75+0,64)</t>
  </si>
  <si>
    <t>2.25 : 23,5</t>
  </si>
  <si>
    <t>965081813R00.x</t>
  </si>
  <si>
    <t>Bourání dlažeb terac.,čedič. tl.do 50 mm, nad 1 m2</t>
  </si>
  <si>
    <t xml:space="preserve">2.25 : </t>
  </si>
  <si>
    <t>pro založení zdiva : 5,2</t>
  </si>
  <si>
    <t>vysekání mozaikového prvku a části teraca : 24,0</t>
  </si>
  <si>
    <t>vyskeání teraca - odhad 20 % z plochy chodby : 0,2*175,12</t>
  </si>
  <si>
    <t>965081802R00</t>
  </si>
  <si>
    <t>Soklíků z dlažeb keramických tloušťky nad 10 mm, výšky do 150 mm</t>
  </si>
  <si>
    <t>m</t>
  </si>
  <si>
    <t xml:space="preserve">BP33 : </t>
  </si>
  <si>
    <t>2.25 : 0,2*(91-(1,4+1,7+2*1,2+0,9+1,7+1,4+0,9+1,3+1,2+1,5+1,8+1,5+0,9+1,2+1,0))</t>
  </si>
  <si>
    <t>2.27 : 0,2*(11,6-2*1,7)</t>
  </si>
  <si>
    <t>2.26 : 0,2*(11,8-2*1,7)</t>
  </si>
  <si>
    <t>965081702R00</t>
  </si>
  <si>
    <t>Soklíků z dlažeb keramických tloušťky do 10 mm, výšky do 100 mm</t>
  </si>
  <si>
    <t>2.01 : 8,7-1,1-1,35</t>
  </si>
  <si>
    <t>2.04 : 3,6+3,3+61-(0,8+1,2+1,61+0,9)</t>
  </si>
  <si>
    <t>2.06 : 24-3*1,2-2*0,7</t>
  </si>
  <si>
    <t>2.08 : 4,8-0,7</t>
  </si>
  <si>
    <t>2.09 : 12,6-2*1,2-0,9-0,7</t>
  </si>
  <si>
    <t>2.10 : 5,4-2*0,7</t>
  </si>
  <si>
    <t>2.11 : 4,8-0,7</t>
  </si>
  <si>
    <t>2.15 : 5,5-0,7</t>
  </si>
  <si>
    <t>2.17 : 5,4-0,7</t>
  </si>
  <si>
    <t>2.18 : 14,1-2*1,2</t>
  </si>
  <si>
    <t>2.20 : 7,1-0,7</t>
  </si>
  <si>
    <t>2.21 : 5,5-3*0,7</t>
  </si>
  <si>
    <t>965043341R00</t>
  </si>
  <si>
    <t>Bourání podkladů pod dlažby nebo litých celistvých dlažeb a mazanin  betonových s potěrem nebo teracem, tloušťky do 100 mm, plochy přes 4 m2</t>
  </si>
  <si>
    <t>m3</t>
  </si>
  <si>
    <t xml:space="preserve">ker. dlažba - lože 20 mm : </t>
  </si>
  <si>
    <t>Odkaz na mn. položky pořadí 17 : 170,01000*0,02</t>
  </si>
  <si>
    <t xml:space="preserve">pvc - stěrka 2 mm : </t>
  </si>
  <si>
    <t>2.02 : 10,06*0,002</t>
  </si>
  <si>
    <t>2.03 : 11,79*0,002</t>
  </si>
  <si>
    <t>2.05 : 6,09*0,002</t>
  </si>
  <si>
    <t>2.07 : 19,55*0,002</t>
  </si>
  <si>
    <t>2.12 : 6,48*0,002</t>
  </si>
  <si>
    <t>2.14 : 16,94*0,002</t>
  </si>
  <si>
    <t>2.19 : 8,42*0,002</t>
  </si>
  <si>
    <t>2.22 : 58,02*0,002</t>
  </si>
  <si>
    <t>2.23 : 4,18*0,002</t>
  </si>
  <si>
    <t>2.24 : 4,55*0,002</t>
  </si>
  <si>
    <t>S4a : (4+1,6)*0,06</t>
  </si>
  <si>
    <t xml:space="preserve">poškození vrstvy bet. mazaniny při bourání skladby : </t>
  </si>
  <si>
    <t>2.01 : 4,39*0,09</t>
  </si>
  <si>
    <t>2.02 : 10,06*0,09</t>
  </si>
  <si>
    <t>2.03 : 11,79*0,09</t>
  </si>
  <si>
    <t>2.04 : 86,36*0,09</t>
  </si>
  <si>
    <t>2.05 : 6,09*0,09</t>
  </si>
  <si>
    <t>2.06 : 24,82*0,09</t>
  </si>
  <si>
    <t>2.07 : 19,55*0,09</t>
  </si>
  <si>
    <t>2.08 : 1,31*0,09</t>
  </si>
  <si>
    <t>2.09 : 8,5*0,09</t>
  </si>
  <si>
    <t>2.10 : 1,79*0,09</t>
  </si>
  <si>
    <t>2.11 : 1,35*0,09</t>
  </si>
  <si>
    <t>2.12 : 6,48*0,09</t>
  </si>
  <si>
    <t>2.13 : 14,51*0,09</t>
  </si>
  <si>
    <t>2.14 : 16,94*0,09</t>
  </si>
  <si>
    <t>2.15 : 1,57*0,09</t>
  </si>
  <si>
    <t>2.16 : 1,46*0,09</t>
  </si>
  <si>
    <t>2.17 : 1,52*0,09</t>
  </si>
  <si>
    <t>2.18 : 11,61*0,09</t>
  </si>
  <si>
    <t>2.19 : 8,42*0,09</t>
  </si>
  <si>
    <t>2.20 : 3,01*0,09</t>
  </si>
  <si>
    <t>2.21 : 1,67*0,09</t>
  </si>
  <si>
    <t>2.22 : 58,02*0,09</t>
  </si>
  <si>
    <t>2.23 : 4,18*0,09</t>
  </si>
  <si>
    <t>2.24 : 4,55*0,09</t>
  </si>
  <si>
    <t>965043331R00</t>
  </si>
  <si>
    <t>Bourání podkladů pod dlažby nebo litých celistvých dlažeb a mazanin  betonových s potěrem nebo teracem, tloušťky do 100 mm, plochy do 4 m2</t>
  </si>
  <si>
    <t>S1a : (0,8+1,8)*0,081</t>
  </si>
  <si>
    <t>S9a : 2*(1,3*0,03)</t>
  </si>
  <si>
    <t>965043431RT1</t>
  </si>
  <si>
    <t>Bourání podkladů pod dlažby nebo litých celistvých dlažeb a mazanin  betonových s potěrem nebo teracem, tloušťky do 150 mm, plochy do 4 m2</t>
  </si>
  <si>
    <t>S1a : (0,8+1,8)*0,12</t>
  </si>
  <si>
    <t>S4a : (4+1,6)*0,12</t>
  </si>
  <si>
    <t>S9a : 1,3*0,12</t>
  </si>
  <si>
    <t>965082941R00</t>
  </si>
  <si>
    <t>Odstranění násypu pod podlahami a ochranného na střechách tloušťky přes 200 mm, jakékoliv plochy</t>
  </si>
  <si>
    <t>S1a : (0,8+1,8)*0,28</t>
  </si>
  <si>
    <t>S4a : (4+1,6)*0,28</t>
  </si>
  <si>
    <t>965082922R00</t>
  </si>
  <si>
    <t>Odstranění násypu pod podlahami a ochranného na střechách tloušťky do 100 mm, plochy do 2 m2</t>
  </si>
  <si>
    <t>S9a : 1,3*0,055</t>
  </si>
  <si>
    <t>968061125R00</t>
  </si>
  <si>
    <t>Vyvěšení nebo zavěšení dřevěných křídel dveří, plochy do 2 m2</t>
  </si>
  <si>
    <t>oken, dveří a vrat, s uložením a opětovným zavěšením po provedení stavebních změn,</t>
  </si>
  <si>
    <t>BP6 : 11</t>
  </si>
  <si>
    <t>BP7 : 4</t>
  </si>
  <si>
    <t>BP9 : 1</t>
  </si>
  <si>
    <t>968061126R00</t>
  </si>
  <si>
    <t>Vyvěšení nebo zavěšení dřevěných křídel dveří, plochy přes 2 m2</t>
  </si>
  <si>
    <t>BP6 : 3</t>
  </si>
  <si>
    <t>BP7 : 2</t>
  </si>
  <si>
    <t>BP10 : 2</t>
  </si>
  <si>
    <t>968072455R00</t>
  </si>
  <si>
    <t>Vybourání a vyjmutí kovových rámů a rolet rámů, včetně pomocného lešení o výšce podlahy do 1900 mm a pro zatížení do 1,5 kPa  (150 kg/m2) dveřních zárubní, plochy do 2 m2</t>
  </si>
  <si>
    <t>BP6 : 7*0,7*2,02+2*0,8*2,02+2*0,9*2,02</t>
  </si>
  <si>
    <t>BP9 : 0,7*2,02</t>
  </si>
  <si>
    <t>968072456R00</t>
  </si>
  <si>
    <t>Vybourání a vyjmutí kovových rámů a rolet rámů, včetně pomocného lešení o výšce podlahy do 1900 mm a pro zatížení do 1,5 kPa  (150 kg/m2) dveřních zárubní, plochy přes 2 m2</t>
  </si>
  <si>
    <t>BP6 : 1,1*2,02+2*1,2*2,02</t>
  </si>
  <si>
    <t>968083012R00</t>
  </si>
  <si>
    <t>Vybourání plastových výplní otvorů prosklených dveří, nad 2 m2</t>
  </si>
  <si>
    <t>BP6 : 1,61*2,02</t>
  </si>
  <si>
    <t>BP8 : 1,88*2,02</t>
  </si>
  <si>
    <t>BP9 : 2,165*2,02</t>
  </si>
  <si>
    <t>BP11 : 1,35*2,67</t>
  </si>
  <si>
    <t>968083003R00</t>
  </si>
  <si>
    <t>Vybourání plastových výplní otvorů oken, do 4 m2</t>
  </si>
  <si>
    <t>2.02/ext : 1,155*1,75</t>
  </si>
  <si>
    <t>968083002R00</t>
  </si>
  <si>
    <t>Vybourání plastových výplní otvorů oken, do 2 m2</t>
  </si>
  <si>
    <t>2.03/ext : 1,14*1,75</t>
  </si>
  <si>
    <t>968083001R00</t>
  </si>
  <si>
    <t>Vybourání plastových výplní otvorů oken, do 1 m2</t>
  </si>
  <si>
    <t>2.03/2.04 : 1,125*0,885</t>
  </si>
  <si>
    <t>2.04/2.18 : 0,8*0,93</t>
  </si>
  <si>
    <t>978042112R00</t>
  </si>
  <si>
    <t>Odstranění kontaktního zateplovacího systému z minerální izolace, tloušťky 120 mm, s omítkou</t>
  </si>
  <si>
    <t>BP18 : (1,0*0,75-0,2)+(0,64*0,8-0,1)+(0,97*0,5)</t>
  </si>
  <si>
    <t>BP22 : 0,8</t>
  </si>
  <si>
    <t>BP31 : 1,6*3,22-(1,14*1,75)</t>
  </si>
  <si>
    <t>9602.x</t>
  </si>
  <si>
    <t>Demontáž konstrukce zastřešení vchodu, půdorysný rozměr 1,2x1,95 m, vč. manipulace se sutí, odvozu na skládku a poplatku za skládku</t>
  </si>
  <si>
    <t>polykarbonátový výplň, odstranění vč. kotvení do stěny</t>
  </si>
  <si>
    <t>B20 : 1</t>
  </si>
  <si>
    <t>9601.x</t>
  </si>
  <si>
    <t>Demontáž vnitřní klimatické jednotky, vč. manipulace se sutí, odvozu na skládku a poplatku za skládku</t>
  </si>
  <si>
    <t>B19 : 1</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</si>
  <si>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</si>
  <si>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</si>
  <si>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</si>
  <si>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BP31 : (1,6*3,22-(1,14*1,75))*0,35</t>
  </si>
  <si>
    <t>2.02/2.03 : 3,45*3,36*0,125-(0,8*2,02*0,1)</t>
  </si>
  <si>
    <t>1,4*3,36*0,1</t>
  </si>
  <si>
    <t>2.02,2.03/2.04,2.01 : (10,1+4,31)*3,36*0,15-((1,1*2,01+1,125*0,885+0,9*2,02)*0,15)</t>
  </si>
  <si>
    <t>2.05/2.04 : (3,5+2,9)*3,36*0,15+0,36*0,36*3,36+1,72*0,59*0,1</t>
  </si>
  <si>
    <t>2.04/2.18 : 2,4*3,36*0,31-0,95*2,2*0,31</t>
  </si>
  <si>
    <t>2.04/2.06 : 4,2*3,36*0,18-(1,165*2,04*0,18)</t>
  </si>
  <si>
    <t>2.06/2.16,2.17 : 0,85*2,02*0,1+1,3*0,15*0,1</t>
  </si>
  <si>
    <t>2.16/2.17 : 1,47*3,36*0,06</t>
  </si>
  <si>
    <t>2.14/2.16 : 0,24*2,02*0,1+1,3*0,15*0,1</t>
  </si>
  <si>
    <t>2.14/2.15 : 0,8*2,02*0,1+1,1*0,15*0,1</t>
  </si>
  <si>
    <t>2.07/2.08 : (1,7*3,36-0,7*2,02)*0,1</t>
  </si>
  <si>
    <t>2.07/2.09 : (1,29*3,36-0,9*2,02)*0,16</t>
  </si>
  <si>
    <t>2.09 : 0,72*3,36*0,075</t>
  </si>
  <si>
    <t>2.09/2.25 : 0,96*2,02*0,1+1,7*0,15*0,15</t>
  </si>
  <si>
    <t>2.10 : 0,15*0,3*0,165</t>
  </si>
  <si>
    <t>2.14/2.21 : 0,1*2,02*0,15+1,1*0,15*0,15</t>
  </si>
  <si>
    <t>2.20/2.21 : 1,85*3,36*0,1-(0,7*2,02*0,1)</t>
  </si>
  <si>
    <t>2.22/2.24 : 2,81*3,36*0,125</t>
  </si>
  <si>
    <t>2.04/2.23 : 0,25*2,02*0,15+1,3*0,15*0,15</t>
  </si>
  <si>
    <t>2.04/2.18 : 1,83*3,36*0,15-(0,8*0,92*0,15+0,95*2,02*0,15)</t>
  </si>
  <si>
    <t>2.08 : 0,5*0,5*0,1</t>
  </si>
  <si>
    <t>2.23/2.24 : 1,68*3,36*0,1-1,33*2,2*0,1</t>
  </si>
  <si>
    <t>9604.x</t>
  </si>
  <si>
    <t>Odstranění etoxenové stanice včetně technologie, 1250x2000x300 mm (šxvxh), vč. manipulace se sutí, odvozu na skládku a poplatku za skládku</t>
  </si>
  <si>
    <t>B22 : 1</t>
  </si>
  <si>
    <t>965042221R00</t>
  </si>
  <si>
    <t>Bourání podkladů pod dlažby nebo litých celistvých dlažeb a mazanin  betonových nebo z litého asfaltu, tloušťky přes 100 mm, plochy do 1 m2</t>
  </si>
  <si>
    <t>B.23 : 0,5*0,2/2</t>
  </si>
  <si>
    <t>965049111R00</t>
  </si>
  <si>
    <t>Bourání podkladů pod dlažby nebo litých celistvých dlažeb a mazanin  příplatek za bourání mazanin vyztužených svařovanou sítí, tloušťky do 100 mm</t>
  </si>
  <si>
    <t>Odkaz na mn. položky pořadí 39 : 0,05000</t>
  </si>
  <si>
    <t>968091001R00</t>
  </si>
  <si>
    <t>Vybourání vnitřních parapetů teracových, šířky do 30 cm, tloušťky 3 cm</t>
  </si>
  <si>
    <t>2.03 : 1,14+1,14</t>
  </si>
  <si>
    <t>2.04 : 1,155+1,16+1,15+1,145</t>
  </si>
  <si>
    <t>2.05 : 1,16</t>
  </si>
  <si>
    <t>2.06 : 1,16+1,145</t>
  </si>
  <si>
    <t>2.07 : 1,535</t>
  </si>
  <si>
    <t>2.19 : 2*1,155</t>
  </si>
  <si>
    <t>2.20 : 1,14</t>
  </si>
  <si>
    <t>2.22 : 5*1,14</t>
  </si>
  <si>
    <t>2.23 : 1,14</t>
  </si>
  <si>
    <t>2.24 : 1,14</t>
  </si>
  <si>
    <t>968091002R00</t>
  </si>
  <si>
    <t>Vybourání vnitřních parapetů teracových, šířky do 60 cm, tloušťky 3 cm</t>
  </si>
  <si>
    <t>2.02 : 1,155</t>
  </si>
  <si>
    <t>2.04 : 2,03</t>
  </si>
  <si>
    <t>9606.x</t>
  </si>
  <si>
    <t>Odstranění ocelové konstrukce s dveřním křídlem, vč. manipulace se sutí, odvozu na skládku a poplatku za skládku</t>
  </si>
  <si>
    <t xml:space="preserve">m2    </t>
  </si>
  <si>
    <t>B21 : 1,65*2,3</t>
  </si>
  <si>
    <t>9605.x</t>
  </si>
  <si>
    <t>Odstranění stávajícího krytu šachty, vč. manipulace se sutí, odvozu na skládku a poplatku za skládku</t>
  </si>
  <si>
    <t>B27 : 1</t>
  </si>
  <si>
    <t>9607.x</t>
  </si>
  <si>
    <t>Odstranění rohových lišt výšky 150 cm, vč. manipulace se sutí, odvozu na skládku a poplatku za skládku</t>
  </si>
  <si>
    <t>2.25 : 14</t>
  </si>
  <si>
    <t>9608.x</t>
  </si>
  <si>
    <t>Odstranění dilatační lišty po obvodu místnosti, vč. manipulace se sutí, odvozu na skládku a poplatku za skládku</t>
  </si>
  <si>
    <t xml:space="preserve">m     </t>
  </si>
  <si>
    <t>B32 : 91</t>
  </si>
  <si>
    <t>711140101R00</t>
  </si>
  <si>
    <t>Odstranění izolace proti vodě - pásy přitavením vodorovné, 1 vrstva</t>
  </si>
  <si>
    <t>800-711</t>
  </si>
  <si>
    <t>S1a : (0,8+1,8)</t>
  </si>
  <si>
    <t>S4a : (4+1,6)</t>
  </si>
  <si>
    <t>S9a : 1,3</t>
  </si>
  <si>
    <t>713102111R00</t>
  </si>
  <si>
    <t>Odstranění tepelné izolace z desek, lamel, rohoží, pásů a foukané izolace podlah, volně uložené, z desek z expandovaného polystyrenu, tloušťky do 100 mm</t>
  </si>
  <si>
    <t>800-713</t>
  </si>
  <si>
    <t>721210813R00</t>
  </si>
  <si>
    <t>Demontáž vpusti z kameniny, DN 100</t>
  </si>
  <si>
    <t>800-721</t>
  </si>
  <si>
    <t>B28 (2.18) : 1</t>
  </si>
  <si>
    <t>728112812R00</t>
  </si>
  <si>
    <t>Demontáž potrubí plechového kruhového do průměru d 200 mm</t>
  </si>
  <si>
    <t>800-728</t>
  </si>
  <si>
    <t>BP18 : 0,8+0,7</t>
  </si>
  <si>
    <t>BP30 : 35</t>
  </si>
  <si>
    <t>728112811R00</t>
  </si>
  <si>
    <t>Demontáž potrubí plechového kruhového do průměru d 100 mm</t>
  </si>
  <si>
    <t>BP18 : 0,5</t>
  </si>
  <si>
    <t>BP27, vč. stříšky : 1,0</t>
  </si>
  <si>
    <t>728415814R00</t>
  </si>
  <si>
    <t>Demontáž větrací nebo ventilační mřížky do průřezu 0,2 m2</t>
  </si>
  <si>
    <t>BP18 : 2+1+1+1</t>
  </si>
  <si>
    <t>728111813R00</t>
  </si>
  <si>
    <t>Demontáž potrubí plechového čtyřhranného do průřezu 0,07 m2</t>
  </si>
  <si>
    <t>BP18 : 0,5+2*0,55+2,6</t>
  </si>
  <si>
    <t>728415812R.x</t>
  </si>
  <si>
    <t>Demontáž mřížky větrací nebo ventilační do 0,10 m2, očištění, zpětná montáž</t>
  </si>
  <si>
    <t>vnitřní : 4</t>
  </si>
  <si>
    <t>728415815.x</t>
  </si>
  <si>
    <t>Vybourání stávajících větracích klapek a izolace v okenním otvoru, plocha 0,6 m2, vč. manipulace se sutí, odvozu na skládku a poplatku za skládku</t>
  </si>
  <si>
    <t>BP12 : 1</t>
  </si>
  <si>
    <t>7331.x</t>
  </si>
  <si>
    <t>D+M Zaslepení potrubí</t>
  </si>
  <si>
    <t>B27 v úrovni podlahy : 1</t>
  </si>
  <si>
    <t>B27 po odstranění venkovního komínku : 1</t>
  </si>
  <si>
    <t>764410850R00</t>
  </si>
  <si>
    <t>Demontáž oplechování parapetů rš od 100 do 330 mm</t>
  </si>
  <si>
    <t>800-764</t>
  </si>
  <si>
    <t>BP13 : 1,155</t>
  </si>
  <si>
    <t>BP31 : 1,14</t>
  </si>
  <si>
    <t>766812840R00</t>
  </si>
  <si>
    <t>Demontáž kuchyňských linek délky přes 1800 do 2100 mnm</t>
  </si>
  <si>
    <t>800-766</t>
  </si>
  <si>
    <t>2.07 : 1</t>
  </si>
  <si>
    <t>776511810R00</t>
  </si>
  <si>
    <t>Odstranění povlakových podlah z nášlapné plochy lepených, bez podložky, z ploch přes 20 m2</t>
  </si>
  <si>
    <t>800-775</t>
  </si>
  <si>
    <t>77640.x</t>
  </si>
  <si>
    <t>Demontáž přechodových lišt</t>
  </si>
  <si>
    <t>přechodové lišty : 1,1+0,9+1,6+0,7+0,9+0,7+1,0+0,9+4*0,7+1,2+2*1,1+0,8+0,8+0,9</t>
  </si>
  <si>
    <t>776401800R00</t>
  </si>
  <si>
    <t>Demontáž soklíků nebo lišt pryžových nebo PVC odstranění a uložení na hromady</t>
  </si>
  <si>
    <t xml:space="preserve">sokly PVC : </t>
  </si>
  <si>
    <t>2.02 : 12,8-0,9-1,1</t>
  </si>
  <si>
    <t>2.03 : 14,7-0,9-0,8</t>
  </si>
  <si>
    <t>2.05 : 10,7-1,61</t>
  </si>
  <si>
    <t>2.07 : 21,2-0,9</t>
  </si>
  <si>
    <t>2.12 : 11-1,2-1,88</t>
  </si>
  <si>
    <t>2.14 : 19,4-(1,88+2*0,7+1,2+2,165+0,7+0,9)</t>
  </si>
  <si>
    <t>2.16 : 5-2*0,7</t>
  </si>
  <si>
    <t>2.19 : 12,4-0,9</t>
  </si>
  <si>
    <t>2.22 : 40-(2,165+2*1,4+1,0+0,7)</t>
  </si>
  <si>
    <t>2.23 : 8,5-1,0-0,8-1,68</t>
  </si>
  <si>
    <t>2.24 : 8,7-1,68</t>
  </si>
  <si>
    <t>9603.x</t>
  </si>
  <si>
    <t>Demontáž vnitřních žaluzií, jejich očištění a dočasné uschování</t>
  </si>
  <si>
    <t>BP14 : 1,14*1,765</t>
  </si>
  <si>
    <t>1,155*1,775</t>
  </si>
  <si>
    <t>1,16*1,78</t>
  </si>
  <si>
    <t>1,16*1,77</t>
  </si>
  <si>
    <t>1,15*1,78</t>
  </si>
  <si>
    <t>1,145*1,775</t>
  </si>
  <si>
    <t>1,145*1,79</t>
  </si>
  <si>
    <t>1,16*1,79</t>
  </si>
  <si>
    <t>1,535*1,85</t>
  </si>
  <si>
    <t>1,14*1,775</t>
  </si>
  <si>
    <t>1,14*1,76</t>
  </si>
  <si>
    <t>1,14*1,755</t>
  </si>
  <si>
    <t>1,14*1,75</t>
  </si>
  <si>
    <t>1,14*1,79</t>
  </si>
  <si>
    <t>1,155*1,76</t>
  </si>
  <si>
    <t>BP13,31 - dmeontáž žaluzií před bouráním, následné očištění a montáž na stávající okna, kde žaluzie nebyly : 1,14*1,75+1,155*1,75</t>
  </si>
  <si>
    <t>21011.x</t>
  </si>
  <si>
    <t>Demontáž revizních dvířek elektroskříně, jejich očištění, opatření nátěrem</t>
  </si>
  <si>
    <t>B25 : 2,1*2,1</t>
  </si>
  <si>
    <t>2102.x</t>
  </si>
  <si>
    <t>Demontáž venkovního zvonku vč. nástěnného světla s celkovou kabeláží, vč. manipulace se sutí, odvozu na skládku a poplatku za skládku</t>
  </si>
  <si>
    <t>soubor</t>
  </si>
  <si>
    <t>B26 : 1</t>
  </si>
  <si>
    <t>Odkaz na mn. položky pořadí 3 : 3,86450</t>
  </si>
  <si>
    <t>Odkaz na mn. položky pořadí 70 : 73,48541</t>
  </si>
  <si>
    <t>Odkaz na mn. položky pořadí 71 : 32,67039</t>
  </si>
  <si>
    <t>Odkaz na mn. položky pořadí 72 : 0,86400</t>
  </si>
  <si>
    <t>Odkaz na mn. položky pořadí 73 : 39,10866</t>
  </si>
  <si>
    <t>Odkaz na mn. položky pořadí 74 : 0,26400</t>
  </si>
  <si>
    <t>Odkaz na mn. položky pořadí 75 : 0,15758</t>
  </si>
  <si>
    <t>Odkaz na mn. položky pořadí 76 : 0,01640</t>
  </si>
  <si>
    <t>Odkaz na mn. položky pořadí 77 : 0,78705</t>
  </si>
  <si>
    <t>Odkaz na mn. položky pořadí 78 : 0,15816</t>
  </si>
  <si>
    <t>Odkaz na mn. položky pořadí 79 : 71,69069</t>
  </si>
  <si>
    <t xml:space="preserve">+ 10 m : </t>
  </si>
  <si>
    <t>Odkaz na mn. položky pořadí 65 : 223,06685*2</t>
  </si>
  <si>
    <t>Odkaz na mn. položky pořadí 65 : 223,06685</t>
  </si>
  <si>
    <t>Odkaz na mn. položky pořadí 68 : 223,06685*25</t>
  </si>
  <si>
    <t>979990103R00</t>
  </si>
  <si>
    <t>Poplatek za skládku beton do 30x30 cm, skupina 17 01 01 z Katalogu odpadů</t>
  </si>
  <si>
    <t>Odkaz na dem. hmot. položky pořadí 21 : 70,23249</t>
  </si>
  <si>
    <t>Odkaz na dem. hmot. položky pořadí 22 : 0,63492</t>
  </si>
  <si>
    <t>Odkaz na dem. hmot. položky pořadí 23 : 2,50800</t>
  </si>
  <si>
    <t>Odkaz na dem. hmot. položky pořadí 39 : 0,11000</t>
  </si>
  <si>
    <t>979990111R00</t>
  </si>
  <si>
    <t>Poplatek za skládku stavební keramika, skupina 17 01 03 z Katalogu odpadů</t>
  </si>
  <si>
    <t>Odkaz na dem. hmot. položky pořadí 8 : 29,21402</t>
  </si>
  <si>
    <t>Odkaz na dem. hmot. položky pořadí 17 : 3,40020</t>
  </si>
  <si>
    <t>Odkaz na dem. hmot. položky pořadí 20 : 0,05618</t>
  </si>
  <si>
    <t>979990161R00</t>
  </si>
  <si>
    <t>Poplatek za skládku dřevo, skupina 17 02 01 z Katalogu odpadů</t>
  </si>
  <si>
    <t>Odkaz na mn. položky pořadí 26 : 16,00000*0,03</t>
  </si>
  <si>
    <t>Odkaz na mn. položky pořadí 27 : 7,00000*0,03</t>
  </si>
  <si>
    <t>Odkaz na dem. hmot. položky pořadí 58 : 0,17400</t>
  </si>
  <si>
    <t>979990105R00</t>
  </si>
  <si>
    <t>Poplatek za skládku cihelné výrobky do 30x30 cm, skupina 17 01 02 z Katalogu odpadů</t>
  </si>
  <si>
    <t>Odkaz na dem. hmot. položky pořadí 37 : 39,10866</t>
  </si>
  <si>
    <t>979990112R00</t>
  </si>
  <si>
    <t>Poplatek za skládku obalovaný asfalt , skupina 17 09 04 z Katalogu odpadů</t>
  </si>
  <si>
    <t>Odkaz na dem. hmot. položky pořadí 1 : 0,26400</t>
  </si>
  <si>
    <t>979990141R00</t>
  </si>
  <si>
    <t>Poplatek za skládku polystyren+omítka, skupina 17 06 04 a 17 09 04 z Katalogu odpadů</t>
  </si>
  <si>
    <t>Odkaz na dem. hmot. položky pořadí 34 : 0,15758</t>
  </si>
  <si>
    <t>979990143R00</t>
  </si>
  <si>
    <t>Poplatek za skládku polystyren, skupina 17 06 04 z Katalogu odpadů</t>
  </si>
  <si>
    <t>Odkaz na dem. hmot. položky pořadí 48 : 0,01640</t>
  </si>
  <si>
    <t>979990163R00</t>
  </si>
  <si>
    <t>Poplatek za skládku plast+sklo, skupina 17 02 03 a 17 02 02 z Katalogu odpadů</t>
  </si>
  <si>
    <t>Odkaz na dem. hmot. položky pořadí 31 : 0,08085</t>
  </si>
  <si>
    <t>Odkaz na dem. hmot. položky pořadí 32 : 0,06967</t>
  </si>
  <si>
    <t>Odkaz na dem. hmot. položky pořadí 33 : 0,01740</t>
  </si>
  <si>
    <t>Odkaz na dem. hmot. položky pořadí 30 : 0,61914</t>
  </si>
  <si>
    <t>979990181R00</t>
  </si>
  <si>
    <t>Poplatek za skládku PVC podlahová krytina, skupina 17 02 03 z Katalogu odpadů</t>
  </si>
  <si>
    <t>Odkaz na dem. hmot. položky pořadí 59 : 0,14754</t>
  </si>
  <si>
    <t>Odkaz na dem. hmot. položky pořadí 61 : 0,01062</t>
  </si>
  <si>
    <t>D96_170904.xT00</t>
  </si>
  <si>
    <t xml:space="preserve">Poplatek za skládku stavební suti </t>
  </si>
  <si>
    <t>17 09 04 Směsné stavební a demoliční odpady neuvedené pod čísly 17 09 01, 17 09 02 a 17 09 03</t>
  </si>
  <si>
    <t>Odkaz na dem. hmot. položky pořadí 9 : 2,96231</t>
  </si>
  <si>
    <t>Odkaz na dem. hmot. položky pořadí 11 : 0,16183</t>
  </si>
  <si>
    <t>Odkaz na dem. hmot. položky pořadí 12 : 0,24427</t>
  </si>
  <si>
    <t>Odkaz na dem. hmot. položky pořadí 13 : 2,51259</t>
  </si>
  <si>
    <t>Odkaz na dem. hmot. položky pořadí 14 : 14,70195</t>
  </si>
  <si>
    <t>Odkaz na dem. hmot. položky pořadí 15 : 26,55535</t>
  </si>
  <si>
    <t>Odkaz na dem. hmot. položky pořadí 18 : 5,58749</t>
  </si>
  <si>
    <t>Odkaz na dem. hmot. položky pořadí 19 : 0,14305</t>
  </si>
  <si>
    <t>Odkaz na dem. hmot. položky pořadí 28 : 1,38168</t>
  </si>
  <si>
    <t>Odkaz na dem. hmot. položky pořadí 29 : 0,44541</t>
  </si>
  <si>
    <t>Odkaz na dem. hmot. položky pořadí 41 : 0,87986</t>
  </si>
  <si>
    <t>Odkaz na dem. hmot. položky pořadí 42 : 0,16460</t>
  </si>
  <si>
    <t>Odkaz na dem. hmot. položky pořadí 47 : 0,04627</t>
  </si>
  <si>
    <t>Odkaz na dem. hmot. položky pořadí 49 : 0,02961</t>
  </si>
  <si>
    <t>Odkaz na dem. hmot. položky pořadí 50 : 0,29200</t>
  </si>
  <si>
    <t>Odkaz na dem. hmot. položky pořadí 51 : 0,00675</t>
  </si>
  <si>
    <t>Odkaz na dem. hmot. položky pořadí 52 : 0,02450</t>
  </si>
  <si>
    <t>Odkaz na dem. hmot. položky pořadí 53 : 0,03406</t>
  </si>
  <si>
    <t>Odkaz na dem. hmot. položky pořadí 57 : 0,00310</t>
  </si>
  <si>
    <t>Odkaz na dem. hmot. položky pořadí 60 : 0,01650</t>
  </si>
  <si>
    <t>Odkaz na dem. hmot. položky pořadí 16 : 15,49750</t>
  </si>
  <si>
    <t>346275111R00</t>
  </si>
  <si>
    <t>Přizdívky a obezdívky z desek pórobetonových tloušťky 50 mm</t>
  </si>
  <si>
    <t>s pomocným lešením o výšce podlahy do 1900 mm a pro zatížení do 1,5 kPa.</t>
  </si>
  <si>
    <t>2.12 : (0,3+0,15)*3,31</t>
  </si>
  <si>
    <t>2.06 : 0,17*3,31</t>
  </si>
  <si>
    <t>2.12 (tl. cca 100 mm) : 2*(0,35*0,75)</t>
  </si>
  <si>
    <t>2.21 (NS30) : 2*0,15*0,15</t>
  </si>
  <si>
    <t>2.02 (NS30) : 2*0,5*0,5</t>
  </si>
  <si>
    <t>NS17 - tl. cca 100 mm : 2*0,9*3,31</t>
  </si>
  <si>
    <t>346275115R00</t>
  </si>
  <si>
    <t>Přizdívky a obezdívky z desek pórobetonových tloušťky 150 mm</t>
  </si>
  <si>
    <t>2.09 : 1,1*1,2</t>
  </si>
  <si>
    <t>2.10 : 0,35*1,5*3,31</t>
  </si>
  <si>
    <t>2.15 : 0,9*1,2</t>
  </si>
  <si>
    <t>2.19 : 0,6*3,31</t>
  </si>
  <si>
    <t>2.22 : 0,925*1,2</t>
  </si>
  <si>
    <t>311271176R00</t>
  </si>
  <si>
    <t>Zdivo nosné z tvárnic porobetonových hladkých tloušťky 250 mm, charakteristická pevnost v tlaku fk = 3,93 MPa, součinitel prostupu tepla U=0,637 W/m2.K</t>
  </si>
  <si>
    <t>2.11 : 1,6*3,2-(1,12*0,5+1,1*2,1)*1,4</t>
  </si>
  <si>
    <t>2.11 : 0,5*0,2*1,4</t>
  </si>
  <si>
    <t>2.04/2.06 : 0,35*0,4*1,4</t>
  </si>
  <si>
    <t>2.06 : 0,25*0,5*1,4</t>
  </si>
  <si>
    <t>2.12 : 0,52*0,7*1,6</t>
  </si>
  <si>
    <t>2.13 : (0,1+0,15)*0,2*1,4</t>
  </si>
  <si>
    <t>311271182R00</t>
  </si>
  <si>
    <t>Zdivo nosné z tvárnic porobetonových pero-drážka tloušťky 450 mm, charakteristická pevnost v tlaku fk = 1,25 MPa, součinitel prostupu tepla U=0,179 W/m2.K</t>
  </si>
  <si>
    <t>N11 (2.11) : 1,3*1,155*1,75</t>
  </si>
  <si>
    <t>342248114R00</t>
  </si>
  <si>
    <t>Příčky z tvárnic pálených Příčky z tvárnic pálených tloušťky 140 mm, z děrovaných příčkovek, P 10, na maltu MVC 5</t>
  </si>
  <si>
    <t>jednoduché nebo příčky zděné do svislé dřevěné, cihelné, betonové nebo ocelové konstrukce na jakoukoliv maltu vápenocementovou (MVC) nebo cementovou (MC),</t>
  </si>
  <si>
    <t>2.11/2.06,2.07,2.10 : 9,1*3,31</t>
  </si>
  <si>
    <t>2.06/2.07,2.08,2.09,2.10 : 7,8*3,31-(0,9*2,02)</t>
  </si>
  <si>
    <t>2.07/2.10 : 2,3*3,31-(0,9*2,02)</t>
  </si>
  <si>
    <t>2.14/2.12,2.13 : 4,5*3,31-(1,0*2,02)</t>
  </si>
  <si>
    <t>2.12/2.13 : 1,7*3,31-(1,0*2,02)</t>
  </si>
  <si>
    <t>2.25 : 9,2*3,31-(2*1,28*2,19)+(0,8+0,5+0,5)*3,31</t>
  </si>
  <si>
    <t>2.01/2.03,2.02 : 3,6*3,31-(2*0,9*2,02)</t>
  </si>
  <si>
    <t>2.05/2.04,2.06 : 1,9*3,31</t>
  </si>
  <si>
    <t>2.05/2.06 : 4,3*3,31-(1,2*2,02)+2,4*3,31</t>
  </si>
  <si>
    <t>342248112R00</t>
  </si>
  <si>
    <t>Příčky z tvárnic pálených Příčky z tvárnic pálených tloušťky 115 mm, z děrovaných příčkovek, P 10, na maltu MVC 5</t>
  </si>
  <si>
    <t>2.07/2.08,2.09 : 3,7*3,31-0,8*2,02</t>
  </si>
  <si>
    <t>2.08/2.09 : 1,1*3,31-0,8*2,02</t>
  </si>
  <si>
    <t>2.04/2.20 : 0,7*2,02</t>
  </si>
  <si>
    <t>2.04/2.19 : 0,7*2,02</t>
  </si>
  <si>
    <t>2.19/2.18 : 0,75*3,31</t>
  </si>
  <si>
    <t>2.15/2.16 : 1,9*3,31-0,8*2,02</t>
  </si>
  <si>
    <t>2.16/2.14 : 0,7*2,02</t>
  </si>
  <si>
    <t>342261213RS3</t>
  </si>
  <si>
    <t>Příčky z desek sádrokartonových dvojité opláštění, jednoduchá konstrukce CW 100 tloušťka příčky 150 mm, desky impregnované, tloušťky 12,5 mm, tloušťka izolace 80 mm, požární odolnost EI 60</t>
  </si>
  <si>
    <t>zřízení nosné konstrukce příčky, vložení tepelné izolace tl. do 5 cm, montáž desek, tmelení spár Q2 a úprava rohů. Včetně dodávek materiálu.</t>
  </si>
  <si>
    <t>2.04/2.06 : (2,7+0,5)*3,31-(1,01*1,7)</t>
  </si>
  <si>
    <t>342266111RT7</t>
  </si>
  <si>
    <t>Předstěny opláštěné sádrokartonovými deskami obklad stěn sádrokartonem na ocelovou konstrukci z profilů CW 50 tloušťka desky 12, 5 mm, impregnovaná, tloušťka izolace 100 mm</t>
  </si>
  <si>
    <t>2.04/2.06 (rozšíření nad myčkami) : 2*2,75*0,5</t>
  </si>
  <si>
    <t>347015119.x</t>
  </si>
  <si>
    <t>Předstěna SDK, akustická, tl.65mm, splňující požadavky z ČSN 730532, hliníkový rám tl. 50 mm, minerální vata tl. 40 mm, opláštění 2x deska typu DF tl. 12,5 mm, dle PD</t>
  </si>
  <si>
    <t>- nezbytné úpravy desek na příslušný rozměr</t>
  </si>
  <si>
    <t>- úpravy rohů, koutů a hran konstrukcí ze sádrokartonu</t>
  </si>
  <si>
    <t>- standardního tmelení Q2, to je: základní tmelení Q1+ dodatečné tmelení (tmelení najemno) a případné přebroušení.</t>
  </si>
  <si>
    <t>2.06/2.11,2.07,2.08 : 6,6*3,31-0,9*2,02</t>
  </si>
  <si>
    <t>319201315R00</t>
  </si>
  <si>
    <t>Vyrovnání povrchu zdiva pod omítku maltou ze SMS tloušťka 10 mm</t>
  </si>
  <si>
    <t>maltou nebo tmelem ze suché směsi, bez pomocného lešení,</t>
  </si>
  <si>
    <t>Odkaz na mn. položky pořadí 33 : 337,08408</t>
  </si>
  <si>
    <t>Odkaz na mn. položky pořadí 127 : 647,89100</t>
  </si>
  <si>
    <t>Odkaz na mn. položky pořadí 27 : 535,19938*-1</t>
  </si>
  <si>
    <t>342264051RT3</t>
  </si>
  <si>
    <t>Podhledy na kovové konstrukci opláštěné deskami sádrokartonovými nosná konstrukce z profilů CD s přímým uchycením 1x deska, tloušťky 12,5 mm, impregnovaná, bez izolace</t>
  </si>
  <si>
    <t>2.02 : 2,83</t>
  </si>
  <si>
    <t>2.07 : 4,17</t>
  </si>
  <si>
    <t>2.08 : 1,97</t>
  </si>
  <si>
    <t>2.09 : 1,73</t>
  </si>
  <si>
    <t>2.10 : 2,74</t>
  </si>
  <si>
    <t>2.12 : 4,13</t>
  </si>
  <si>
    <t>2.15 : 2,12</t>
  </si>
  <si>
    <t>2.16 : 2,58</t>
  </si>
  <si>
    <t>2.19 : 2,89</t>
  </si>
  <si>
    <t>2.20 : 1,57</t>
  </si>
  <si>
    <t>2.21 : 1,79</t>
  </si>
  <si>
    <t>2.22 : 1,35</t>
  </si>
  <si>
    <t>Z04.x</t>
  </si>
  <si>
    <t>Z04 D+M Revizní dvířka do SDK podhledu, 600x600x12,5 mm, Al rám, výplň SDK deska impregnovaná, tlačný zámek, RAL 9010, dle PD</t>
  </si>
  <si>
    <t>Z04 : 6</t>
  </si>
  <si>
    <t>317121026R00</t>
  </si>
  <si>
    <t>Montáž překladů keramických světlost do 1800 mm</t>
  </si>
  <si>
    <t>P01 : 3</t>
  </si>
  <si>
    <t>593407952R</t>
  </si>
  <si>
    <t>překlad nosný keramobetonový; l = 150,0 cm; š = 7,0 cm; h = 23,8 cm; max. světlost 1 250 mm; Mu 3,06 kNm</t>
  </si>
  <si>
    <t>SPCM</t>
  </si>
  <si>
    <t>Specifikace</t>
  </si>
  <si>
    <t>POL3_</t>
  </si>
  <si>
    <t>Odkaz na mn. položky pořadí 13 : 3,00000</t>
  </si>
  <si>
    <t>317121022R00</t>
  </si>
  <si>
    <t>P02 : 5</t>
  </si>
  <si>
    <t>P03 : 3</t>
  </si>
  <si>
    <t>P04 : 1</t>
  </si>
  <si>
    <t>P08 : 2</t>
  </si>
  <si>
    <t>59340727.AR</t>
  </si>
  <si>
    <t>překlad nosný keramobetonový; l = 125,0 cm; š = 14,5 cm; h = 7,1 cm</t>
  </si>
  <si>
    <t>59340714.AR</t>
  </si>
  <si>
    <t>překlad nosný keramobetonový; l = 125,0 cm; š = 11,5 cm; h = 7,1 cm</t>
  </si>
  <si>
    <t>59340728.AR</t>
  </si>
  <si>
    <t>překlad nosný keramobetonový; l = 150,0 cm; š = 14,5 cm; h = 7,1 cm</t>
  </si>
  <si>
    <t>59340729.AR</t>
  </si>
  <si>
    <t>překlad nosný keramobetonový; l = 175,0 cm; š = 14,5 cm; h = 7,1 cm</t>
  </si>
  <si>
    <t>P05.x</t>
  </si>
  <si>
    <t>P05 D+M Překlad z 2x ocelových L profilů 50/50/5 mm, ocel S235, délka 1300 mm, vč. uložení a zalití maltou, dle PD</t>
  </si>
  <si>
    <t>P05 : 3</t>
  </si>
  <si>
    <t>P06.x</t>
  </si>
  <si>
    <t>P06 D+M Překlad z 2x ocelových L profilů 50/50/5 mm, ocel S235, délka 1100 mm, vč. uložení a zalití maltou, dle PD</t>
  </si>
  <si>
    <t>P06 : 2</t>
  </si>
  <si>
    <t>P07.x</t>
  </si>
  <si>
    <t>P07 D+M Překlad z 2x ocelových L profilů 50/50/5 mm, ocel S235, délka 1300 mm, vč. uložení a zalití maltou, dle PD</t>
  </si>
  <si>
    <t>P07 : 1</t>
  </si>
  <si>
    <t>564871111RT2</t>
  </si>
  <si>
    <t>Podklad ze štěrkodrti s rozprostřením a zhutněním frakce 0-32 mm, tloušťka po zhutnění 250 mm</t>
  </si>
  <si>
    <t>rampa NS19 : 0,8*1,0</t>
  </si>
  <si>
    <t>567211112R00</t>
  </si>
  <si>
    <t>Podklad z prostého betonu třídy I., tloušťky 120 mm</t>
  </si>
  <si>
    <t>Odkaz na mn. položky pořadí 23 : 0,80000</t>
  </si>
  <si>
    <t>631361921RT5</t>
  </si>
  <si>
    <t>Výztuž mazanin z betonů a z lehkých betonů ze svařovaných sítí průměr drátu 6 mm, velikost oka 150/150 mm</t>
  </si>
  <si>
    <t>včetně distančních prvků</t>
  </si>
  <si>
    <t xml:space="preserve">3,301 kg/m2 : </t>
  </si>
  <si>
    <t>Odkaz na mn. položky pořadí 24 : 0,80000*0,003301</t>
  </si>
  <si>
    <t>579511111R00</t>
  </si>
  <si>
    <t xml:space="preserve">Bezpečnostní protismykový nátěr povrchu komunikací polyuretanový včetně penetrace podkladu a křemičitého zásypu </t>
  </si>
  <si>
    <t>včetně penetrace podkladu a zásypu nátěru křemičitým pískem</t>
  </si>
  <si>
    <t>Odkaz na mn. položky pořadí 24 : 0,80000</t>
  </si>
  <si>
    <t>602015113RT5</t>
  </si>
  <si>
    <t>Omítka stěn z hotových směsí vrstva jádrová, vápenocementová,  , tloušťka vrstvy 20 mm, šedá</t>
  </si>
  <si>
    <t>po jednotlivých vrstvách</t>
  </si>
  <si>
    <t xml:space="preserve">nově zděné příčky - pod obklad : </t>
  </si>
  <si>
    <t>2.02 : 1,7*2,8-(0,9*2,02)</t>
  </si>
  <si>
    <t>2.04 : 2*0,7*2,02+0,505*2,8</t>
  </si>
  <si>
    <t>2.05 : 1,83*2,8+2,865*2,8-1,2*2,02+2,355*2,8</t>
  </si>
  <si>
    <t>2.06 : (1,175+4,22+2,355+4,805)-(1,2*2,02)</t>
  </si>
  <si>
    <t>2.08 : 5,9*2,5-(2*0,8*2,02)</t>
  </si>
  <si>
    <t>2.09 : 5,4*2,5-0,8*2,02+0,15*1,05</t>
  </si>
  <si>
    <t>2.12 : 1,645*2,8-1,0*2,02</t>
  </si>
  <si>
    <t>2.13 : 5,0*3,3-1,0*2,02</t>
  </si>
  <si>
    <t>2.14 : 3,5*3,3+0,7*2,02</t>
  </si>
  <si>
    <t>2.15 : 2,8*2,8-0,8*2,02+0,15*1,0</t>
  </si>
  <si>
    <t>2.16 : 1,845*2,8-0,8*2,02+0,7*2,02</t>
  </si>
  <si>
    <t>2.19 : 0,6*2,8+0,7*2,02+0,75*2,02</t>
  </si>
  <si>
    <t>2.20 : 0,7*2,02</t>
  </si>
  <si>
    <t xml:space="preserve">po vybouraných obkladech - místnosti BP : </t>
  </si>
  <si>
    <t>612481211R00</t>
  </si>
  <si>
    <t>Vyztužení povrchu vnitřních stěn sklotextilní síťovinou bez dodávky síťoviny a stěrkového tmelu</t>
  </si>
  <si>
    <t xml:space="preserve">nová kompletní omítka : </t>
  </si>
  <si>
    <t>58556620R</t>
  </si>
  <si>
    <t>tmel cementový; stěrkový, lepicí; pro interiér i exteriér; barva šedá</t>
  </si>
  <si>
    <t>kg</t>
  </si>
  <si>
    <t>Odkaz na mn. položky pořadí 28 : 766,70195*4</t>
  </si>
  <si>
    <t xml:space="preserve">4 kg/m2 : </t>
  </si>
  <si>
    <t>63180000R</t>
  </si>
  <si>
    <t>tkanina výztužná materiál skleněné vlákno; plošná hmotnost 145 g/m2; velikost ok 8 x 8 mm; š = 1 000 mm; l = 50 000,0 mm</t>
  </si>
  <si>
    <t>Odkaz na mn. položky pořadí 28 : 766,70195</t>
  </si>
  <si>
    <t>Koeficient ztratné 10 %: 0,1</t>
  </si>
  <si>
    <t>612421431RT2.XXX</t>
  </si>
  <si>
    <t>D+M Zednické zapravení stěn po zhotovení drážek pro rozvody</t>
  </si>
  <si>
    <t>Včetně pomocného pracovního lešení o výšce podlahy do 1900 mm a pro zatížení do 1,5 kPa.</t>
  </si>
  <si>
    <t>SIP : 92,5*0,1+390*0,05+238*0,1*0,1</t>
  </si>
  <si>
    <t>SLP : 125*0,1</t>
  </si>
  <si>
    <t>ZTI : 305*0,1</t>
  </si>
  <si>
    <t>622319005.x</t>
  </si>
  <si>
    <t>Vyrovnávací vrstva z cementové malty tl. 10 mm</t>
  </si>
  <si>
    <t>Odkaz na mn. položky pořadí 34 : 313,19000</t>
  </si>
  <si>
    <t>612474611R00</t>
  </si>
  <si>
    <t>Omítka vnitřní stěn ze suché směsi třívrstvá, vápenocementové jádro, vápenný štuk, na pálené cihly a tvarovky, ruční zpracování</t>
  </si>
  <si>
    <t>kompletní souvrství</t>
  </si>
  <si>
    <t>Položka obsahuje cementový postřik podkladu tl. 3 mm, vápenocementové jádro tl. 15 mm a vápenný štuk tl. 2,5 mm.</t>
  </si>
  <si>
    <t>S2.01 : 18,01*3,22</t>
  </si>
  <si>
    <t>S2.03 : 15,88*3,22</t>
  </si>
  <si>
    <t>S2.07 : 9,56*3,22</t>
  </si>
  <si>
    <t>S2.10 : 7,3*3,22</t>
  </si>
  <si>
    <t>S2.11 : 18,7*3,22</t>
  </si>
  <si>
    <t>S2.17 : 12,36*3,22</t>
  </si>
  <si>
    <t>S2.18 : 15,87*3,22</t>
  </si>
  <si>
    <t>S2.23 : 17,02*3,22</t>
  </si>
  <si>
    <t>S2.25 (nová stěna) : 9,2*3,22</t>
  </si>
  <si>
    <t xml:space="preserve">-výplně otvorů : </t>
  </si>
  <si>
    <t>S2.01 : -(1,1*2,1+1,2*2,02+2*0,9*2,02)</t>
  </si>
  <si>
    <t>S2.03 : -(0,9*2,02)-(1,18*1,85)</t>
  </si>
  <si>
    <t>S2.07 : -(2*0,9*2,02+0,8*2,02)</t>
  </si>
  <si>
    <t>S2.10 : -(0,9*2,02+1*2,05)</t>
  </si>
  <si>
    <t>S2.11 : -(1,1*2,02)-(1,14*1,765)</t>
  </si>
  <si>
    <t>S2.17 : -(0,9*2,02)-(1,155*1,76+1,155*1,775)</t>
  </si>
  <si>
    <t>S2.18 : -(2,165*2,6+2,3*2,6+1,2*2,02+2*0,9*2,02+0,8*2,02)</t>
  </si>
  <si>
    <t>S2.23 : -(0,8*2,02+2,3*2,6+1,2*2,1)</t>
  </si>
  <si>
    <t>S2.25 : -(2*1,275*2,188)</t>
  </si>
  <si>
    <t xml:space="preserve">+ostění : </t>
  </si>
  <si>
    <t>S2.03 : (1,18+2*1,85)*0,25</t>
  </si>
  <si>
    <t>S2.11 : (1,14+2*1,765)*0,25</t>
  </si>
  <si>
    <t>S2.17 : (1,155+2*1,76+1,155+2*1,775)*0,25</t>
  </si>
  <si>
    <t>611474611R00</t>
  </si>
  <si>
    <t>Omítka vnitřní stropů ze suché směsi dvouvrstvá, vápenný štuk, ruční zpracování, na pálené cihly a tvarovky</t>
  </si>
  <si>
    <t>včetně pomocného lešení</t>
  </si>
  <si>
    <t>2.01 : 12,17</t>
  </si>
  <si>
    <t>2.03 : 15,53</t>
  </si>
  <si>
    <t>2.04 : 35,94</t>
  </si>
  <si>
    <t>2.05 : 23,23</t>
  </si>
  <si>
    <t>2.06 : 70,76</t>
  </si>
  <si>
    <t>2.11 : 16,01</t>
  </si>
  <si>
    <t>2.13 : 7,65</t>
  </si>
  <si>
    <t>2.14 : 54,54</t>
  </si>
  <si>
    <t>2.17 : 8,42</t>
  </si>
  <si>
    <t>2.18 : 12,96</t>
  </si>
  <si>
    <t>2.23 : 11,6</t>
  </si>
  <si>
    <t>2.24 : 14,51</t>
  </si>
  <si>
    <t>612421231R00</t>
  </si>
  <si>
    <t>Oprava vnitřních vápenných omítek stěn v množství opravované plochy přes 5 do 10 %,  štukových</t>
  </si>
  <si>
    <t>801-4</t>
  </si>
  <si>
    <t>S2.26 : 11,8*3,22</t>
  </si>
  <si>
    <t>S2.27 : 11,6*3,22</t>
  </si>
  <si>
    <t>S2.26 : -(1,7*2,1*2)</t>
  </si>
  <si>
    <t>S2.27 : -(1,7*2,1*2)</t>
  </si>
  <si>
    <t>612421331R00</t>
  </si>
  <si>
    <t>Oprava vnitřních vápenných omítek stěn v množství opravované plochy přes 10 do 30 %,  štukových</t>
  </si>
  <si>
    <t>S2.25 : 89,25*3,22</t>
  </si>
  <si>
    <t>S2.25 : -(1,7*2,1*2+2*1,4*2,1+2*1*1,5+2*2*1,2*2,1+1,6*2,1+1,275*2,2*2+0,9*2,02)</t>
  </si>
  <si>
    <t>6101.x</t>
  </si>
  <si>
    <t>D+M Akrylvinylová ochrana rohů místnosti, pro zamezení poškození povrchu, kryt šířky 50 mm, lepeno</t>
  </si>
  <si>
    <t xml:space="preserve">místnosti S2.01, S2.04, S2.05, S2.06, S2.14, S2.18, S2.22, S2.25 : </t>
  </si>
  <si>
    <t>celkem : 110</t>
  </si>
  <si>
    <t>622311833RV1</t>
  </si>
  <si>
    <t xml:space="preserve">Zateplení fasády  , minerálními deskami s podélným vláknem, tloušťky 120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</si>
  <si>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</si>
  <si>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</si>
  <si>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Položka neobsahuje kontaktní nátěr a povrchovou úpravu omítkou.</t>
  </si>
  <si>
    <t>Součinitel tepelné vodivosti izolantu je 0,036 W/mK.</t>
  </si>
  <si>
    <t>SZ : 1,0*0,75+0,8*1,0+1,2+0,5+1,2*1,75</t>
  </si>
  <si>
    <t>SV : 0,65*0,6+2,1+0,65*0,8</t>
  </si>
  <si>
    <t>JZ : 0,8*0,6</t>
  </si>
  <si>
    <t>NS25 : 0,1*2,3</t>
  </si>
  <si>
    <t>622311153RT3</t>
  </si>
  <si>
    <t>Zateplení ostění expandovaným polystyrénem,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</si>
  <si>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</si>
  <si>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Součinitel tepelné vodivosti izolantu je 0,039 W/mK.</t>
  </si>
  <si>
    <t>D14 : 5,3*0,3</t>
  </si>
  <si>
    <t>D13 : 5,1*0,24</t>
  </si>
  <si>
    <t>622472162R00</t>
  </si>
  <si>
    <t>Omítka vnější stěn z hotových maltových směsí silikonová z pastovité směsi_x000D_
 stupeň složitosti 1÷2, ručně</t>
  </si>
  <si>
    <t>kompletní omítkové souvrství</t>
  </si>
  <si>
    <t xml:space="preserve">+ přetření min 100 mm (+ cca 15 %) : </t>
  </si>
  <si>
    <t>Odkaz na mn. položky pořadí 38 : 9,07000*1,15</t>
  </si>
  <si>
    <t>zapravení po odstranění stříšky : 1,0</t>
  </si>
  <si>
    <t>NS25 : 0,15*2,3</t>
  </si>
  <si>
    <t>622390312.x</t>
  </si>
  <si>
    <t>Přetažení stěrky se síťovinou přes stávající omítku (min. 100 mm na každou stranu), vč. stěrky a výztužné tkaniny</t>
  </si>
  <si>
    <t>Odkaz na mn. položky pořadí 40 : 11,77550</t>
  </si>
  <si>
    <t>Odkaz na mn. položky pořadí 38 : 9,07000*-1</t>
  </si>
  <si>
    <t>631315621R00</t>
  </si>
  <si>
    <t xml:space="preserve">Mazanina z betonu prostého tl. přes 120 do 240 mm třídy C 20/25,  </t>
  </si>
  <si>
    <t>(z kameniva) hlazená dřevěným hladítkem</t>
  </si>
  <si>
    <t>Včetně vytvoření dilatačních spár, bez zaplnění.</t>
  </si>
  <si>
    <t>S9 (2.04) - podkladní beton : (1,5+(0,5+0,3+0,3))*0,12</t>
  </si>
  <si>
    <t>S4a (2.07,2.08,2.09) - podkladní beton : 2,0*0,12</t>
  </si>
  <si>
    <t>S4c (2.06) - podkladní beton : 3,0*0,12</t>
  </si>
  <si>
    <t>S1d (2.13) - podkladní beton : 2,0*0,12</t>
  </si>
  <si>
    <t>S4b (2.10) - podkladní beton : 0,6*0,12</t>
  </si>
  <si>
    <t>S9 (2.04) : (1,5+(0,5+0,3+0,3))*0,003301</t>
  </si>
  <si>
    <t>S4a (2.07,2.08,2.09) : 2,0*0,003301</t>
  </si>
  <si>
    <t>S4c (2.06) : 3,0*0,003301</t>
  </si>
  <si>
    <t>S4b (2.10) : 0,6*0,003301</t>
  </si>
  <si>
    <t>S1d (2.13) : 2,0*0,003301</t>
  </si>
  <si>
    <t>631312511RM1</t>
  </si>
  <si>
    <t xml:space="preserve">Mazanina z betonu prostého tl. přes 50 do 80 mm třídy C 12/15,  </t>
  </si>
  <si>
    <t>S10 (2.01,2.23) : (1,5+1,0)*0,042</t>
  </si>
  <si>
    <t>S9 (2.04) : (1,5+(0,5+0,3+0,3))*0,076</t>
  </si>
  <si>
    <t>S4a (2.07,2.08,2.09) : 2,0*0,079</t>
  </si>
  <si>
    <t>S4c (2.06) : 3,0*0,076</t>
  </si>
  <si>
    <t>S4b (2.10) : 0,6*0,068</t>
  </si>
  <si>
    <t>S1d (2.13) : 2,0*0,05</t>
  </si>
  <si>
    <t>S4a (2.07,2.08,2.09) (bez vyříznutých pásů) : (4,17+1,97+1,73-(2,0))*0,024</t>
  </si>
  <si>
    <t>S4b (2.10) (bez vyříznutých pásů) : (2,74-0,6)*0,013</t>
  </si>
  <si>
    <t>S4c,S5c (2.06) (bez vyříznutých pásů) : (70,76-3,0)*0,021</t>
  </si>
  <si>
    <t>S5a, S7 (2.05) : 23,23*0,013</t>
  </si>
  <si>
    <t>S5b,S8,S9 (2.02,2.04,2.15,2.16)(bez vyříznutých pásů) : ((2,83+35,94+2,12+2,58)-(1,5+0,5+0,3+0,3))*0,021</t>
  </si>
  <si>
    <t>S5d (2.01) (bez vyříznutých pásů S10) : (12,17-1,5)*0,0234</t>
  </si>
  <si>
    <t xml:space="preserve">nahrazení poškozené vrstvy bet. mazaniny při bourání skladby : </t>
  </si>
  <si>
    <t>2.01 : 12,17*0,05</t>
  </si>
  <si>
    <t>2.02 : 2,83*0,05</t>
  </si>
  <si>
    <t>2.03 : 15,53*0,05</t>
  </si>
  <si>
    <t>2.04 : 35,94*0,05</t>
  </si>
  <si>
    <t>2.05 : 23,23*0,05</t>
  </si>
  <si>
    <t>2.06 : 70,76*0,05</t>
  </si>
  <si>
    <t>2.07 : 4,17*0,05</t>
  </si>
  <si>
    <t>2.08 : 1,97*0,05</t>
  </si>
  <si>
    <t>2.09 : 1,73*0,05</t>
  </si>
  <si>
    <t>2.10 : 2,74*0,05</t>
  </si>
  <si>
    <t>2.11 : 16,01*0,05</t>
  </si>
  <si>
    <t>2.12 : 4,13*0,05</t>
  </si>
  <si>
    <t>2.13 : 7,65*0,05</t>
  </si>
  <si>
    <t>2.14 : 54,54*0,05</t>
  </si>
  <si>
    <t>2.15 : 2,12*0,05</t>
  </si>
  <si>
    <t>2.16 : 2,58*0,05</t>
  </si>
  <si>
    <t>2.17 : 8,42*0,05</t>
  </si>
  <si>
    <t>2.18 : 12,96*0,05</t>
  </si>
  <si>
    <t>2.19 : 2,89*0,05</t>
  </si>
  <si>
    <t>2.20 : 1,57*0,05</t>
  </si>
  <si>
    <t>2.21 : 1,79*0,05</t>
  </si>
  <si>
    <t>2.22 : 1,35*0,05</t>
  </si>
  <si>
    <t>2.23 : 11,6*0,05</t>
  </si>
  <si>
    <t>2.24 : 14,51*0,05</t>
  </si>
  <si>
    <t>632411125R00</t>
  </si>
  <si>
    <t>Potěr ze suchých směsí samonivelační anhydritový, tloušťky 25 mm, bez penetrace</t>
  </si>
  <si>
    <t>s rozprostřením a uhlazením</t>
  </si>
  <si>
    <t>tl. 26 mm</t>
  </si>
  <si>
    <t>2.13 (obnova skladby) : 2,0</t>
  </si>
  <si>
    <t>632411130R00</t>
  </si>
  <si>
    <t>Potěr ze suchých směsí samonivelační anhydritový, tloušťky 30 mm, bez penetrace</t>
  </si>
  <si>
    <t xml:space="preserve">S3+S4+S5+S7+S9+S10 : </t>
  </si>
  <si>
    <t>632411135R00</t>
  </si>
  <si>
    <t>Potěr ze suchých směsí samonivelační anhydritový, tloušťky 35 mm, bez penetrace</t>
  </si>
  <si>
    <t xml:space="preserve">S1+S2+S8 : </t>
  </si>
  <si>
    <t>631591115R00</t>
  </si>
  <si>
    <t>Násyp pod podlahy z lehkých materiálů z keramzitu</t>
  </si>
  <si>
    <t>pod  mazaniny a dlažby, popř. na plochých střechách vodorovný nebo ve spádu s udusáním a urovnáním povrchu</t>
  </si>
  <si>
    <t>S9 (2.04) : (1,5+(0,5+0,3+0,3))*0,055</t>
  </si>
  <si>
    <t>S4a (2.07,2.08,2.09) : 2,0*0,28</t>
  </si>
  <si>
    <t>S4c (2.06) : 3,0*0,28</t>
  </si>
  <si>
    <t>S1d (2.13) : 2,0*0,28</t>
  </si>
  <si>
    <t>S4b (2.10) : 0,6*0,28</t>
  </si>
  <si>
    <t>632411904R00</t>
  </si>
  <si>
    <t xml:space="preserve">Potěr ze suchých směsí nátěr savých podkladů penetrační,  </t>
  </si>
  <si>
    <t>Odkaz na mn. položky pořadí 102 : 49,63000</t>
  </si>
  <si>
    <t>Odkaz na mn. položky pořadí 117 : 60,68000</t>
  </si>
  <si>
    <t>Odkaz na mn. položky pořadí 119 : 125,30000</t>
  </si>
  <si>
    <t>Odkaz na mn. položky pořadí 118 : 63,07000</t>
  </si>
  <si>
    <t>632411105RT2</t>
  </si>
  <si>
    <t>Potěr ze suchých směsí samonivelační polymercementová stěrka, pevnost v tlaku 30 MPa, tloušťka 5 mm, bez penetrace</t>
  </si>
  <si>
    <t>od 2 mm do 5,4 mm - viz skladby</t>
  </si>
  <si>
    <t>6301.x</t>
  </si>
  <si>
    <t>D+M Čistící hygienická lepicí rohož, 114x66 cm</t>
  </si>
  <si>
    <t xml:space="preserve">NS31 : </t>
  </si>
  <si>
    <t>2.01 : 1</t>
  </si>
  <si>
    <t>2.23 : 1</t>
  </si>
  <si>
    <t>O01.x</t>
  </si>
  <si>
    <t>O01 D+M Okno plastové, 570x900 mm, neotvíravé, dvojsklo Ug=1W/m2K, mléčné sklo, plastový rám hl. 73 mm, 5 komor, RAL 9010, viz PD</t>
  </si>
  <si>
    <t>O01 : 1</t>
  </si>
  <si>
    <t>O02.x</t>
  </si>
  <si>
    <t>O02 D+M Okno výsuvné, 940x750 mm, konstrukce z nerezové oceli, spodní část zasklena bezpečnostním sklem tl. 6 mm, horní část fixní z nerezové oceli, dle PD</t>
  </si>
  <si>
    <t>Oboustranný parapet z nerezové oceli, osazený na konzolách tl. max. 60 mm</t>
  </si>
  <si>
    <t>O02 : 1</t>
  </si>
  <si>
    <t>D01.x</t>
  </si>
  <si>
    <t>D01 D+M Dveře interiérové posuvné 1křídlé, 1276/2188 mm, automatické, prosklené, Al rám, EI 30 DP1-Sm-C, s výsuvným prahem, kouřotěsné, napojení na EPS, RAL 9010, dle PD</t>
  </si>
  <si>
    <t>D01 : 2</t>
  </si>
  <si>
    <t>D02.x</t>
  </si>
  <si>
    <t>D02 D+M Dveře interiérové 1křídlé do stávající zárubně, 600/1970 mm,DTD deska, laminátová úprava, bez prahu,RAL 9010, dle PD</t>
  </si>
  <si>
    <t>D02 : 2</t>
  </si>
  <si>
    <t>D03.x</t>
  </si>
  <si>
    <t>D03 D+M Dveře interiérové 1křídlé, 800/1970 mm,DTD deska, laminátová úprava, bez prahu, vč. nové ocelové zárubně s nátěry do příčky tl. 100 mm, RAL 9010, dle PD</t>
  </si>
  <si>
    <t>D03 : 2</t>
  </si>
  <si>
    <t>D04.x</t>
  </si>
  <si>
    <t>D04 D+M Dveře interiérové 1křídlé, 800/1970 mm,DTD deska, laminátová úprava, bez prahu, vč. nové ocelové zárubně s nátěry do příčky tl. 150 mm, RAL 9010, dle PD</t>
  </si>
  <si>
    <t>D04 : 2</t>
  </si>
  <si>
    <t>D05.x</t>
  </si>
  <si>
    <t>D05 D+M Dveře interiérové 1křídlé, 700/1970 mm,DTD deska, laminátová úprava, bez prahu, vč. nové ocelové zárubně s nátěry do příčky tl. 100 mm, RAL 9010, dle PD</t>
  </si>
  <si>
    <t>D05 : 5</t>
  </si>
  <si>
    <t>D06.x</t>
  </si>
  <si>
    <t>D06 D+M Dveře interiérové posuvné 1křídlé, 1200/2020 mm, automatické, prosklené, Al rám, na eletropohon v kanálku, opatřeno snímacími senzory, RAL 9010, dle PD</t>
  </si>
  <si>
    <t>D06 : 3</t>
  </si>
  <si>
    <t>D07.x</t>
  </si>
  <si>
    <t>D07 D+M Dveře interiérové 1křídlé do stávající zárubně, 800/1970 mm,DTD deska, laminátová úprava, bez prahu,RAL 9010, dle PD</t>
  </si>
  <si>
    <t>D07 : 1</t>
  </si>
  <si>
    <t>D08.x</t>
  </si>
  <si>
    <t>D08 D+M Dveře interiérové posuvné 2křídlé, 2300/2600 mm, automatické, prosklené, Al rám, na eletropohon v kanálku, opatřeno snímacími senzory, RAL 9010, dle PD</t>
  </si>
  <si>
    <t>D08 : 1</t>
  </si>
  <si>
    <t>D09.x</t>
  </si>
  <si>
    <t>D09 D+M Dveře interiérové posuvné 2křídlé, 2165/2600 mm, automatické, prosklené, Al rám, na eletropohon v kanálku, opatřeno snímacími senzory, RAL 9010, dle PD</t>
  </si>
  <si>
    <t>D09 : 1</t>
  </si>
  <si>
    <t>D10.x</t>
  </si>
  <si>
    <t>D10 D+M Dveře interiérové 1křídlé do stávající zárubně, 900/1970 mm,DTD deska, laminátová úprava, bez prahu,RAL 9010, dle PD</t>
  </si>
  <si>
    <t>D10 : 1</t>
  </si>
  <si>
    <t>D11.x</t>
  </si>
  <si>
    <t>D11 D+M Dveře interiérové 1křídlé, 900/1970 mm,DTD deska, laminátová úprava, bez prahu, vč. nové ocelové zárubně s nátěry do příčky tl. 150 mm, RAL 9010, dle PD</t>
  </si>
  <si>
    <t>D11 : 2</t>
  </si>
  <si>
    <t>D12.x</t>
  </si>
  <si>
    <t>D12 D+M Dveře interiérové 1křídlé, 800/1970 mm,DTD deska, laminátová úprava, bez prahu, vč. nové oc. zárubně s nátěry do příčky tl. 150 mm,plastové větrací mřížky 20x10 cm, RAL 9010,dle PD</t>
  </si>
  <si>
    <t>D12 : 2</t>
  </si>
  <si>
    <t>D13.x</t>
  </si>
  <si>
    <t>D13 D+M Dveře venkovní plastové 1křídlé, 900/1970 mm,DTD deska, plné, Ud=0,91W/m2K, hl. rámu 86 mm, Al práh, elektromechanický zámek, RAL 9010,dle PD</t>
  </si>
  <si>
    <t>D13 : 1</t>
  </si>
  <si>
    <t>D14.x</t>
  </si>
  <si>
    <t>D14 D+M Dveře venkovní plastové 1křídlé, 1000/1970 mm,DTD deska, plné, Ud=0,91W/m2K, hl. rámu 86 mm, Al práh, RAL 9010,dle PD</t>
  </si>
  <si>
    <t>D14 : 1</t>
  </si>
  <si>
    <t>Z01.x</t>
  </si>
  <si>
    <t>D+M Vnitřní parapet komůrkový, PVC, s oboustrannou plastovou krytkou, nos parapetu 40 mm, s povrchovou plastovou fólií, vč. doplňujících prvků, dle PD</t>
  </si>
  <si>
    <t>Z01 : 1,18+1,16+2*1,145+1,15+2*1,16+1,155+1,14</t>
  </si>
  <si>
    <t>2*1,14</t>
  </si>
  <si>
    <t>6*1,14+2*1,155</t>
  </si>
  <si>
    <t>Z02.x</t>
  </si>
  <si>
    <t>Z02 D+M Poklop na šachtu litinový, vnitřní rozměr 600x600 mm, vnější 700x700 mm, výška rámu 42 mm, dle PD</t>
  </si>
  <si>
    <t>Z02 : 1</t>
  </si>
  <si>
    <t>941955002R00</t>
  </si>
  <si>
    <t>Lešení lehké pracovní pomocné pomocné, o výšce lešeňové podlahy přes 1,2 do 1,9 m</t>
  </si>
  <si>
    <t>800-3</t>
  </si>
  <si>
    <t>2.25 : 0,2*170,15</t>
  </si>
  <si>
    <t>2.26 : 0,1*8,12</t>
  </si>
  <si>
    <t>2.27 : 0,1*7,99</t>
  </si>
  <si>
    <t>953941312R00</t>
  </si>
  <si>
    <t>Osazení předmětů na hmoždinky osazení hasicího přístroje</t>
  </si>
  <si>
    <t>viz TZ_AB, situační výkresy, výkresová a textová část část D.1.1, D.1.2 a D.1.3 : 2</t>
  </si>
  <si>
    <t>44984124R</t>
  </si>
  <si>
    <t>přístoj hasicí práškový; PG6PDC; výtlačný prostředek dusík; náplň 6 kg; dostřik 5 m; doba činnosti 23 s</t>
  </si>
  <si>
    <t>ČR.x</t>
  </si>
  <si>
    <t>D+M Čisticí rohož hrubého kobercového typu, černá, do Al rámu 10x30x2 mm, rohož z recyklovatelnéhho polyamidového vlákna zataveného do nepropustného podkladu, dle PD</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</si>
  <si>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</si>
  <si>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</si>
  <si>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plocha : 579</t>
  </si>
  <si>
    <t>460680021RT2</t>
  </si>
  <si>
    <t>Průraz zdivem v cihlové zdi tloušťky 15 cm, plochy do 0,025 m2</t>
  </si>
  <si>
    <t>NS34 : 1</t>
  </si>
  <si>
    <t>460680022RT1</t>
  </si>
  <si>
    <t>Průraz zdivem v cihlové zdi tloušťky 30 cm, do průměru 6 cm</t>
  </si>
  <si>
    <t>NS23 : 1</t>
  </si>
  <si>
    <t>460680022RT4</t>
  </si>
  <si>
    <t>Průraz zdivem v cihlové zdi tloušťky 30 cm, plochy do 0,25 m2</t>
  </si>
  <si>
    <t>NS35 : 14</t>
  </si>
  <si>
    <t>998014121R00</t>
  </si>
  <si>
    <t>Přesun hmot, budovy mont. vícepodl. vyzděné do 18m</t>
  </si>
  <si>
    <t>Přesun hmot</t>
  </si>
  <si>
    <t>POL7_</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</si>
  <si>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</si>
  <si>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</si>
  <si>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</si>
  <si>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S9 (2.04) (1 ze 2 vrstev) : (1,5+(0,5+0,3+0,3))</t>
  </si>
  <si>
    <t>S4a (2.07,2.08,2.09) (1 ze 2 vrstev) : 2,0</t>
  </si>
  <si>
    <t>S4c (2.06) (1 ze 2 vrstev) : 3,0</t>
  </si>
  <si>
    <t>S1d (2.13) (1 ze 2 vrstev) : 2,0</t>
  </si>
  <si>
    <t>S4b (2.10) (1 ze 2 vrstev) : 0,6</t>
  </si>
  <si>
    <t>711151111RU1</t>
  </si>
  <si>
    <t>Provedení izolace proti zemní vlhkosti samolepicími pásy vodorovně, včetně dodávky pásu</t>
  </si>
  <si>
    <t>S9 (2.04) : (1,5+(0,5+0,3+0,3))</t>
  </si>
  <si>
    <t>S4a (2.07,2.08,2.09) : 2,0</t>
  </si>
  <si>
    <t>S4c (2.06) : 3,0</t>
  </si>
  <si>
    <t>S1d (2.13) : 2,0</t>
  </si>
  <si>
    <t>S4b (2.10) : 0,6</t>
  </si>
  <si>
    <t>711199097R00</t>
  </si>
  <si>
    <t xml:space="preserve">Provedení izolace proti zemní vlhkosti ostatní příplatek za plochu do 10 m2 , pásy,   </t>
  </si>
  <si>
    <t>S9 (2.04) : 3*(1,5+(0,5+0,3+0,3))</t>
  </si>
  <si>
    <t>S4a (2.07,2.08,2.09) : 3*2,0</t>
  </si>
  <si>
    <t>S4c (2.06) : 3*3,0</t>
  </si>
  <si>
    <t>S1d (2.13) : 3*2,0</t>
  </si>
  <si>
    <t>S4b (2.10) : 3*0,6</t>
  </si>
  <si>
    <t>998711101R00</t>
  </si>
  <si>
    <t>Přesun hmot pro izolace proti vodě svisle do 6 m</t>
  </si>
  <si>
    <t>50 m vodorovně měřeno od těžiště půdorysné plochy skládky do těžiště půdorysné plochy objektu</t>
  </si>
  <si>
    <t>713131130R00</t>
  </si>
  <si>
    <t>Montáž tepelné izolace stěn vložením do nosné rámové konstrukce</t>
  </si>
  <si>
    <t>Včetně pomocného lešení o výšce podlahy do 1900 mm a pro zatížení do 1,5 kPa.</t>
  </si>
  <si>
    <t>mezi překlady P01 : 1,5*0,24</t>
  </si>
  <si>
    <t>28375706R</t>
  </si>
  <si>
    <t>deska izolační stabilizovaná; pěnový polystyren; rovná hrana; součinitel tepelné vodivosti 0,034 W/mK; obj. hmotnost 30,00 kg/m3</t>
  </si>
  <si>
    <t>mezi překlady P01 : 1,5*0,24*0,14</t>
  </si>
  <si>
    <t>713121111RT1</t>
  </si>
  <si>
    <t>Montáž tepelné izolace podlah  jednovrstvá, bez dodávky materiálu</t>
  </si>
  <si>
    <t>S4c (2.06) : 3,0*0,05</t>
  </si>
  <si>
    <t>S4a (2.07,2.08,2.09) : 2,0*0,05</t>
  </si>
  <si>
    <t>S4b (2.10) : 0,6*0,05</t>
  </si>
  <si>
    <t>713121118RT1</t>
  </si>
  <si>
    <t xml:space="preserve">Izolace podlah tepelná obložení stěn dilatační páskou, bez dodávky materiálu,  </t>
  </si>
  <si>
    <t>S2.01 : 18,01-(1,1+1,2+2*0,9)</t>
  </si>
  <si>
    <t>S2.02 : 6,93-0,9</t>
  </si>
  <si>
    <t>S2.03 : 15,9-(0,9)</t>
  </si>
  <si>
    <t>S2.04 : 30,1-(2,715+1,2*2+0,9)</t>
  </si>
  <si>
    <t>S2.05 : 23,4-3*1,2</t>
  </si>
  <si>
    <t>S2.06 : 58,0-(2,715+1,2+1,0+0,9)</t>
  </si>
  <si>
    <t>S2.07 : 9,6-(2*0,9+0,8)</t>
  </si>
  <si>
    <t>S2.08 : 5,9-2*0,8</t>
  </si>
  <si>
    <t>S2.09 : 5,4-0,8</t>
  </si>
  <si>
    <t>S2.10 : 7,3-(0,9+1,0)</t>
  </si>
  <si>
    <t>S2.11 : 18,8-(1,1+1,14)</t>
  </si>
  <si>
    <t>S2.12 : 8,3-2*1,0</t>
  </si>
  <si>
    <t>S2.13 : 12,1-1,0</t>
  </si>
  <si>
    <t>S2.14 : 37,9-(2,165+1,0)</t>
  </si>
  <si>
    <t>S2.15 : 6,1-0,8</t>
  </si>
  <si>
    <t>S2.16 : 6,5-2*0,8</t>
  </si>
  <si>
    <t>S2.17 : 12,4-(0,9+1,155+1,155)</t>
  </si>
  <si>
    <t>S2.18 : 15,9-(2,165+2,3+1,2+2*0,9+0,8)</t>
  </si>
  <si>
    <t>S2.19 : 6,9-2*0,9</t>
  </si>
  <si>
    <t>S2.20 : 5,5-0,8</t>
  </si>
  <si>
    <t>S2.21 : 5,4-2*0,7</t>
  </si>
  <si>
    <t>S2.22 : 4,8-0,7</t>
  </si>
  <si>
    <t>S2.23 : 17,1-(0,8+2,3+1,2)</t>
  </si>
  <si>
    <t>28375328R</t>
  </si>
  <si>
    <t>páska dilatační extrudovaný PE; š = 100 mm; tl. 5 mm; l = 50 000 mm</t>
  </si>
  <si>
    <t xml:space="preserve">tl.10 mm : </t>
  </si>
  <si>
    <t>Odkaz na mn. položky pořadí 87 : 278,73000*2</t>
  </si>
  <si>
    <t>998713101R00</t>
  </si>
  <si>
    <t>Přesun hmot pro izolace tepelné v objektech výšky do 6 m</t>
  </si>
  <si>
    <t>50 m vodorovně</t>
  </si>
  <si>
    <t>Z03.x</t>
  </si>
  <si>
    <t>Z03 D+M Revizní dvířka ZTI, plastová bílá, ABS hmota s přídavkem UV stabilizátoru, 400x400 mm, vestavěný univerzální zámek, dle PD</t>
  </si>
  <si>
    <t>Z03 : 1</t>
  </si>
  <si>
    <t>V01.x</t>
  </si>
  <si>
    <t>V01 D+M Automatický zásobník mýdla/desinfekce, 100x110x220 mm, nerez, 700 ml, vč. nástěnné montážní sady, dle PD</t>
  </si>
  <si>
    <t>V01 : 12</t>
  </si>
  <si>
    <t>V02.x</t>
  </si>
  <si>
    <t>V02 D+M Zásobník papírových utěrek, plastový, nástěnný, 260x135x330 mm, bílá, vč. kování pro kotvení na stěnu, dle PD</t>
  </si>
  <si>
    <t>V02 : 5</t>
  </si>
  <si>
    <t>V03.x</t>
  </si>
  <si>
    <t>V03 D+M Nástěnný zásobník na toaletní papír, nerez, matný, max. průměr role 250 mm, vč. kování pro kotvení na stěnu, dle PD</t>
  </si>
  <si>
    <t>V03 : 3</t>
  </si>
  <si>
    <t>V04.x</t>
  </si>
  <si>
    <t>V04 D+M Nástěnné zrcadlo 400x600 mm, broušené, s fazetou 7 mm, bezpečnostní zakulacené rohy, tl. zrcadla 5 mm, vč. sady pro zavěšení na stěnu, dle PD</t>
  </si>
  <si>
    <t>V04 : 3</t>
  </si>
  <si>
    <t>V05.x</t>
  </si>
  <si>
    <t>V05 D+M Odpadkový koš volně sotjící, kulatý, nerez, objem 3 l, uzavíratelný, pedálové ovládání, vnitřní vynímatelná plastová nádoba, dle PD</t>
  </si>
  <si>
    <t>V05 : 5</t>
  </si>
  <si>
    <t>V06.x</t>
  </si>
  <si>
    <t>V06 D+M WC kartáč, volně stojící, kulatý, nerez+plast, 415x89 mm, dle PD</t>
  </si>
  <si>
    <t>V06 : 3</t>
  </si>
  <si>
    <t>767130061.x</t>
  </si>
  <si>
    <t>D+M Kazetový podhled z minerální vlny, jílu a škrobu, odolný vůči vlhkosti, s antibakteriální a fungicidní úpravou, rastr 600x600 mm, dle PD</t>
  </si>
  <si>
    <t>Klasifikace podhledu podle čistoty prostředí je třídy ISO 7.</t>
  </si>
  <si>
    <t>Konstrukce z ocelových T-proflů, okrajových RWL-profilů a výztužných PQL-profilů.</t>
  </si>
  <si>
    <t>76713006101.x</t>
  </si>
  <si>
    <t>D+M Čela kazetového podhledu z minerální vlny, jílu a škrobu; odolný vůči vlhkosti, v místech různé SV podhledu, dle PD</t>
  </si>
  <si>
    <t>2.05 : 4,2*0,08</t>
  </si>
  <si>
    <t>2.06 : 5,7*0,12+1,2*0,3+4,2*0,12</t>
  </si>
  <si>
    <t>2.14 : 7,5*0,15</t>
  </si>
  <si>
    <t>2.23 : 1,9*0,2</t>
  </si>
  <si>
    <t>76713006102.x</t>
  </si>
  <si>
    <t>D+M Ocelová výztuha v konstrukci podhledu, z ocelového UW profilu z plechu tl. 6 mm, pro ukotvení hliníkové konstrukce posuvných dveří</t>
  </si>
  <si>
    <t>NS16 : 1</t>
  </si>
  <si>
    <t>771101141R00</t>
  </si>
  <si>
    <t>Příprava podkladu před kladením dlažeb hydroizolační stěrka jednovrstvá</t>
  </si>
  <si>
    <t>800-771</t>
  </si>
  <si>
    <t>58581110R</t>
  </si>
  <si>
    <t>stěrka izolační syntetická disperze; hydroizolační; odolnost proti oplachové vodě; překlenutí trhlin do 0,75 mm; pro interiér</t>
  </si>
  <si>
    <t xml:space="preserve">1,5 kg/m2 : </t>
  </si>
  <si>
    <t>Odkaz na mn. položky pořadí 102 : 49,63000*1,5</t>
  </si>
  <si>
    <t>771212113R00</t>
  </si>
  <si>
    <t>Kladení dlažby keramické do tmele velikosti do 400 x 400 m</t>
  </si>
  <si>
    <t>do tmele, rovnoběžně se stěnou, bez skládání složitých vzorů a tvarů.</t>
  </si>
  <si>
    <t>59764210R</t>
  </si>
  <si>
    <t>dlažba keramická š = 300 mm; l = 300 mm; h = 9,0 mm; povch hladký, protiskluzová úprava; pro interiér i exteriér</t>
  </si>
  <si>
    <t>rozměr dlažby 333x333x8 mm, protiskluz R11, otěruvzdornost PEI 5, barva dle investora, reakce na oheň A1</t>
  </si>
  <si>
    <t>Koeficient ztratné 15 %: 0,15</t>
  </si>
  <si>
    <t>58582136R</t>
  </si>
  <si>
    <t>tmel cementový; C2 T; lepicí; pro interiér i exteriér; mrazuvzdorný; barva šedá; přilnavost k materiálům beton, keram. obklady, dlažby</t>
  </si>
  <si>
    <t>Odkaz na mn. položky pořadí 102 : 49,63000*4</t>
  </si>
  <si>
    <t>5858213810R</t>
  </si>
  <si>
    <t>malta pro dlažby/obklady spárovací, na kámen, rychle tvrdnoucí, na fasádní pásky; CG1; š. spáry 3 až 20 mm; pro interiér i exteriér, pod vodou; báze cementová; barva šedá</t>
  </si>
  <si>
    <t xml:space="preserve">3 kg/m2 : </t>
  </si>
  <si>
    <t>Odkaz na mn. položky pořadí 103 : 57,07450*3</t>
  </si>
  <si>
    <t>998771101R00</t>
  </si>
  <si>
    <t>Přesun hmot pro podlahy z dlaždic v objektech výšky do 6 m</t>
  </si>
  <si>
    <t>77301.x</t>
  </si>
  <si>
    <t>Penetrace pod teraco podlahy, vč. dodávky penetrace</t>
  </si>
  <si>
    <t>pod teraco plošné : (0,8+1,7+0,5+1,0+17,0+1,6+0,6+0,8+20,5)</t>
  </si>
  <si>
    <t>pod designové mozaikové prvky : (3,5+17,0+0,8+0,6+0,8+1,4)</t>
  </si>
  <si>
    <t>77302.x</t>
  </si>
  <si>
    <t>D+M Teraco podlaha, vč. špachtlování</t>
  </si>
  <si>
    <t>77303.x</t>
  </si>
  <si>
    <t>D+M Teraco sokl v profilu s fabionem vč. napuštění, sokl prefabrikátový výšky 180 mm</t>
  </si>
  <si>
    <t>2.25 : 0,2*(89,25-(1,7*2+2*1,4+2*1+2*2*1,2+1,6+1,275*2+0,9))</t>
  </si>
  <si>
    <t>77304.x</t>
  </si>
  <si>
    <t>D+M Teraco mozaikový designový prvek, včetně jemného teraca provedeného po obou stranách prvku</t>
  </si>
  <si>
    <t>případně žulové - určí investor</t>
  </si>
  <si>
    <t>2.25 : 81</t>
  </si>
  <si>
    <t>77305.x</t>
  </si>
  <si>
    <t>D+M Dilatační lišta hliníková, pro oddilatování podlahy od stěny</t>
  </si>
  <si>
    <t>2.25 předpoklad 30 m : 30</t>
  </si>
  <si>
    <t>77306.x</t>
  </si>
  <si>
    <t>D+M Vyspravení a začištění prasklin prořezáním a zaplněním epoxidovou směsí s teracovým kamenivem</t>
  </si>
  <si>
    <t>předpoklad : 20</t>
  </si>
  <si>
    <t>773991001R00</t>
  </si>
  <si>
    <t>Ostatní práce broušení teracových podlah dvojnásobné</t>
  </si>
  <si>
    <t>800-773</t>
  </si>
  <si>
    <t>2.25 : 170,15</t>
  </si>
  <si>
    <t>2.26 : 8,12</t>
  </si>
  <si>
    <t>2.27 : 7,99</t>
  </si>
  <si>
    <t>77307.x</t>
  </si>
  <si>
    <t>D+M Napuštění teracové plochy ochranným prostředkem pro teraco s atestem protiskluzu</t>
  </si>
  <si>
    <t>Odkaz na mn. položky pořadí 113 : 186,26000</t>
  </si>
  <si>
    <t>776981101R00</t>
  </si>
  <si>
    <t xml:space="preserve">Přechodové, krycí a ukončující podlahové profily montáž přechodové a podlahové lišty,  , samolepicí profil,  ,  </t>
  </si>
  <si>
    <t>TZ_kap. Podlahy : 8</t>
  </si>
  <si>
    <t>5537005124R</t>
  </si>
  <si>
    <t>lišta přechodová; pro podlahy o stejné výšce; materiál nerez; tl. 12,00 mm; š = 30,0 mm; h = 3,6 mm; l = 2 700 mm; samolepicí</t>
  </si>
  <si>
    <t>Začátek provozního součtu</t>
  </si>
  <si>
    <t xml:space="preserve">  8/2,7</t>
  </si>
  <si>
    <t>Konec provozního součtu</t>
  </si>
  <si>
    <t>celkem ks : 3</t>
  </si>
  <si>
    <t>77652002.x</t>
  </si>
  <si>
    <t>D+M Heterogenní akustický zátěžový vinyl, s netkaným skelným rounem, bez obsahu ftalátů, celková tloušťla 2,6 mm, vč. lepení</t>
  </si>
  <si>
    <t>bez vyrovnání podkladu, parametry PVC dle PD</t>
  </si>
  <si>
    <t>77652003.x</t>
  </si>
  <si>
    <t>D+M Protiskluzový heterogenní zátěžový vinyl, pro mokré prostředí, bez obsahu ftalátů, s netkaným skelným rounem, celková tloušťka 2 mm, vč. lepení</t>
  </si>
  <si>
    <t>77652001.x</t>
  </si>
  <si>
    <t>D+M Antistatické neválcované PVC, bez obsahu ftalátů, do čistých prostor, třída zátěže 34/43, lepení do vodivého lepidla, vč. lepidla a měděných pásků</t>
  </si>
  <si>
    <t>776421300R.x</t>
  </si>
  <si>
    <t>D+M PVC fabion rozměru 20x20 mm</t>
  </si>
  <si>
    <t>včetně vytažení a nalepení povlakové krytiny na stěnu.</t>
  </si>
  <si>
    <t>998776101R00</t>
  </si>
  <si>
    <t>Přesun hmot pro podlahy povlakové v objektech výšky do 6 m</t>
  </si>
  <si>
    <t>vodorovně do 50 m</t>
  </si>
  <si>
    <t>781775011R00</t>
  </si>
  <si>
    <t>Montáž obkladů vnějších stěn z dlaždic keramických režných nebo glazovaných, hladkých, 400 x 300 mm, kladených do flexibilního tmele</t>
  </si>
  <si>
    <t>D13 : (0,35+0,25)*0,35</t>
  </si>
  <si>
    <t>D14 : (2*0,25+2*0,3)*0,35</t>
  </si>
  <si>
    <t>59777.x</t>
  </si>
  <si>
    <t>Keramický mrazuvzdorný soklový obklad cca 300x300 mm, přesný rozměr a vzhled dle stávajícího obkladu soklu</t>
  </si>
  <si>
    <t>Odkaz na mn. položky pořadí 122 : 0,59500</t>
  </si>
  <si>
    <t>781101210RT1</t>
  </si>
  <si>
    <t>Příprava podkladu pod obklady penetrace podkladu pod obklady</t>
  </si>
  <si>
    <t>včetně dodávky materiálu.</t>
  </si>
  <si>
    <t xml:space="preserve">penetrace pod obklady : </t>
  </si>
  <si>
    <t xml:space="preserve">impregance ve 2 vrstvách po odstranění stávajících omítek a obkladů stávajících stěn : </t>
  </si>
  <si>
    <t>Odkaz na mn. položky pořadí 10 : 449,77570*2</t>
  </si>
  <si>
    <t>781101141R00</t>
  </si>
  <si>
    <t>Příprava podkladu před provedením obkladu provedení hydroizolační stěrky jednovrstvé</t>
  </si>
  <si>
    <t>Odkaz na mn. položky pořadí 127 : 647,89100*1,5</t>
  </si>
  <si>
    <t>781475114R00</t>
  </si>
  <si>
    <t>Montáž obkladů vnitřních z dlaždic keramických kladených do tmele 200 x 200 mm,  , kladených do flexibilního tmele</t>
  </si>
  <si>
    <t>položka vč. lepicího tmele</t>
  </si>
  <si>
    <t xml:space="preserve">_Obvod * výška : </t>
  </si>
  <si>
    <t>S2.02 : 8,93*2,6</t>
  </si>
  <si>
    <t>S2.03 : 4,3*1+2,27*1,4</t>
  </si>
  <si>
    <t>S2.04 : 37,06*2,5</t>
  </si>
  <si>
    <t>S2.05 : 25,36*2,5</t>
  </si>
  <si>
    <t>S2.06 : (65,8-2,9)*2,5</t>
  </si>
  <si>
    <t>S2.08 : 7,86*2,3</t>
  </si>
  <si>
    <t>S2.09 : 7,4*2,3</t>
  </si>
  <si>
    <t>S2.12 : 10,32*2,6</t>
  </si>
  <si>
    <t>S2.13 : 15,02*2,5</t>
  </si>
  <si>
    <t>S2.14 : (52,83-2,73)*2,6</t>
  </si>
  <si>
    <t>S2.15 : 8,1*2,6</t>
  </si>
  <si>
    <t>S2.16 : 8,5*2,6</t>
  </si>
  <si>
    <t>S2.17 : 1,26*1,4</t>
  </si>
  <si>
    <t>S2.19 : 9,87*2,5</t>
  </si>
  <si>
    <t>S2.20 : 6,46*2,6</t>
  </si>
  <si>
    <t>S2.21 : 6,36*2,6</t>
  </si>
  <si>
    <t>S2.22 : 5,76*2,6</t>
  </si>
  <si>
    <t xml:space="preserve">- výplně otvorů : </t>
  </si>
  <si>
    <t>S2.02 : -(0,9*2,02)</t>
  </si>
  <si>
    <t>S2.04 : -(1,2*2,02*2+0,9*2,02)-(1,145*1,79+1,16*1,79+1,145*1,775+1,01*1,7)</t>
  </si>
  <si>
    <t>S2.05 : -(1,2*2,02*3)</t>
  </si>
  <si>
    <t>S2.06 : -(1,2*2,02+0,9*2,02+1*2,02)-(1,15*1,78+1,16*1,77+1,16*1,78+1,155*1,775+1,16*0,9)</t>
  </si>
  <si>
    <t>S2.08 : -(2*0,8*2,02)</t>
  </si>
  <si>
    <t>S2.09 : -(0,8*2,02)</t>
  </si>
  <si>
    <t>S2.12 : -(3*1*2,02)-(1,14*1,775)</t>
  </si>
  <si>
    <t>S2.13 : -(1*2,02)-(1,14*1,765)</t>
  </si>
  <si>
    <t>S2.14 : -(1*2,02+2,165*2,6)-(1,14*1,775+1,14*1,76+1,14*1,755+1,14*1,75*2+1,16*0,9)</t>
  </si>
  <si>
    <t>S2.15 : -(0,8*2,02)-(1,14*1,79)</t>
  </si>
  <si>
    <t>S2.16 : 2*0,8*2,02</t>
  </si>
  <si>
    <t>S2.19 : 0,9*2,02</t>
  </si>
  <si>
    <t>S2.20 : 0,8*2,02</t>
  </si>
  <si>
    <t>S2.21 : 2*0,7*2,02</t>
  </si>
  <si>
    <t>S2.22 : 0,7*2,02</t>
  </si>
  <si>
    <t xml:space="preserve">+ostění oken : </t>
  </si>
  <si>
    <t>S2.04 : ((1,145+2*1,79)+(1,16+2*1,79)+(1,145+2*1,775)+(1,01+2*1,7))*0,25</t>
  </si>
  <si>
    <t>S2.06 : ((1,15+2*1,78)+(1,16+2*1,77)+(1,16+2*1,78)+(1,155+2*1,775)+(1,01+2*1,7)+(2*2,03+2*2,485)+(2*1,16+2*0,9))*0,25</t>
  </si>
  <si>
    <t>S2.12 : ((1,14+2*1,775))*0,25</t>
  </si>
  <si>
    <t>S2.13 : ((1,14+2*1,765))*0,25</t>
  </si>
  <si>
    <t>S2.14 : ((1,14+2*1,775)+(1,14+2*1,76)+(1,14+2*1,755)+(1,14+2*1,75*2)+(2*1,16+2*0,9))*0,25</t>
  </si>
  <si>
    <t>S2.15 : ((1,14+2*1,79))*0,25</t>
  </si>
  <si>
    <t>23153600R</t>
  </si>
  <si>
    <t>malta pro dlažby/obklady spárovací; š. spáry do 5 mm; pro interiér i exteriér; stěny, podlahy; báze cementová; přísada umělohmotný prášek, minerální plnivo; ruční; odolná proti vodě, mrazu; teplotní odolnost -30 až 70 °C; barva bílá</t>
  </si>
  <si>
    <t xml:space="preserve">1 kg/m2 : </t>
  </si>
  <si>
    <t>Odkaz na mn. položky pořadí 127 : 647,89100*0,5</t>
  </si>
  <si>
    <t>597813621R</t>
  </si>
  <si>
    <t>obklad keramický š = 198 mm; l = 198 mm; h = 6,5 mm; pro interiér; barva šedá; lesk</t>
  </si>
  <si>
    <t xml:space="preserve">RAL 9006 : </t>
  </si>
  <si>
    <t xml:space="preserve">celkem cca 90 % obkladu : </t>
  </si>
  <si>
    <t>Odkaz na mn. položky pořadí 127 : 647,89100*0,9</t>
  </si>
  <si>
    <t>597813624R</t>
  </si>
  <si>
    <t>obklad keramický š = 198 mm; l = 198 mm; h = 6,5 mm; pro interiér; barva žlutá; lesk</t>
  </si>
  <si>
    <t xml:space="preserve">RAL 1012 : </t>
  </si>
  <si>
    <t xml:space="preserve">celkem cca 10 % obkladu : </t>
  </si>
  <si>
    <t>Odkaz na mn. položky pořadí 127 : 647,89100*0,1</t>
  </si>
  <si>
    <t>781497132R00</t>
  </si>
  <si>
    <t xml:space="preserve">Lišty k obkladům profil rohový nerez ododlná proti oděru, uložení do tmele,  , výška profilu 8 mm,  </t>
  </si>
  <si>
    <t>S2.02 : 2,6</t>
  </si>
  <si>
    <t>S2.04 : 6*2,5</t>
  </si>
  <si>
    <t>S2.05 : 5*2,5</t>
  </si>
  <si>
    <t>S2.06 : 8*2,6+2*2,3+7*2,42</t>
  </si>
  <si>
    <t>S2.09 : 1,1</t>
  </si>
  <si>
    <t>S2.12 : 2,6</t>
  </si>
  <si>
    <t>S2.13 : 3*2,5</t>
  </si>
  <si>
    <t>S2.14 : 4*2,455+6*2,6</t>
  </si>
  <si>
    <t>S2.15 : 2,6+0,91</t>
  </si>
  <si>
    <t>S2.20 : 2,6</t>
  </si>
  <si>
    <t>S2.22 : 0,925</t>
  </si>
  <si>
    <t>998781101R00</t>
  </si>
  <si>
    <t>Přesun hmot pro obklady keramické v objektech výšky do 6 m</t>
  </si>
  <si>
    <t>783201831R00</t>
  </si>
  <si>
    <t>Odstranění nátěrů z kovových doplňk.konstrukcí chemickými odstranovači</t>
  </si>
  <si>
    <t>800-783</t>
  </si>
  <si>
    <t>BP7 : (0,15+2*0,05)*(2*2,02+1,2)</t>
  </si>
  <si>
    <t>(0,17+2*0,05)*(2*2,02+1,2)</t>
  </si>
  <si>
    <t>2*(0,1+2*0,05)*(2*2,02+0,7)</t>
  </si>
  <si>
    <t>(0,15+2*0,05)*(2*2,02+0,9)</t>
  </si>
  <si>
    <t>(0,15+2*0,05)*(2*2,02+1,0)</t>
  </si>
  <si>
    <t>783292002R00</t>
  </si>
  <si>
    <t>Nátěry kov.stavebních doplňk. konstrukcí ostatní disperzní, jednonásobné + 2x email</t>
  </si>
  <si>
    <t>1x základní + 2x finální (RAL9010)</t>
  </si>
  <si>
    <t>Odkaz na mn. položky pořadí 133 : 7,11580</t>
  </si>
  <si>
    <t>784191101R00</t>
  </si>
  <si>
    <t>Příprava povrchu Penetrace (napouštění) podkladu disperzní, jednonásobná</t>
  </si>
  <si>
    <t>800-784</t>
  </si>
  <si>
    <t>Odkaz na mn. položky pořadí 136 : 702,17908</t>
  </si>
  <si>
    <t>784195112R00</t>
  </si>
  <si>
    <t>Malby z malířských směsí hlinkových,  , bělost 77 %, dvojnásobné</t>
  </si>
  <si>
    <t>Odkaz na mn. položky pořadí 11 : 29,87000</t>
  </si>
  <si>
    <t>Odkaz na mn. položky pořadí 35 : 61,06800</t>
  </si>
  <si>
    <t>Odkaz na mn. položky pořadí 36 : 250,49700</t>
  </si>
  <si>
    <t>S2.11 : 16,01</t>
  </si>
  <si>
    <t>S2.13 : 7,65</t>
  </si>
  <si>
    <t>Zpětné osazení očištěných vnitřních žaluzií</t>
  </si>
  <si>
    <t>21012.x</t>
  </si>
  <si>
    <t>Zpětná montáž očištěných a natřených revizních dvířek elektroskříně</t>
  </si>
  <si>
    <t>Odkaz na mn. položky pořadí 144 : 0,10110</t>
  </si>
  <si>
    <t>Odkaz na mn. položky pořadí 139 : 0,10110*2</t>
  </si>
  <si>
    <t>Odkaz na mn. položky pořadí 139 : 0,10110</t>
  </si>
  <si>
    <t>Odkaz na mn. položky pořadí 142 : 0,10110*25</t>
  </si>
  <si>
    <t>Odkaz na hmot. položky pořadí 75 : 0,00367</t>
  </si>
  <si>
    <t>Odkaz na hmot. položky pořadí 76 : 0,00335</t>
  </si>
  <si>
    <t>Odkaz na hmot. položky pořadí 77 : 0,09408</t>
  </si>
  <si>
    <t>Včetně:</t>
  </si>
  <si>
    <t>Nařezání izolace na potřebný rouzměr. Vložení izolace do stěny bez dodávky tepelné izolace.</t>
  </si>
  <si>
    <t>132301101</t>
  </si>
  <si>
    <t>Hloubení rýh š do 600 mm v hornině tř. 4 objemu do 100 m3</t>
  </si>
  <si>
    <t>POL1_1</t>
  </si>
  <si>
    <t>161101101</t>
  </si>
  <si>
    <t>Svislé přemístění výkopku z horniny tř. 1 až 4 hl výkopu do 2,5 m</t>
  </si>
  <si>
    <t>162701105</t>
  </si>
  <si>
    <t>Vodorovné přemístění do 30000 m výkopku z horniny tř. 1 až 4</t>
  </si>
  <si>
    <t>167101102</t>
  </si>
  <si>
    <t>Nakládání výkopku z hornin tř. 1 až 4 přes 100 m3</t>
  </si>
  <si>
    <t>1710001</t>
  </si>
  <si>
    <t>Poplatek za skládku zeminy</t>
  </si>
  <si>
    <t>OPN</t>
  </si>
  <si>
    <t>POL13_0</t>
  </si>
  <si>
    <t>171201201</t>
  </si>
  <si>
    <t>Uložení sypaniny na skládky</t>
  </si>
  <si>
    <t>174101101</t>
  </si>
  <si>
    <t>Zásyp jam, šachet rýh nebo kolem objektů sypaninou se zhutněním</t>
  </si>
  <si>
    <t>175101101</t>
  </si>
  <si>
    <t>Obsyp potrubí bez prohození sypaniny z hornin tř. 1 až 4 uloženým do 3 m od kraje výkopu</t>
  </si>
  <si>
    <t>1710002</t>
  </si>
  <si>
    <t>Kamenivo těžené, zásypový materiál</t>
  </si>
  <si>
    <t>POL3_0</t>
  </si>
  <si>
    <t>0011</t>
  </si>
  <si>
    <t>Stavební výpomoci (vysekání drážek a prostupů)</t>
  </si>
  <si>
    <t>0013</t>
  </si>
  <si>
    <t>Konstrukce pro uchycení rozvodů potrubí - objímky + vrutošrouby</t>
  </si>
  <si>
    <t>0018</t>
  </si>
  <si>
    <t>Demontáže ostatní stávající otopné soustavy a ekologickálikvidace.</t>
  </si>
  <si>
    <t>0023</t>
  </si>
  <si>
    <t>Rozbor pitné vody</t>
  </si>
  <si>
    <t>713463121</t>
  </si>
  <si>
    <t>Montáž izolace tepelné potrubí potrubními pouzdry bez úpravy uchycenými sponami 1x</t>
  </si>
  <si>
    <t>POL1_7</t>
  </si>
  <si>
    <t>71349</t>
  </si>
  <si>
    <t>Izolace návleková minerální s Al  tl.25mm/prostávající knalizaci DN50 - dodatečně izolováno</t>
  </si>
  <si>
    <t>71350</t>
  </si>
  <si>
    <t>Izolace návleková minerální s Al  tl.25mm/prostávající knalizaci DN100 - dodatečně izolováno</t>
  </si>
  <si>
    <t>71351</t>
  </si>
  <si>
    <t>998713201</t>
  </si>
  <si>
    <t>Přesun hmot pro izolace tepelné v objektech v do 6 m</t>
  </si>
  <si>
    <t>72105</t>
  </si>
  <si>
    <t>Montáž zápachových uzávěrek</t>
  </si>
  <si>
    <t>72586009</t>
  </si>
  <si>
    <t>Sifon umyvadl.40 chromový</t>
  </si>
  <si>
    <t>72586017</t>
  </si>
  <si>
    <t>Sifon  DN 50 samočist.</t>
  </si>
  <si>
    <t>72586018</t>
  </si>
  <si>
    <t>Sifon podomítkový DN 50</t>
  </si>
  <si>
    <t>72586019</t>
  </si>
  <si>
    <t>Sifon pro odvod kondenzátu DN 32</t>
  </si>
  <si>
    <t>725860458</t>
  </si>
  <si>
    <t>Napojení na stáv kanalizaci</t>
  </si>
  <si>
    <t>721171808</t>
  </si>
  <si>
    <t>Demontáž potrubí z PVC do D 114</t>
  </si>
  <si>
    <t>721171915</t>
  </si>
  <si>
    <t>Potrubí z PP propojení potrubí DN 110</t>
  </si>
  <si>
    <t>721173401</t>
  </si>
  <si>
    <t>Potrubí kanalizační z PVC hrdlové ležaté vnitřní DN 100 systém KG</t>
  </si>
  <si>
    <t>721174042</t>
  </si>
  <si>
    <t>Potrubí kanalizační z PP připojovací DN32</t>
  </si>
  <si>
    <t>721174043</t>
  </si>
  <si>
    <t>Potrubí kanalizační z PP připojovací systém HT DN 50</t>
  </si>
  <si>
    <t>721174024</t>
  </si>
  <si>
    <t>Potrubí kanalizační z PP odpadní DN 70</t>
  </si>
  <si>
    <t>721174025</t>
  </si>
  <si>
    <t>Potrubí kanalizační z PP odpadní systém HT DN 100</t>
  </si>
  <si>
    <t>721194104</t>
  </si>
  <si>
    <t>Vyvedení a upevnění odpadních výpustek DN 40</t>
  </si>
  <si>
    <t>721194105</t>
  </si>
  <si>
    <t>Vyvedení a upevnění odpadních výpustek DN 50</t>
  </si>
  <si>
    <t>721194109</t>
  </si>
  <si>
    <t>Vyvedení a upevnění odpadních výpustek DN 100</t>
  </si>
  <si>
    <t>721211611</t>
  </si>
  <si>
    <t>Vtok se svislým odtokem a zápachovou klapkou DN 110 mříž nerez protiskluzová 226x226, napojení na, podlahovou kritinu DN100, spodní napojení, nerezový mřížka</t>
  </si>
  <si>
    <t>721274103</t>
  </si>
  <si>
    <t>Přivzdušňovací ventil odpadních potrubí DN 50</t>
  </si>
  <si>
    <t>721290112</t>
  </si>
  <si>
    <t>Zkouška kanalizace</t>
  </si>
  <si>
    <t>721290821</t>
  </si>
  <si>
    <t>Přemístění vnitrostaveništní demontovaných hmot vnitřní kanalizace v objektech výšky do 6 m</t>
  </si>
  <si>
    <t>721300922</t>
  </si>
  <si>
    <t>Pročištění svodů ležatých do DN 300</t>
  </si>
  <si>
    <t>998721201</t>
  </si>
  <si>
    <t>Přesun hmot pro vnitřní kanalizace v objektech v do 6 m</t>
  </si>
  <si>
    <t>721504561</t>
  </si>
  <si>
    <t>NAP. MYČEK VIS DETAILDN100+ZAP. UZÁVĚRKA +adapter s pryžovou manžetou + MONTÁŽ</t>
  </si>
  <si>
    <t>721504560</t>
  </si>
  <si>
    <t>Vývod kanalizace vývod DN50 nad podl. MONTÁŽ</t>
  </si>
  <si>
    <t>722170804</t>
  </si>
  <si>
    <t>Demontáž rozvodů vody z plastů do D 50</t>
  </si>
  <si>
    <t>722174022</t>
  </si>
  <si>
    <t>Potrubí vodovodní plastové PP-RCT svar polyfuze PN 20 D 20 x 3,4 mm</t>
  </si>
  <si>
    <t>722174023</t>
  </si>
  <si>
    <t>Potrubí vodovodní plastové PP-RCT svar polyfuze PN 20 D 25 x 4,2 mm</t>
  </si>
  <si>
    <t>722174024</t>
  </si>
  <si>
    <t>Potrubí vodovodní plastové PP-RCT svar polyfuze PN 20 D 32 x5,4 mm</t>
  </si>
  <si>
    <t>722174025</t>
  </si>
  <si>
    <t>Potrubí vodovodní plastové PP-RCT svar polyfuze PN 20 D 40 x 6,7 mm</t>
  </si>
  <si>
    <t>722181251</t>
  </si>
  <si>
    <t>Ochrana vodovodního potrubí termoizolačními trubicemi z PE tl do 30 mm DN do 20 mm</t>
  </si>
  <si>
    <t>722181253</t>
  </si>
  <si>
    <t>Ochrana vodovodního potrubí termoizolačními trubicemi z PE tl do 40 mm DN do 63 mm</t>
  </si>
  <si>
    <t>722181817</t>
  </si>
  <si>
    <t>Demontáž plstěných pásů z trub do D 150</t>
  </si>
  <si>
    <t>722182011</t>
  </si>
  <si>
    <t>Podpůrný žlab pro potrubí D 20</t>
  </si>
  <si>
    <t>722182012</t>
  </si>
  <si>
    <t>Podpůrný žlab pro potrubí D 25</t>
  </si>
  <si>
    <t>722182013</t>
  </si>
  <si>
    <t>Podpůrný žlab pro potrubí D 32</t>
  </si>
  <si>
    <t>722182014</t>
  </si>
  <si>
    <t>Podpůrný žlab pro potrubí D 40</t>
  </si>
  <si>
    <t>722190401</t>
  </si>
  <si>
    <t>Vyvedení a upevnění výpustku do DN 25</t>
  </si>
  <si>
    <t>722220853</t>
  </si>
  <si>
    <t>Demontáž armatur závitových s jedním závitem G 6/4</t>
  </si>
  <si>
    <t>722221135</t>
  </si>
  <si>
    <t>Ventil výtokový G 3/4 s jedním závitem vývod na hadici</t>
  </si>
  <si>
    <t>7222211351</t>
  </si>
  <si>
    <t>TLAKOVÁ HADICE 1,0m DN20</t>
  </si>
  <si>
    <t>722224115</t>
  </si>
  <si>
    <t>Kohout plnicí nebo vypouštěcí G 1/2 PN 10 s jedním závitem</t>
  </si>
  <si>
    <t>722230101</t>
  </si>
  <si>
    <t>Ventil přímý G 1/2 se dvěma závity</t>
  </si>
  <si>
    <t>722230102</t>
  </si>
  <si>
    <t>Ventil přímý G 3/4 se dvěma závity</t>
  </si>
  <si>
    <t>722230103</t>
  </si>
  <si>
    <t>Ventil přímý G 1 se dvěma závity</t>
  </si>
  <si>
    <t>722230104</t>
  </si>
  <si>
    <t>Ventil přímý G 5/4 se dvěma závity</t>
  </si>
  <si>
    <t>722232044</t>
  </si>
  <si>
    <t>Kohout kulový přímý G 1 PN 42 do 185°C vnitřní závit</t>
  </si>
  <si>
    <t>722225699</t>
  </si>
  <si>
    <t>Centrální úpravna vody pro centrální sterilizaci RO EDI 150 + montáž (specifikace vis. TZ projektu)</t>
  </si>
  <si>
    <t>7222256991455</t>
  </si>
  <si>
    <t>Napojení na stávající rozvody vody</t>
  </si>
  <si>
    <t>7222320441</t>
  </si>
  <si>
    <t>Regulátor tlaku DN25 nastavit-3,5BAR + montáž</t>
  </si>
  <si>
    <t>722290226</t>
  </si>
  <si>
    <t>Zkouška těsnosti vodovodního potrubí závitového do DN 50</t>
  </si>
  <si>
    <t>722290234</t>
  </si>
  <si>
    <t>Proplach a dezinfekce vodovodního potrubí do DN 80</t>
  </si>
  <si>
    <t>722290822</t>
  </si>
  <si>
    <t>Přemístění vnitrostaveništní demontovaných hmot pro vnitřní vodovod v objektech výšky do 12 m</t>
  </si>
  <si>
    <t>998722201</t>
  </si>
  <si>
    <t>Přesun hmot pro vnitřní vodovod v objektech v do 6 m</t>
  </si>
  <si>
    <t>7250002</t>
  </si>
  <si>
    <t>Montáž předstěnového systému</t>
  </si>
  <si>
    <t>7250003</t>
  </si>
  <si>
    <t>Předstěnový systém WC + ovl. tlačítko bílá</t>
  </si>
  <si>
    <t>725110811</t>
  </si>
  <si>
    <t>Demontáž klozetů splachovací s nádrží</t>
  </si>
  <si>
    <t>725113123</t>
  </si>
  <si>
    <t>Montáž klozetových mís</t>
  </si>
  <si>
    <t>7250001</t>
  </si>
  <si>
    <t>WC závěsné, bílé + sedátko, bílé</t>
  </si>
  <si>
    <t>725210821</t>
  </si>
  <si>
    <t>Demontáž umyvadel bez výtokových armatur</t>
  </si>
  <si>
    <t>725215102</t>
  </si>
  <si>
    <t>Montáž umyvadla připevněného na šrouby do zdiva</t>
  </si>
  <si>
    <t>7251012</t>
  </si>
  <si>
    <t>Umyvadlo ker. umyvadlo š = 550 mm; hl. 450 mm; diturvit; s otvorem pro baterii uprostřed; bílé.</t>
  </si>
  <si>
    <t>72510121</t>
  </si>
  <si>
    <t>Umývátko; diturvit; s otvorem pro baterii uprostřed; bílé.</t>
  </si>
  <si>
    <t>725240811</t>
  </si>
  <si>
    <t>Demontáž kabin sprchových bez výtokových armatur</t>
  </si>
  <si>
    <t>725240812</t>
  </si>
  <si>
    <t>Demontáž vaniček sprchových bez výtokových armatur</t>
  </si>
  <si>
    <t>725310823</t>
  </si>
  <si>
    <t>Demontáž dřez jednoduchý vestavěný v kuchyňských sestavách bez výtokových armatur</t>
  </si>
  <si>
    <t>725311121</t>
  </si>
  <si>
    <t>Dřez jednoduchý nerezový se zápachovou uzávěrkou s odkapávací plochou 560x480 mm a miskou</t>
  </si>
  <si>
    <t>725330820</t>
  </si>
  <si>
    <t>Demontáž výlevka diturvitová</t>
  </si>
  <si>
    <t>725331111</t>
  </si>
  <si>
    <t>Výlevka bez výtokových armatur keramická se sklopnou plastovou mřížkou 500 mm s horní nádržkou</t>
  </si>
  <si>
    <t>725590812</t>
  </si>
  <si>
    <t>Přemístění vnitrostaveništní demontovaných zařizovacích předmětů v objektech výšky do 12 m</t>
  </si>
  <si>
    <t>725819401</t>
  </si>
  <si>
    <t>Montáž ventilů rohových G 1/2 s připojovací trubičkou</t>
  </si>
  <si>
    <t>7251001</t>
  </si>
  <si>
    <t>Ventil rohový 1/2"  + připojovací thadičky</t>
  </si>
  <si>
    <t>725820801</t>
  </si>
  <si>
    <t>Demontáž baterie nástěnné do G 3 / 4</t>
  </si>
  <si>
    <t>725821312</t>
  </si>
  <si>
    <t>Baterie výlevková nástěnná páková s otáčivým kulatým ústím a délkou ramínka 210 mm</t>
  </si>
  <si>
    <t>725821316</t>
  </si>
  <si>
    <t>Baterie dřezová nástěnná páková s otáčivým plochým ústím a délkou ramínka 300 mm</t>
  </si>
  <si>
    <t>725821325</t>
  </si>
  <si>
    <t>Baterie dřezová PRUŽINOVÉ BATERIE S PRODLOUŽENOU PÁKOU</t>
  </si>
  <si>
    <t>725822721</t>
  </si>
  <si>
    <t>Montáž baterie umyvadlové stojánkové G 1/2</t>
  </si>
  <si>
    <t>7251002</t>
  </si>
  <si>
    <t>Baterie umyvadlová stoj. prodloužené ramínko</t>
  </si>
  <si>
    <t>998725201</t>
  </si>
  <si>
    <t>Přesun hmot pro zařizovací předměty v objektech v do 6 m</t>
  </si>
  <si>
    <t>Izolace návleková s Al  tl.40mm/pro ocel DN40</t>
  </si>
  <si>
    <t>Izolace návleková s Al  tl.25mm/pro ocel DN15</t>
  </si>
  <si>
    <t>71354</t>
  </si>
  <si>
    <t>Izolace návleková  kaučuková tl. 40mm/ 63</t>
  </si>
  <si>
    <t>71355</t>
  </si>
  <si>
    <t>Izolace návleková kaučuková 25mm/ 25</t>
  </si>
  <si>
    <t>0010</t>
  </si>
  <si>
    <t>Topná zkouška</t>
  </si>
  <si>
    <t>998731201</t>
  </si>
  <si>
    <t>Přesun hmot pro kotelny v objektech v do 6 m</t>
  </si>
  <si>
    <t>732421468</t>
  </si>
  <si>
    <t>ČERPADLO ELEKTRONICKÉ, DN32-60 230V</t>
  </si>
  <si>
    <t>7324214682</t>
  </si>
  <si>
    <t>ČERPADLO EL. DN40-80, 230V + protipříruby</t>
  </si>
  <si>
    <t>998732201</t>
  </si>
  <si>
    <t>Přesun hmot pro strojovny v objektech v do 6 m</t>
  </si>
  <si>
    <t>733110803</t>
  </si>
  <si>
    <t>Demontáž potrubí ocelového závitového do DN 15</t>
  </si>
  <si>
    <t>733111112</t>
  </si>
  <si>
    <t>Potrubí ocelové závitové bezešvé běžné v kotelnách nebo strojovnách DN 10</t>
  </si>
  <si>
    <t>733111113</t>
  </si>
  <si>
    <t>Potrubí ocelové závitové bezešvé běžné v kotelnách nebo strojovnách DN 15</t>
  </si>
  <si>
    <t>733111117</t>
  </si>
  <si>
    <t>Potrubí ocelové závitové bezešvé běžné v kotelnách nebo strojovnách DN 40</t>
  </si>
  <si>
    <t>733113112</t>
  </si>
  <si>
    <t>Příplatek k porubí z trubek ocelových závitových za zhotovení závitové ocelové přípojky DN 10</t>
  </si>
  <si>
    <t>733113113</t>
  </si>
  <si>
    <t>Příplatek k porubí z trubek ocelových závitových za zhotovení závitové ocelové přípojky DN 15</t>
  </si>
  <si>
    <t>733113117</t>
  </si>
  <si>
    <t>Příplatek k porubí z trubek ocelových závitových za zhotovení závitové ocelové přípojky DN 40</t>
  </si>
  <si>
    <t>733190107</t>
  </si>
  <si>
    <t>Zkouška těsnosti potrubí ocelové závitové do DN 40</t>
  </si>
  <si>
    <t>733191924</t>
  </si>
  <si>
    <t>Navaření odbočky na potrubí ocelové závitové DN 20</t>
  </si>
  <si>
    <t>733191925</t>
  </si>
  <si>
    <t>Navaření odbočky na potrubí ocelové závitové DN 25</t>
  </si>
  <si>
    <t>733191927</t>
  </si>
  <si>
    <t>Navaření odbočky na potrubí ocelové závitové DN 40</t>
  </si>
  <si>
    <t>733392907</t>
  </si>
  <si>
    <t>Vsazení odbočky na potrubí plastové spojené lepením nebo svařováním D 63x5,8 mm</t>
  </si>
  <si>
    <t>733890801</t>
  </si>
  <si>
    <t>Přemístění potrubí demontovaného vodorovně do 100 m v objektech výšky do 6 m</t>
  </si>
  <si>
    <t>998733201</t>
  </si>
  <si>
    <t>Přesun hmot pro rozvody potrubí v objektech v do 6 m</t>
  </si>
  <si>
    <t>7340001</t>
  </si>
  <si>
    <t>Montáž termostat. hlavice</t>
  </si>
  <si>
    <t>73455</t>
  </si>
  <si>
    <t>TERMOSTATICKÁ HLAVICE S OCHRANOU PROTI ODCIZENÍ A POŠKOZENÍ</t>
  </si>
  <si>
    <t>73451</t>
  </si>
  <si>
    <t>Ventil termostatický rad. př. 1/2"</t>
  </si>
  <si>
    <t>734512</t>
  </si>
  <si>
    <t>Ventil termostatický rad. př. 3/8"</t>
  </si>
  <si>
    <t>734690</t>
  </si>
  <si>
    <t>Šroubení rad. př. G 1/2</t>
  </si>
  <si>
    <t>734691</t>
  </si>
  <si>
    <t>Šroubení rad. př. G 3/8"</t>
  </si>
  <si>
    <t>7346911245</t>
  </si>
  <si>
    <t>Propojení nových rozvodů s novou VZT jednotkou</t>
  </si>
  <si>
    <t>7346911246</t>
  </si>
  <si>
    <t>Montáž Ventil chlazení split jednotky ON/OFF 230V-dodávka VZT</t>
  </si>
  <si>
    <t>734200821</t>
  </si>
  <si>
    <t>Demontáž armatury závitové se dvěma závity do G 1/2</t>
  </si>
  <si>
    <t>734211113</t>
  </si>
  <si>
    <t>Ventil závitový odvzdušňovací G 3/8 PN 10 do 120°C</t>
  </si>
  <si>
    <t>734220101</t>
  </si>
  <si>
    <t>Ventil závitový regulační přímý G 1/2 PN 20 do 100°C vyvažovací</t>
  </si>
  <si>
    <t>734220103</t>
  </si>
  <si>
    <t>Ventil závitový regulační přímý G 5/4 PN 20 do 100°C vyvažovací</t>
  </si>
  <si>
    <t>734242416</t>
  </si>
  <si>
    <t>Ventil závitový zpětný přímý G 6/4 PN 16 do 110°C</t>
  </si>
  <si>
    <t>734261232</t>
  </si>
  <si>
    <t>Šroubení topenářské přímé G 3/8 PN 16 do 120°C</t>
  </si>
  <si>
    <t>734261233</t>
  </si>
  <si>
    <t>Šroubení topenářské přímé G 1/2 PN 16 do 120°C</t>
  </si>
  <si>
    <t>734261234</t>
  </si>
  <si>
    <t>Šroubení topenářské přímé G 3/4 PN 16 do 120°C</t>
  </si>
  <si>
    <t>734261236</t>
  </si>
  <si>
    <t>Šroubení topenářské přímé G 5/4 PN 16 do 120°C</t>
  </si>
  <si>
    <t>734261237</t>
  </si>
  <si>
    <t>Šroubení topenářské přímé G 6/4 PN 16 do 120°C</t>
  </si>
  <si>
    <t>734291113</t>
  </si>
  <si>
    <t>Kohout závitový plnící a vypouštěcí ČSN 137061 PN 10/100°C G 1/2</t>
  </si>
  <si>
    <t>734291245</t>
  </si>
  <si>
    <t>Filtr závitový přímý G 1 1/4 PN 16 do 130°C s vnitřními závity</t>
  </si>
  <si>
    <t>734291246</t>
  </si>
  <si>
    <t>Filtr závitový přímý G 1 1/2 PN 16 do 130°C s vnitřními závity</t>
  </si>
  <si>
    <t>734292712</t>
  </si>
  <si>
    <t>Kohout kulový přímý G 3/8 PN 42 do 185°C vnitřní závit</t>
  </si>
  <si>
    <t>734292716</t>
  </si>
  <si>
    <t>Kohout kulový přímý G 1 1/4 PN 42 do 185°C vnitřní závit</t>
  </si>
  <si>
    <t>734292717</t>
  </si>
  <si>
    <t>Kohout kulový přímý G 1 1/2 PN 42 do 185°C vnitřní závit</t>
  </si>
  <si>
    <t>734292718</t>
  </si>
  <si>
    <t>Kohout kulový přímý G 2 PN 42 do 185°C vnitřní závit</t>
  </si>
  <si>
    <t>734295112</t>
  </si>
  <si>
    <t>MIX. DN32-kv10, + SERVOPOHON, ŘÍZENÍ 0-10V</t>
  </si>
  <si>
    <t>73429511212</t>
  </si>
  <si>
    <t>MIX. PRO CHLAZENÍ DN25-kv4, + SERVOPOHON, ŘÍZENÍ 0-10V (možno instalovat i dvojcestný ventil dle, stávajícího stavu)</t>
  </si>
  <si>
    <t>734411103</t>
  </si>
  <si>
    <t>Teploměr technický s pevným stonkem a jímkou zadní připojení průměr 63 mm délky 100 mm</t>
  </si>
  <si>
    <t>998734201</t>
  </si>
  <si>
    <t>Přesun hmot pro armatury v objektech v do 6 m</t>
  </si>
  <si>
    <t>735000912</t>
  </si>
  <si>
    <t>Vyregulování ventilu nebo kohoutu dvojregulačního s termostatickým ovládáním</t>
  </si>
  <si>
    <t>735111810</t>
  </si>
  <si>
    <t>Demontáž otopného tělesa litinového článkového</t>
  </si>
  <si>
    <t>735152271</t>
  </si>
  <si>
    <t>HLADKÁ DESKOVÁ OT (PLAN), BOČNÍ PŘIPOJENÍ náhradu článkových radiátorů s připojovací roztečí 500 mm,, 21/55040 R</t>
  </si>
  <si>
    <t>735152473</t>
  </si>
  <si>
    <t>HLADKÁ DESKOVÁ OT (PLAN), BOČNÍ PŘIPOJENÍ náhradu článkových radiátorů s připojovací roztečí 500 mm, 21/55060 R</t>
  </si>
  <si>
    <t>735152476</t>
  </si>
  <si>
    <t>HLADKÁ DESKOVÁ OT (PLAN), BOČNÍ PŘIPOJENÍ náhradu článkových radiátorů s připojovací roztečí 500 mm, 21/55090 R</t>
  </si>
  <si>
    <t>735152477</t>
  </si>
  <si>
    <t>HLADKÁ DESKOVÁ OT (PLAN), BOČNÍ PŘIPOJENÍ náhradu článkových radiátorů s připojovací roztečí 500 mm, 21/55120 R</t>
  </si>
  <si>
    <t>735152493</t>
  </si>
  <si>
    <t>HLADKÁ DESKOVÁ OT (PLAN), BOČNÍ PŘIPOJENÍ náhradu článkových radiátorů s připojovací roztečí 500 mm, 21/55140 R</t>
  </si>
  <si>
    <t>73515902</t>
  </si>
  <si>
    <t>Tlaková zkouška otopných těles</t>
  </si>
  <si>
    <t>735494811</t>
  </si>
  <si>
    <t>Vypuštění vody z otopných těles a rozvodů</t>
  </si>
  <si>
    <t>735890803</t>
  </si>
  <si>
    <t>Přemístění demontovaného otopného tělesa vodorovně 100 m v objektech výšky přes 12 do 24 m</t>
  </si>
  <si>
    <t>998735201</t>
  </si>
  <si>
    <t>Přesun hmot pro otopná tělesa v objektech v do 6 m</t>
  </si>
  <si>
    <t>783425513</t>
  </si>
  <si>
    <t>Nátěry syntetické potrubí do DN 100 barva dražší lesklý povrch 2x antikorozní, 1x základní, 1x email</t>
  </si>
  <si>
    <t>230120042</t>
  </si>
  <si>
    <t>Čištění potrubí proplachováním DN 40</t>
  </si>
  <si>
    <t>0014</t>
  </si>
  <si>
    <t>Konstrukce pro uchycení rozvodů</t>
  </si>
  <si>
    <t>0016</t>
  </si>
  <si>
    <t>Vyvážení a zaregulování otopné soustavy</t>
  </si>
  <si>
    <t>0017</t>
  </si>
  <si>
    <t>Požární ucpávky</t>
  </si>
  <si>
    <t>1.01d</t>
  </si>
  <si>
    <t>Demontáž odvodního ventilátoru včetně odpojení od napájení a MaR, demontáž průžných manžet,</t>
  </si>
  <si>
    <t>ks</t>
  </si>
  <si>
    <t>demontáž přívodního ventilátoru včetně odpojení od napájení a MaR, demontáž ohřívače a chladič včetně odpojení od médií,</t>
  </si>
  <si>
    <t>demontáž uzavíracích klapek, včetně likvidace demontovaných dílů</t>
  </si>
  <si>
    <t xml:space="preserve">Viz. výkres 04 - Půdorys 2.S - demontáže : </t>
  </si>
  <si>
    <t xml:space="preserve">1 : </t>
  </si>
  <si>
    <t>1.01</t>
  </si>
  <si>
    <t>Repase jednotky - montáž přívodního ventilátoru, ohřívače a chladiče, odvodního ventilátoru, montáž, pružných manžet,</t>
  </si>
  <si>
    <t>montáž uzavíracích klapek na přívodu a odvodu (dopojení zajistí ÚT, CHL, MaR), úprava dopojovacího potrubí,</t>
  </si>
  <si>
    <t>posun stávajících komor, včetně servisních vypínačů jejich prokabelování a sifonů pro odvod kondenzátu,</t>
  </si>
  <si>
    <t>dále včetně optických manometrů diferenčního tlaku a čidel diferenčního tlaku pro napojení MaR</t>
  </si>
  <si>
    <t>Stranu připojení médií prověřit před montáží s výrobcem</t>
  </si>
  <si>
    <t xml:space="preserve">Viz. výkres 03 - Půdorys 2.S : </t>
  </si>
  <si>
    <t>1.02</t>
  </si>
  <si>
    <t>Výměna dvojice stávajících filtrů EU4 a EU9 v přívodní VZT jednotce</t>
  </si>
  <si>
    <t>1.03</t>
  </si>
  <si>
    <t>Výměna HEPA filtru ve filtrační komoře</t>
  </si>
  <si>
    <t>1.04</t>
  </si>
  <si>
    <t>Překrytí a následné vyčištění stávajících koncových elementů a mřížek</t>
  </si>
  <si>
    <t xml:space="preserve">16 : </t>
  </si>
  <si>
    <t>16</t>
  </si>
  <si>
    <t>1.05</t>
  </si>
  <si>
    <t>Posun stávajícího koncového elementu včetně připojení a odpojení</t>
  </si>
  <si>
    <t>1.06</t>
  </si>
  <si>
    <t>Čtyřhranné ocel. potrubí sk. I třídy těsnosti C</t>
  </si>
  <si>
    <t xml:space="preserve">8 : </t>
  </si>
  <si>
    <t>1.07</t>
  </si>
  <si>
    <t>Tvrzená, nenasákavá protihluková izolace tl. 6 cm - iz. deskami anebo pásy</t>
  </si>
  <si>
    <t>s Al. polepem příp. na trně, přelepení spojů Al. páskou</t>
  </si>
  <si>
    <t>1.100</t>
  </si>
  <si>
    <t>Montážní materiál</t>
  </si>
  <si>
    <t>Pol__0012</t>
  </si>
  <si>
    <t>Přesun hmot (% z ceny montáže)</t>
  </si>
  <si>
    <t>Pol__0015</t>
  </si>
  <si>
    <t>Zaškolení obsluhy</t>
  </si>
  <si>
    <t>Pol__0016</t>
  </si>
  <si>
    <t>Autorizované měření hluku vnitřního prostoru včetně vypracování protokolu</t>
  </si>
  <si>
    <t>měření</t>
  </si>
  <si>
    <t>Pol__0017</t>
  </si>
  <si>
    <t>Čistění a desinfekce VZT zařízení</t>
  </si>
  <si>
    <t>Pol__0019</t>
  </si>
  <si>
    <t>Vypracování provozního řádu</t>
  </si>
  <si>
    <t>2.01</t>
  </si>
  <si>
    <t>Centrální VZT jednotka pro přívod a odvod vzduchu:</t>
  </si>
  <si>
    <t>vnitřní hygienické provedení, 3-patrová jednotka, základový rám s nastavitelnými nohami, rámová konstrukce s hliníkovými profily</t>
  </si>
  <si>
    <t>a sendvičovými panely demontovatelnými zvenčí, která má hladké vnitřní stěny (na stěnách nebudou výztuhy, hrany, prohlubně, nečistitelná místa).</t>
  </si>
  <si>
    <t>AHU Energy Efficiency Class A+ (2016), třída rekuperace H2 (DIN/EN13053/A1-2020-05), SFP třída SFP 3</t>
  </si>
  <si>
    <t>mech.stabilita D2, vzduchotěsnost skříně třídy L1/L2 (EN 1886), koeficient prostupu tepla T2, faktor tepelných mostů TB2,</t>
  </si>
  <si>
    <t>Splňuje nařízení EU č.1253/2014 (větrací VZT jednotky) a požadavky Ekodesign ErP 2018</t>
  </si>
  <si>
    <t>Včetně optických manometrů</t>
  </si>
  <si>
    <t>Technické parametry opláštění a komponentů jednotky (v souladu s ČSN EN 1886) musí být potvrzeny certifikací EUROVENT</t>
  </si>
  <si>
    <t>vývody na čelech jednotky, opláštění zhotoveno z dvojitých sendvičových panelů plech-izolace-plech, vodotěsně uzavřeno</t>
  </si>
  <si>
    <t>panely opláštění uvnitř zcela hladké bez řezných hran, tloušťka stěny pláště 60 mm panely jsou vyplněny nehořlavou minerální</t>
  </si>
  <si>
    <t>vlnou (třída hořlavosti A1), pružné podložení jednotky, dveře jsou těsné s nastavitelným přítlakem za použití plnoprofilového těsnění v EPDM kvalitě</t>
  </si>
  <si>
    <t>Vnitřní plášť Aluzinkovaný ocelový plech s vstvou proti otiskům prstů (FeP02G AZ 185) třída protikorozní ochrany III</t>
  </si>
  <si>
    <t>podle DIN 55928 část 8</t>
  </si>
  <si>
    <t>Vnější plášť Polyesterem pásově povrstvený pozinkovaný ocelový plech - barva RAL 9002 šedobílá</t>
  </si>
  <si>
    <t>EC motory, radiální ventilátory s volným oběžným kolem</t>
  </si>
  <si>
    <t>vodní ohřívač, vodní chladič, filtrace F5 a F9 na přívodu, G4 na odvodu, těsné uzavírací klapky na přívodu a odvodu</t>
  </si>
  <si>
    <t>výměník ZZT s bypassem s minimální účinností 81%, tlumící vložky, sifony, pružné manžety, hadičky pro snímání tlaku, servisní vypínače,</t>
  </si>
  <si>
    <t>převodník snímání průtoku vzduchu - dodávka MaR, vybavení jednotky prvky MaR - dodávka MaR</t>
  </si>
  <si>
    <t>všechny technické parametry-viz tabulka "Přehled výkonů po zařízeních"; Standard zařízení je popsán v Technické zprávě PD profese VZT</t>
  </si>
  <si>
    <t>před objednáním jednotky ověřit strany a připojení médii, transport jednotky po jednotlivých dílech montážním otvorem do strojovny VZT</t>
  </si>
  <si>
    <t>2.02</t>
  </si>
  <si>
    <t>Regulátor variabilního průtoku vzduchu izolovaný, čtyřhranný 800x300, Vmin=2000m3/h, Vmax=5000 m3/h</t>
  </si>
  <si>
    <t>Včetně servopohonu na 24 V, řízení 0-10V , ovladač pro nastavení parametrů včetně kabelu</t>
  </si>
  <si>
    <t>2.03</t>
  </si>
  <si>
    <t>Protidešťová žaluzie pozink, široké lamely 1500x450 včetně síta a rámu</t>
  </si>
  <si>
    <t>2.04</t>
  </si>
  <si>
    <t>Protidešťová žaluzie pozink, široké lamely 1120x500 včetně síta a rámu</t>
  </si>
  <si>
    <t>2.05</t>
  </si>
  <si>
    <t>Tlumič hluku buňkový hygienický 200 x 500 x 1500, vč. děrovaného plechu</t>
  </si>
  <si>
    <t>2.06</t>
  </si>
  <si>
    <t>Tlumič hluku buňkový hygienický 250 x 500 x 1500, vč. děrovaného plechu</t>
  </si>
  <si>
    <t xml:space="preserve">4 : </t>
  </si>
  <si>
    <t>4</t>
  </si>
  <si>
    <t>2.07</t>
  </si>
  <si>
    <t>Tlumič hluku buňkový hygienický 250 x 500 x 2000, vč. děrovaného plechu</t>
  </si>
  <si>
    <t xml:space="preserve">3 : </t>
  </si>
  <si>
    <t>2.08</t>
  </si>
  <si>
    <t>Tlumič hluku buňkový hygienický 200 x 500 x 1000, vč. děrovaného plechu</t>
  </si>
  <si>
    <t xml:space="preserve">12 : </t>
  </si>
  <si>
    <t>12</t>
  </si>
  <si>
    <t>2.09</t>
  </si>
  <si>
    <t>Tlumič hluku buňkový hygienický atyp do rozměru 1220x580, 4 buňky 305 x 580 x 500, vč. děrovaného, plechu</t>
  </si>
  <si>
    <t>2.10</t>
  </si>
  <si>
    <t>Regulační klapka těsná ovl. Ruční 800 x 400</t>
  </si>
  <si>
    <t>2.11</t>
  </si>
  <si>
    <t>Regulační klapka těsná ovl. Ruční 315 x 400</t>
  </si>
  <si>
    <t>2.12</t>
  </si>
  <si>
    <t>Regulační klapka těsná ovl. Ruční 400 x 100</t>
  </si>
  <si>
    <t>2.13</t>
  </si>
  <si>
    <t>Regulační klapka těsná ovl. Ruční 160 x 250</t>
  </si>
  <si>
    <t xml:space="preserve">2 : </t>
  </si>
  <si>
    <t>2.14</t>
  </si>
  <si>
    <t>Regulační klapka těsná ovl. Ruční 710 x 355</t>
  </si>
  <si>
    <t>2.15</t>
  </si>
  <si>
    <t>Regulační klapka těsná ovl. Ruční 280 x 250</t>
  </si>
  <si>
    <t>2.16</t>
  </si>
  <si>
    <t>Regulační klapka těsná ovl. Ruční 355 x 315</t>
  </si>
  <si>
    <t>2.17</t>
  </si>
  <si>
    <t>Regulační klapka těsná ovl. Ruční 315 x 280</t>
  </si>
  <si>
    <t>2.18</t>
  </si>
  <si>
    <t>Regulační klapka těsná ovl. Ruční d=250</t>
  </si>
  <si>
    <t>2.19</t>
  </si>
  <si>
    <t>Čistý nástavec velikost 587, HEPA filtr H13 575/575/78 s počáteční tlakovou ztrátou 150 Pa při, 400m3/h,</t>
  </si>
  <si>
    <t>Provedení vyústky: vířivá, nastavitelné lamely, odstín RAL 9010</t>
  </si>
  <si>
    <t>Horizontální kruhové připojení s uzavírací těsnou klapkou d=250mm, kruhová regulační klapka d=250mm na nástavci na potrubí</t>
  </si>
  <si>
    <t>Těsnění na filtru ve tvaru "U" na vstupu s ochrannou mřížkou na výstupu, dodávku obvodové lišty ověřit v koordinaci s podhledovým rastrem</t>
  </si>
  <si>
    <t>2.20</t>
  </si>
  <si>
    <t>Čistý nástavec velikost 318, HEPA filtr H13 305/305/78 s počáteční tlakovou ztrátou 150 Pa při, 100m3/h,</t>
  </si>
  <si>
    <t>Horizontální kruhové připojení s uzavírací těsnou klapkou d=160mm, kruhová regulační klapka d=160mm na nástavci na potrubí</t>
  </si>
  <si>
    <t>2.21</t>
  </si>
  <si>
    <t>Čistý nástavec velikost 318, HEPA filtr H13 305/305/78 s počáteční tlakovou ztrátou 150 Pa při, 150m3/h,</t>
  </si>
  <si>
    <t>2.22</t>
  </si>
  <si>
    <t>Vířivá vyústka - čtvercová čelní deska, přívod, nast.lamely, připojení horizontální d250, regulace,, 600 x 32, připojovací krabice</t>
  </si>
  <si>
    <t>včetně regulační těsné klapky daného průměru na nástavci potrubí</t>
  </si>
  <si>
    <t xml:space="preserve">6 : </t>
  </si>
  <si>
    <t>2.23</t>
  </si>
  <si>
    <t>Vířivá vyústka - čtvercová čelní deska, přívod, nast.lamely, připojení horizontální d250, regulace,, 600 x 40, připojovací krabice</t>
  </si>
  <si>
    <t>2.24</t>
  </si>
  <si>
    <t>Vířivá vyústka - čtvercová čelní deska, přívod, nast.lamely, připojení horizontální d200, regulace,, 600 x 24, připojovací krabice</t>
  </si>
  <si>
    <t>2.25</t>
  </si>
  <si>
    <t>Vířivá vyústka - čtvercová čelní deska, přívod, nast.lamely, připojení horizontální d200, regulace,, 400 x 16, připojovací krabice</t>
  </si>
  <si>
    <t>2.26</t>
  </si>
  <si>
    <t>Talířový ventil kovový přívodní d160 včetně rámečku</t>
  </si>
  <si>
    <t>2.27</t>
  </si>
  <si>
    <t>Vířivá vyústka čtvercová čelní deska, odvod, připojení horizontální d250, regulace, 600 x 40,, připojovací krabice</t>
  </si>
  <si>
    <t>2.28</t>
  </si>
  <si>
    <t>Vířivá vyústka čtvercová čelní deska, odvod, připojení horizontální d200, regulace, 400 x 16,, připojovací krabice</t>
  </si>
  <si>
    <t>2.29</t>
  </si>
  <si>
    <t>Vířivá vyústka čtvercová čelní deska, odvod, připojení horizontální d160, regulace, 300 x 8,, připojovací krabice</t>
  </si>
  <si>
    <t>2.30</t>
  </si>
  <si>
    <t>Talířový ventil kovový odvodní d160 včetně rámečku</t>
  </si>
  <si>
    <t xml:space="preserve">7 : </t>
  </si>
  <si>
    <t>7</t>
  </si>
  <si>
    <t>2.31</t>
  </si>
  <si>
    <t>Stěnová mřížka 200 x 100, rozteč lamel 20, hliník</t>
  </si>
  <si>
    <t>2.32</t>
  </si>
  <si>
    <t>Ohebná hadice zvukově izolační zpevněná d = 254</t>
  </si>
  <si>
    <t>bm</t>
  </si>
  <si>
    <t xml:space="preserve">42 : </t>
  </si>
  <si>
    <t>42</t>
  </si>
  <si>
    <t>2.33</t>
  </si>
  <si>
    <t>Ohebná hadice zvukově izolační zpevněná d = 203</t>
  </si>
  <si>
    <t xml:space="preserve">18 : </t>
  </si>
  <si>
    <t>18</t>
  </si>
  <si>
    <t>2.34</t>
  </si>
  <si>
    <t>Ohebná hadice zvukově izolační zpevněná d = 160</t>
  </si>
  <si>
    <t xml:space="preserve">24 : </t>
  </si>
  <si>
    <t>24</t>
  </si>
  <si>
    <t>2.35</t>
  </si>
  <si>
    <t xml:space="preserve">413 : </t>
  </si>
  <si>
    <t>413</t>
  </si>
  <si>
    <t>2.36</t>
  </si>
  <si>
    <t>Kruhové ocel. potrubí sk. I třídy těsnosti C</t>
  </si>
  <si>
    <t xml:space="preserve">34 : </t>
  </si>
  <si>
    <t>34</t>
  </si>
  <si>
    <t>2.37</t>
  </si>
  <si>
    <t>Tvrzená, nenasákavá tepelná izolace tl. 4 cm - iz. deskami nebo pásy</t>
  </si>
  <si>
    <t>s Al. polepem přip. na trny, přelepení spojů Al. páskou</t>
  </si>
  <si>
    <t xml:space="preserve">227 : </t>
  </si>
  <si>
    <t>227</t>
  </si>
  <si>
    <t>2.38</t>
  </si>
  <si>
    <t>s Al. polepem příp. na trně, přelepení spojů Al. Páskou</t>
  </si>
  <si>
    <t xml:space="preserve">163 : </t>
  </si>
  <si>
    <t>163</t>
  </si>
  <si>
    <t>2.39</t>
  </si>
  <si>
    <t>Kaučuková hydrofobizovaná termoakustická izolace tl.100mm</t>
  </si>
  <si>
    <t>včetně těsného přelepení spojů a hliníkové folie</t>
  </si>
  <si>
    <t xml:space="preserve">Viz výkres: Půdorys Střechy, Řezy : </t>
  </si>
  <si>
    <t>80</t>
  </si>
  <si>
    <t>2.40</t>
  </si>
  <si>
    <t>Demontáž stávajících rozvodů včetně koncových elementů, klapek, žaluzií, ventilátorů, zaslepení, otvorů apod.</t>
  </si>
  <si>
    <t>Likvidace demontovaného materiálu</t>
  </si>
  <si>
    <t>68</t>
  </si>
  <si>
    <t>2.41</t>
  </si>
  <si>
    <t>Demotáž stávajícího split systému vnitřní a venkovní jednotky, ovládání, Cu potrubí, kabeláže,, odsátí chladiva, uložení</t>
  </si>
  <si>
    <t>systému k dalšímu použití</t>
  </si>
  <si>
    <t>2.42</t>
  </si>
  <si>
    <t>Posun stávajícího rozvodu VZT pro větrání čistého prostoru</t>
  </si>
  <si>
    <t>2.100</t>
  </si>
  <si>
    <t>Pol__0065</t>
  </si>
  <si>
    <t>Pol__0069</t>
  </si>
  <si>
    <t>Pol__0070</t>
  </si>
  <si>
    <t>Pol__0072</t>
  </si>
  <si>
    <t>4.01</t>
  </si>
  <si>
    <t>Vnitřní kazetová jednotka fancoil Qch=2,5-4,4kW 575 x 575, čelní deska, 2-trubkové provedení</t>
  </si>
  <si>
    <t>včetně čerpadla kondenzátu, elektroniky, ventilového vybavení - dvoucestný ventil 24V AC, max 4VA</t>
  </si>
  <si>
    <t>připojení média včetně ohebných napojovacích hadic, uzavíracích armatur - dodávka ÚT/CHL</t>
  </si>
  <si>
    <t>ovládání pomocí nástěnných ovladačů - MaR, silové napojení – silnoproud</t>
  </si>
  <si>
    <t xml:space="preserve">Viz výkres: Půdorys 2.NP : </t>
  </si>
  <si>
    <t>4.02</t>
  </si>
  <si>
    <t>Pol__0068</t>
  </si>
  <si>
    <t>Pol__0077</t>
  </si>
  <si>
    <t>Pol__0080</t>
  </si>
  <si>
    <t>Pol__0081</t>
  </si>
  <si>
    <t>Pol__0082</t>
  </si>
  <si>
    <t>Pol__0084</t>
  </si>
  <si>
    <t>H07V-K50ZZL</t>
  </si>
  <si>
    <t>VODIC H07V-K 50 ZELENOZLUTY</t>
  </si>
  <si>
    <t>M</t>
  </si>
  <si>
    <t>H07V-U6ZZL</t>
  </si>
  <si>
    <t>VODIC H07V-U 6 ZELENOZLUTY</t>
  </si>
  <si>
    <t>H07V-K16ZZL</t>
  </si>
  <si>
    <t>VODIC H07V-K 16 ZELENOZLUTY</t>
  </si>
  <si>
    <t>H07V-K25ZZL</t>
  </si>
  <si>
    <t>VODIC H07V-K 25 ZELENOZLUTY</t>
  </si>
  <si>
    <t>H07RN-F5G10</t>
  </si>
  <si>
    <t>SNURA H07RN-F 5G10</t>
  </si>
  <si>
    <t>Pol_006</t>
  </si>
  <si>
    <t>bezhalogenový silový kabel s funkční schopností kabelového systému 7x1,5</t>
  </si>
  <si>
    <t>Pol_007</t>
  </si>
  <si>
    <t>bezhalogenový silový kabel s funkční schopností kabelového systému 3x1,5</t>
  </si>
  <si>
    <t>R-položka</t>
  </si>
  <si>
    <t>POL12_0</t>
  </si>
  <si>
    <t>H07RN-F5G16</t>
  </si>
  <si>
    <t>SNURA H07RN-F 5G16</t>
  </si>
  <si>
    <t>H07RN-F5G25</t>
  </si>
  <si>
    <t>SNURA H07RN-F 5G25</t>
  </si>
  <si>
    <t>CYKY-J3X2,5</t>
  </si>
  <si>
    <t>KABEL CYKY-J 3x2,5</t>
  </si>
  <si>
    <t>CYKY-O5X1,5C100</t>
  </si>
  <si>
    <t>KABEL CYKY-O 5x1,5  100m</t>
  </si>
  <si>
    <t>CYKY-O3X1,5</t>
  </si>
  <si>
    <t>KABEL CYKY-O 3x1,5</t>
  </si>
  <si>
    <t>CYKY-J3X1,5</t>
  </si>
  <si>
    <t>KABEL CYKY-J 3x1,5</t>
  </si>
  <si>
    <t>CYKY-J5X6</t>
  </si>
  <si>
    <t>KABEL CYKY-J 5x6</t>
  </si>
  <si>
    <t>CYKY-J5X50</t>
  </si>
  <si>
    <t>KABEL CYKY-J 5x50          KS</t>
  </si>
  <si>
    <t>H07V-K10ZZL</t>
  </si>
  <si>
    <t>VODIC H07V-K 10 ZELENOZLUTY</t>
  </si>
  <si>
    <t>CYKY-J5X10</t>
  </si>
  <si>
    <t>KABEL CYKY-J 5x10</t>
  </si>
  <si>
    <t>CYKY-J5X25</t>
  </si>
  <si>
    <t>KABEL CYKY-J 5x25        KS</t>
  </si>
  <si>
    <t>973031100</t>
  </si>
  <si>
    <t>Sekání kapes zdi cih.krabic 7x7x5</t>
  </si>
  <si>
    <t>972052200</t>
  </si>
  <si>
    <t>Bourání otv strop žb 0,25m2 tl.20cm</t>
  </si>
  <si>
    <t>974031220</t>
  </si>
  <si>
    <t>Sekání rýh zdi cih hl.5 cm š.5 cm</t>
  </si>
  <si>
    <t>974031110</t>
  </si>
  <si>
    <t>Sekání rýh zdi cih hl.3 cm š.3 cm</t>
  </si>
  <si>
    <t>953993120</t>
  </si>
  <si>
    <t>Osazení hmoždinek stěn cihel d.8 mm</t>
  </si>
  <si>
    <t>971032200</t>
  </si>
  <si>
    <t>Bourání otv zdi cih 0,09m2, tl.30cm</t>
  </si>
  <si>
    <t>953994320</t>
  </si>
  <si>
    <t>Osaz hmoždinek stropů želbet d.8 mm</t>
  </si>
  <si>
    <t>740999902dem</t>
  </si>
  <si>
    <t>Demontáž stávajících rozvodů (svítidla, zásuvky, vypínače, rozvaděč, kabeláž)</t>
  </si>
  <si>
    <t>Pol__0003</t>
  </si>
  <si>
    <t>Podružný materiál</t>
  </si>
  <si>
    <t>50X8KU-L</t>
  </si>
  <si>
    <t>OKO KABELOVE 50X8 KU-L</t>
  </si>
  <si>
    <t>KS</t>
  </si>
  <si>
    <t>273-104</t>
  </si>
  <si>
    <t>SVORKA KRABICOVA 3X1-2,5MM</t>
  </si>
  <si>
    <t>I142708</t>
  </si>
  <si>
    <t>PASEK CU 15X500MM K ZSA16</t>
  </si>
  <si>
    <t>25X8KU-L</t>
  </si>
  <si>
    <t>OKO KABELOVE 25X8 KU-L</t>
  </si>
  <si>
    <t>I131307</t>
  </si>
  <si>
    <t>SVORKA ZEMNICI BECOV  ZSA16</t>
  </si>
  <si>
    <t>10X8KU-L</t>
  </si>
  <si>
    <t>OKO KABELOVE 10X8 KU-L</t>
  </si>
  <si>
    <t>16X8KU-L</t>
  </si>
  <si>
    <t>OKO KABELOVE 16X8 KU-L</t>
  </si>
  <si>
    <t>1436/1</t>
  </si>
  <si>
    <t>ELEKTROINSTALAČNÍ OHEBNÁ TRUBKA 320N 1436/1</t>
  </si>
  <si>
    <t>1429/1</t>
  </si>
  <si>
    <t>ELEKTROINSTALAČNÍ OHEBNÁ TRUBKA 320N 1429/1</t>
  </si>
  <si>
    <t>SB63X35ZNCR</t>
  </si>
  <si>
    <t>SROUB DO BETONU SB6,3X35ZNCR</t>
  </si>
  <si>
    <t>6716EZNCRPO</t>
  </si>
  <si>
    <t>PRICHYTKA KABELOVA 6716E ZNCRPO</t>
  </si>
  <si>
    <t>KPR68</t>
  </si>
  <si>
    <t>KRABICE PRISTROJOVA KPR 68</t>
  </si>
  <si>
    <t>KU68-1902</t>
  </si>
  <si>
    <t>KRABICE UNIVERZALNI 1902 KU 68</t>
  </si>
  <si>
    <t>KU68-1901</t>
  </si>
  <si>
    <t>KRABICE UNIVERZALNI 1901 KU 68</t>
  </si>
  <si>
    <t>3054</t>
  </si>
  <si>
    <t>PRICHYTKA KABEL.SVAZKU SH 30</t>
  </si>
  <si>
    <t>HMOZDINKA8/100M</t>
  </si>
  <si>
    <t>HMOZDINKA 8/100MMZATLOUK. NH</t>
  </si>
  <si>
    <t>5518A-2999B</t>
  </si>
  <si>
    <t>ZASUVKA CLONKY BILA IP44</t>
  </si>
  <si>
    <t>3559-A52345</t>
  </si>
  <si>
    <t>SPINAC C.5B BEZSROUBOVY (6+6)</t>
  </si>
  <si>
    <t>3559-A07345</t>
  </si>
  <si>
    <t>SPINAC C.7 BEZSROUBOVY</t>
  </si>
  <si>
    <t>5599A-A02357B</t>
  </si>
  <si>
    <t>ZASUVKA BILA S PREP.OCHRANOU</t>
  </si>
  <si>
    <t>3558A06940B</t>
  </si>
  <si>
    <t>SPINAC C.6 BILA IP44        TA</t>
  </si>
  <si>
    <t>5519A-A02357B</t>
  </si>
  <si>
    <t>ZASUVKA 1NAS. BEZS. S CLON. TA</t>
  </si>
  <si>
    <t>3901A-B10B</t>
  </si>
  <si>
    <t>RAMECEK 1NASOBNY BILA       TA</t>
  </si>
  <si>
    <t>3558A-A652B</t>
  </si>
  <si>
    <t>KOLEBKA DELENA  BILA        TA</t>
  </si>
  <si>
    <t>3558A-A651B</t>
  </si>
  <si>
    <t>KOLEBKA JEDNOD. BILA        TA</t>
  </si>
  <si>
    <t>3559-A06345</t>
  </si>
  <si>
    <t>SPINAC C.6 BEZSROUBOVY</t>
  </si>
  <si>
    <t>3559-A05345</t>
  </si>
  <si>
    <t>SPINAC C.5 BEZSROUBOVY</t>
  </si>
  <si>
    <t>3559-A01345</t>
  </si>
  <si>
    <t>SPINAC C.1 BEZSROUBOVY</t>
  </si>
  <si>
    <t>GW42201</t>
  </si>
  <si>
    <t>SKRIN NOUZ.VYP. 1NA+1NC IP55</t>
  </si>
  <si>
    <t>216524</t>
  </si>
  <si>
    <t>TLACITKOVY OVLADAC SE DVEMA PROSVETLENÝMI TLACITKY</t>
  </si>
  <si>
    <t>E000000000019</t>
  </si>
  <si>
    <t>Rozváděč RVV dle PD D.1.4.4-11</t>
  </si>
  <si>
    <t>Rozváděč RS02 dle PD D.1.4.4-10</t>
  </si>
  <si>
    <t>CZ-275A</t>
  </si>
  <si>
    <t>SVODIC CZ-275A</t>
  </si>
  <si>
    <t>KEM440UY/R</t>
  </si>
  <si>
    <t>SPINAC KEM 440U Y/R</t>
  </si>
  <si>
    <t>E000000312500</t>
  </si>
  <si>
    <t>POJISTKA NOZOVA PN00 80A GG</t>
  </si>
  <si>
    <t>7060</t>
  </si>
  <si>
    <t>POJISTKA NOZOVA PN00 160A GG</t>
  </si>
  <si>
    <t>E000000402019</t>
  </si>
  <si>
    <t>Typ B2 - svítidlo LED vestavné kruhové O215, nestmívatelné, 1x25W, bílý ocelový korpus, opálový kryt, , IP44,  4000K, rozměry O215 x 61 mm</t>
  </si>
  <si>
    <t>Typ N1 - svítidlo nouzové LED přisazené s piktogramem, 1hod, IP20, autotest, svítící při výpadku,, včetně baterie  Ni-Cd 3,6V, korpus plastový, barvy bílé, polykarbonátový kryt, rozměry 250 x 194x 29</t>
  </si>
  <si>
    <t>mm</t>
  </si>
  <si>
    <t>51131</t>
  </si>
  <si>
    <t>ZAVES LANKO 1.5M  SADA 2KS</t>
  </si>
  <si>
    <t>SADA</t>
  </si>
  <si>
    <t>Typ N2 - svítidlo nouzové LED vestavné s antipanickou optikou, 1hod, IP20, autotest, svítící při, výpadku,  včetně  baterie Ni-Cd 3,6V, korpus plastový, barvy bílé, rozměry 130 x 130 x 27 mm</t>
  </si>
  <si>
    <t>Typ C - svítidlo LED přisazené liniové, nestmívatelné, 1x39W, šedý plastový korpus, opálový kryt,, IP65,  4000K, symetrická distribuce světla, rozměry 1200 x 950 x 78 mm</t>
  </si>
  <si>
    <t>Typ A - svítidlo LED vestavné liniové, nestmívatelné, 1x30W, bílý ocelový korpus, opálový kryt, IP20, ,  4000K, CRI 90, URG&lt;19, symetrická distribuce světla, rozměry 596 x 596 x 32 mm</t>
  </si>
  <si>
    <t>Typ E - svítidlo LED přisazené kruhové Ř375, nestmívatelné, 1x27W, zdroj 700mA, 6x12 LED, bílý, korpus, opálový kryt, IP40, 2900lm, 4000K, CRI 80-89, rozměry Ř375 x 108 mm</t>
  </si>
  <si>
    <t>Typ D - svítidlo LED přisazené nástěnné, nestmívatelné, 1x13W, bílý ocelový korpus, opálový kryt,, IP44,  symetrické rozptýlení distribuce světla, rozměry 800 x 80 x 40 mm</t>
  </si>
  <si>
    <t>VLP000013</t>
  </si>
  <si>
    <t>požární ucpávka nad 1dm2 dle PBŘ EI30</t>
  </si>
  <si>
    <t>VLP000012</t>
  </si>
  <si>
    <t>požární ucpávka do 1dm2 dle PBŘ EI30</t>
  </si>
  <si>
    <t>746214130</t>
  </si>
  <si>
    <t>Ukončení vodičů kabelov okem 50 mm2</t>
  </si>
  <si>
    <t>746214110</t>
  </si>
  <si>
    <t>Ukončení vodičů kabelov okem -25mm2</t>
  </si>
  <si>
    <t>746212110</t>
  </si>
  <si>
    <t>Ukončení vodičů na svorkov 2,5 mm2</t>
  </si>
  <si>
    <t>747111211</t>
  </si>
  <si>
    <t>Montáž vypínačů nástěn venk 1-1pól</t>
  </si>
  <si>
    <t>747112451</t>
  </si>
  <si>
    <t>Mont přepínač zapuštěn 5A-seriových</t>
  </si>
  <si>
    <t>747112211</t>
  </si>
  <si>
    <t>Mont ovlad 1pól zapušt 0/1-tlač vyp</t>
  </si>
  <si>
    <t>747112111</t>
  </si>
  <si>
    <t>Montáž vypínačů zapuštěných 1-1pól</t>
  </si>
  <si>
    <t>744441700</t>
  </si>
  <si>
    <t>Mont kabel Cu-1kV pevně sk.1 -6,3kg</t>
  </si>
  <si>
    <t>744441400</t>
  </si>
  <si>
    <t>Mont kabel Cu-1kV pevně sk.1 -1,6kg</t>
  </si>
  <si>
    <t>744441300</t>
  </si>
  <si>
    <t>Mont kabel Cu-1kV pevně sk.1 -1,0kg</t>
  </si>
  <si>
    <t>745904113</t>
  </si>
  <si>
    <t>Příplatek za zatahování kabelů-4kg</t>
  </si>
  <si>
    <t>745904117</t>
  </si>
  <si>
    <t>Příplatek za zatahování kabelů-12kg</t>
  </si>
  <si>
    <t>745904116</t>
  </si>
  <si>
    <t>Příplatek za zatahování kabelů-10kg</t>
  </si>
  <si>
    <t>745904114</t>
  </si>
  <si>
    <t>Příplatek za zatahování kabelů-6kg</t>
  </si>
  <si>
    <t>748119100</t>
  </si>
  <si>
    <t>mtz pruzneho zavesu svitidel zarov</t>
  </si>
  <si>
    <t>747411111</t>
  </si>
  <si>
    <t>Montáž ovladačů vestav T6 1tlačítko</t>
  </si>
  <si>
    <t>747221320</t>
  </si>
  <si>
    <t>Montáž bleskojistek do 25 kV 10 kA</t>
  </si>
  <si>
    <t>748122114</t>
  </si>
  <si>
    <t>mtz svit zariv pru str pris 2zdkryt</t>
  </si>
  <si>
    <t>789942224</t>
  </si>
  <si>
    <t>mtz. požární ucpávky nad 1dm2</t>
  </si>
  <si>
    <t>789942223</t>
  </si>
  <si>
    <t>mtz. požární ucpávky do 1dm2</t>
  </si>
  <si>
    <t>749911270</t>
  </si>
  <si>
    <t>zhotoveni otvoru kruhovych-200 mm</t>
  </si>
  <si>
    <t>747112471</t>
  </si>
  <si>
    <t>Mont přepínač zapuštěn 7-křížových</t>
  </si>
  <si>
    <t>747112461</t>
  </si>
  <si>
    <t>Mont přepínač zapuštěn 6-střídavých</t>
  </si>
  <si>
    <t>747112452</t>
  </si>
  <si>
    <t>Mont přepínač zapuštěn 5B-dvojitých</t>
  </si>
  <si>
    <t>747121230</t>
  </si>
  <si>
    <t>Montáž spínač 3pól nástěn venk -63A</t>
  </si>
  <si>
    <t>747219520</t>
  </si>
  <si>
    <t>Montáž pojist patron nožových</t>
  </si>
  <si>
    <t>747161524</t>
  </si>
  <si>
    <t>Mont zásuv dom krab ven 2P+Z 2zapoj</t>
  </si>
  <si>
    <t>747161240</t>
  </si>
  <si>
    <t>Mont zásuv domov zapušt 2P+Z 2zapoj</t>
  </si>
  <si>
    <t>740999912</t>
  </si>
  <si>
    <t>Oprava proj. dokumentace dle skut.stavu</t>
  </si>
  <si>
    <t>hod</t>
  </si>
  <si>
    <t>740999911</t>
  </si>
  <si>
    <t>Stanovisko organizace státního odborného dozoru</t>
  </si>
  <si>
    <t>740999907</t>
  </si>
  <si>
    <t>Spolupráce s revizním technikem</t>
  </si>
  <si>
    <t>742221120</t>
  </si>
  <si>
    <t>Montáž rozváděč sestav do 100 kg</t>
  </si>
  <si>
    <t>743112116</t>
  </si>
  <si>
    <t>Montáž trub inst PH oheb pevně p29</t>
  </si>
  <si>
    <t>742811110</t>
  </si>
  <si>
    <t>Montáž svorkovnic řad vodič-2,5 mm2</t>
  </si>
  <si>
    <t>742221170</t>
  </si>
  <si>
    <t>Montáž rozváděč sestav do 1400 kg</t>
  </si>
  <si>
    <t>740999900</t>
  </si>
  <si>
    <t>Vyhledání obvodů a zajištění beznapěť.stavu</t>
  </si>
  <si>
    <t>Pol__0037</t>
  </si>
  <si>
    <t>Úprava stávajícího kabelového rozvodu a zapojení stávajících kabelu do rozv.RVV</t>
  </si>
  <si>
    <t>Pol__0038</t>
  </si>
  <si>
    <t>Úprava stávajícího rozváděče RH-G pole 1 a zapojení nových kabelů</t>
  </si>
  <si>
    <t>740999901</t>
  </si>
  <si>
    <t>Práce na stávající instalaci</t>
  </si>
  <si>
    <t>740999906</t>
  </si>
  <si>
    <t>Revize, zkoušky, dílčí revize</t>
  </si>
  <si>
    <t>740999905</t>
  </si>
  <si>
    <t>Koordinace postupu práce s ostatními profesemi</t>
  </si>
  <si>
    <t>740999902</t>
  </si>
  <si>
    <t>Zapojení přístrojů a zařízení</t>
  </si>
  <si>
    <t>744331243</t>
  </si>
  <si>
    <t>Montáž šňůr střed volně sk.4 -1,0kg</t>
  </si>
  <si>
    <t>744241120</t>
  </si>
  <si>
    <t>Mont vodičů Cu-1kV pevně sk.1-0,6kg</t>
  </si>
  <si>
    <t>744241110</t>
  </si>
  <si>
    <t>Mont vodičů Cu-1kV pevně sk.1-0,4kg</t>
  </si>
  <si>
    <t>744331244</t>
  </si>
  <si>
    <t>Montáž šňůr střed volně sk.4 -1,6kg</t>
  </si>
  <si>
    <t>744441200</t>
  </si>
  <si>
    <t>Mont kabel Cu-1kV pevně sk.1 -0,6kg</t>
  </si>
  <si>
    <t>744441100</t>
  </si>
  <si>
    <t>Mont kabel Cu-1kV pevně sk.1 -0,4kg</t>
  </si>
  <si>
    <t>744331245</t>
  </si>
  <si>
    <t>Montáž šňůr střed volně sk.4 -2,5kg</t>
  </si>
  <si>
    <t>743412111</t>
  </si>
  <si>
    <t>Montáž krabic přístr zapušť PH kruh</t>
  </si>
  <si>
    <t>743411111</t>
  </si>
  <si>
    <t>Montáž krabic instal zapušť PH kruh</t>
  </si>
  <si>
    <t>743112117</t>
  </si>
  <si>
    <t>Montáž trub inst PH oheb pevně p36</t>
  </si>
  <si>
    <t>743419110</t>
  </si>
  <si>
    <t>Otevření krabic vičkem na závit</t>
  </si>
  <si>
    <t>743622320</t>
  </si>
  <si>
    <t>Mont hromosvod svor potrub</t>
  </si>
  <si>
    <t>743591214</t>
  </si>
  <si>
    <t>Montáž příchytek kabel-p90 mm</t>
  </si>
  <si>
    <t>743591211</t>
  </si>
  <si>
    <t>Montáž příchytek kabel-p40 mm</t>
  </si>
  <si>
    <t>MHY 925/4</t>
  </si>
  <si>
    <t>Vstupně-výstupní jednotka (4x IN, 4x OUT - relé) s izolátorem</t>
  </si>
  <si>
    <t>MHG262</t>
  </si>
  <si>
    <t>Hlásič kouře optický interaktivní</t>
  </si>
  <si>
    <t>MHG262i</t>
  </si>
  <si>
    <t>Hlásič kouře optický interaktivní s izolátorem</t>
  </si>
  <si>
    <t>MHG362</t>
  </si>
  <si>
    <t>Hlásič teplotní interaktivní</t>
  </si>
  <si>
    <t>MHY734</t>
  </si>
  <si>
    <t>Patice pro interaktivní hlásiče</t>
  </si>
  <si>
    <t>MHA142</t>
  </si>
  <si>
    <t>Tlačítkový hlásič adresovatelný</t>
  </si>
  <si>
    <t>Pol__0007</t>
  </si>
  <si>
    <t>Napojení na stávající ústřednu EPS, konfigurace</t>
  </si>
  <si>
    <t>Pol__0008</t>
  </si>
  <si>
    <t>Napojení návazného zařízení</t>
  </si>
  <si>
    <t>Pol__0009</t>
  </si>
  <si>
    <t>Kabel typu Praflacom 1x2x0,8</t>
  </si>
  <si>
    <t>Pol__0010</t>
  </si>
  <si>
    <t>Kabel typu Praflaguard 1x2x0,8</t>
  </si>
  <si>
    <t>1525HFFA,0225HFFB,5325HF</t>
  </si>
  <si>
    <t>Trubka instalační pevná bezhalogenová včetně spojek, příchytek</t>
  </si>
  <si>
    <t>1225HF</t>
  </si>
  <si>
    <t>Trubka instalační ohebná bezhalogenov včetně příchytek</t>
  </si>
  <si>
    <t>Pol__0013</t>
  </si>
  <si>
    <t>Příchytka kovová ohniodolná včetně šroubu</t>
  </si>
  <si>
    <t>1425</t>
  </si>
  <si>
    <t>Trubka instalační ohebná</t>
  </si>
  <si>
    <t>Drážkování</t>
  </si>
  <si>
    <t>Demontáž původních prvků EPS</t>
  </si>
  <si>
    <t>Pol__0018</t>
  </si>
  <si>
    <t>Demontáž původní kabeláže, instalačního materiálu</t>
  </si>
  <si>
    <t>Ekologická likvidace komponent</t>
  </si>
  <si>
    <t>KSK 100 IP66 PO</t>
  </si>
  <si>
    <t>Elektroistalační krabice se zachováním funkčnosti při požáru</t>
  </si>
  <si>
    <t>NGP-RGS5FT/EN</t>
  </si>
  <si>
    <t>Stropní kovový reproduktor, o190 / 94 mm, 6/3/1,5/0,75/0,25  W / 100 V, 100 - 17500 Hz, požární kryt, , keramická svorkovnice, tepelná pojistka, IP21</t>
  </si>
  <si>
    <t>Pol__0022</t>
  </si>
  <si>
    <t>Kabel PraflaDUR 2x2,5</t>
  </si>
  <si>
    <t>Pol__0023</t>
  </si>
  <si>
    <t>Pol__0024</t>
  </si>
  <si>
    <t>Pol__0025</t>
  </si>
  <si>
    <t>Napojení na stávající ústřednu NZS, konfigurace</t>
  </si>
  <si>
    <t>Pol__0026</t>
  </si>
  <si>
    <t>Demontáž původních prvků NZS</t>
  </si>
  <si>
    <t>Pol__0027</t>
  </si>
  <si>
    <t>Pol__0028</t>
  </si>
  <si>
    <t>SXKJ-6-UTP-BK-SA</t>
  </si>
  <si>
    <t>Keystone modul RJ45 nestíněný,Cat.6</t>
  </si>
  <si>
    <t>SXKD-6-UTP-LSOHFR-B2ca</t>
  </si>
  <si>
    <t>Instalační kabel CAT6 UTP LSOHFR B2ca-s1,d1,a1</t>
  </si>
  <si>
    <t>Pol__0031</t>
  </si>
  <si>
    <t>Zásuvka 2xRJ45 včetně rámečku, design dle NN</t>
  </si>
  <si>
    <t>Pol__0032</t>
  </si>
  <si>
    <t>Instalační krabice</t>
  </si>
  <si>
    <t>SX24L-6-UTP-BK</t>
  </si>
  <si>
    <t>Patchpanel 24xRJ45 cat6 s vyvazovací lištou</t>
  </si>
  <si>
    <t>Pol__0034</t>
  </si>
  <si>
    <t>Vyvazovací panel</t>
  </si>
  <si>
    <t>Pol__0035</t>
  </si>
  <si>
    <t>Měřící protokol - metalika, port</t>
  </si>
  <si>
    <t>Pol__0036</t>
  </si>
  <si>
    <t>Nosič kab. svazku GRIP včetně šroubu</t>
  </si>
  <si>
    <t>Příchytka</t>
  </si>
  <si>
    <t>Pol__0041</t>
  </si>
  <si>
    <t>Pol__0042</t>
  </si>
  <si>
    <t>Demontáž původních prvků SK</t>
  </si>
  <si>
    <t>Pol__0043</t>
  </si>
  <si>
    <t>Pol__0044</t>
  </si>
  <si>
    <t>Pol__0045</t>
  </si>
  <si>
    <t>VTO4202F-P</t>
  </si>
  <si>
    <t>Dveřní kamerová jednotka, základní video modul s elektronikou, 2 Mpx barevná kamera, TCP/IP, komunikace, nastavování přes webové rozhraní, funkce zanechání odkazu uživateli, IP 65, 1x kontakt</t>
  </si>
  <si>
    <t>NO/NC pro ovládání zámku, 1x NO kontakt odchodového tlačítka, napájení 802.3af PoE switchem nebo napájení 12 V DC / 800 mA montáž pod omítku do instalačního rámečku</t>
  </si>
  <si>
    <t>VTO4202FMB5</t>
  </si>
  <si>
    <t>Modul s 5 tlačítky určený pro modulární systémm, modul má podsvícené jmenovky, hliníkové provedení a, napájena je z základního modulu.</t>
  </si>
  <si>
    <t>VTM127</t>
  </si>
  <si>
    <t>Instalační krabice pro 2 moduly</t>
  </si>
  <si>
    <t>VTM125</t>
  </si>
  <si>
    <t>Instalační rámeček pro 2 moduly</t>
  </si>
  <si>
    <t>VTNS1060A</t>
  </si>
  <si>
    <t>PoE switch určený pouze pro video vrátné,  montáž na DIN lištu</t>
  </si>
  <si>
    <t>DC24-2,5</t>
  </si>
  <si>
    <t>napájecí zdroj s výstupním napětím 24 V DC a proudem 2,5 A.</t>
  </si>
  <si>
    <t>VTH2421FB-P</t>
  </si>
  <si>
    <t>IP handsfree videomonitor, provedení černý plast, 7" barevný dotykový LCD displej s rozlišením 1024, x 600 px, H.264 komprese, TCP/IP komunikace, montáž na povrch,</t>
  </si>
  <si>
    <t>Pol__0054</t>
  </si>
  <si>
    <t>Kabel 2x1,5 B2ca</t>
  </si>
  <si>
    <t>Pol__0055</t>
  </si>
  <si>
    <t>Instalační krabice pod omítku s víčkem</t>
  </si>
  <si>
    <t>Pol__0056</t>
  </si>
  <si>
    <t>Konektor cat6</t>
  </si>
  <si>
    <t>Pol__0057</t>
  </si>
  <si>
    <t>Pol__0061</t>
  </si>
  <si>
    <t>Plechová skříň vč. DIN lišty pro zdroj a switch</t>
  </si>
  <si>
    <t>Pol__0062</t>
  </si>
  <si>
    <t>Pol__0063</t>
  </si>
  <si>
    <t>Pol__0064</t>
  </si>
  <si>
    <t>Síťovatelný kontrolér pro 2 čtečky(2 dveře jednostranně nebo 1 dveře oboustranně)</t>
  </si>
  <si>
    <t>Čtečka HID iClass, Mifare a DESFire karet, dosah do 5 cm (karty iClass) s vysoká bezpečností přenosu, mezi kartou</t>
  </si>
  <si>
    <t>Pol__0066</t>
  </si>
  <si>
    <t>Čtečka HID iClass, Mifare a DESFire karet, dosah do 5 cm (karty iClass) s vysoká bezpečností přenosu, mezi kartou venkovní</t>
  </si>
  <si>
    <t>UDS-1100</t>
  </si>
  <si>
    <t>1-portový převodník z RS232/485/422 na 10/100Base-TX</t>
  </si>
  <si>
    <t>AWZG2-12V2A</t>
  </si>
  <si>
    <t>Zdroj v krytu 13,8Vss/2A se signalizačními výstupy, stupeň 2 prostor až AKU 7Ah</t>
  </si>
  <si>
    <t>Akumulátor 12V / 7Ah</t>
  </si>
  <si>
    <t>ABLOY EL460/45</t>
  </si>
  <si>
    <t>Elektromechanický zámek úzký, rozteč 92mm, backset 45mm</t>
  </si>
  <si>
    <t>ABLOY EA330</t>
  </si>
  <si>
    <t>protiplech pro elektromech. zámky, šířka 23,8 mm</t>
  </si>
  <si>
    <t>ABLOY KABEL</t>
  </si>
  <si>
    <t>propojovací kabel s konektorem pro el. Zámky</t>
  </si>
  <si>
    <t>EL000506</t>
  </si>
  <si>
    <t>Kabelová zadlabávací průchodka 258mm</t>
  </si>
  <si>
    <t>Pol__0075</t>
  </si>
  <si>
    <t>Pol__0079</t>
  </si>
  <si>
    <t>Optický kabel, SingleMode, 9/125, 12 vláken, zafukovací</t>
  </si>
  <si>
    <t>mikrotrubička do HDPE, průměr 10/8</t>
  </si>
  <si>
    <t>Pol__0083</t>
  </si>
  <si>
    <t>spojka mikrotrubiček</t>
  </si>
  <si>
    <t>optický patchcord SM, 2m, LC-LC</t>
  </si>
  <si>
    <t>Pol__0085</t>
  </si>
  <si>
    <t>optická kazeta</t>
  </si>
  <si>
    <t>Pol__0086</t>
  </si>
  <si>
    <t>optická spojka SM, LC-LC, duplex</t>
  </si>
  <si>
    <t>Pol__0087</t>
  </si>
  <si>
    <t>pigtail SM, LC, 1,5 m</t>
  </si>
  <si>
    <t>Pol__0088</t>
  </si>
  <si>
    <t>optický svár</t>
  </si>
  <si>
    <t>Pol__0089</t>
  </si>
  <si>
    <t>ochranná trubička sváru</t>
  </si>
  <si>
    <t>Pol__0090</t>
  </si>
  <si>
    <t>montážní sada</t>
  </si>
  <si>
    <t>Pol__0091</t>
  </si>
  <si>
    <t>elektroinstalační trubka, ohebná, 20mm (vč. Příslušenství)</t>
  </si>
  <si>
    <t>Pol__0092</t>
  </si>
  <si>
    <t>popis optických van a kabelů</t>
  </si>
  <si>
    <t>Pol__0093</t>
  </si>
  <si>
    <t>drobný instalační materiál</t>
  </si>
  <si>
    <t>Pol__0094</t>
  </si>
  <si>
    <t>Instalační a montážní práce</t>
  </si>
  <si>
    <t>Pol__0095</t>
  </si>
  <si>
    <t>POL12_1</t>
  </si>
  <si>
    <t>Pol__0096</t>
  </si>
  <si>
    <t>Měřící protokol - optika</t>
  </si>
  <si>
    <t>Pol__0097</t>
  </si>
  <si>
    <t>Pol__0098</t>
  </si>
  <si>
    <t>Pol__0099</t>
  </si>
  <si>
    <t>Pol__0100</t>
  </si>
  <si>
    <t>Pol__0101</t>
  </si>
  <si>
    <t>Pol__0102</t>
  </si>
  <si>
    <t>Pol__0103</t>
  </si>
  <si>
    <t>Pol__0104</t>
  </si>
  <si>
    <t>Pol__0105</t>
  </si>
  <si>
    <t>Pol__0106</t>
  </si>
  <si>
    <t>Pol__0107</t>
  </si>
  <si>
    <t>Drobný instalační materiál, VRN</t>
  </si>
  <si>
    <t>Pol__0108</t>
  </si>
  <si>
    <t>Konfigurace/programování</t>
  </si>
  <si>
    <t>Pol__0109</t>
  </si>
  <si>
    <t>Zaškolení uživatele</t>
  </si>
  <si>
    <t>0159</t>
  </si>
  <si>
    <t>D+M Trubka Cu průměr 18x1</t>
  </si>
  <si>
    <t>T0018</t>
  </si>
  <si>
    <t>D+M Tvarovky Cu pr. 18</t>
  </si>
  <si>
    <t>1322</t>
  </si>
  <si>
    <t>Stříbro pr. 2 Ag45 obalené EN17672</t>
  </si>
  <si>
    <t>UL-Ag45Sn</t>
  </si>
  <si>
    <t>0089.T</t>
  </si>
  <si>
    <t>D+M Objímka 3/8", (pr.17-19)</t>
  </si>
  <si>
    <t>1239</t>
  </si>
  <si>
    <t>D+M Ocelový chránič 26x2,6- tr. svař.3/4", pr.18</t>
  </si>
  <si>
    <t>PPD02</t>
  </si>
  <si>
    <t>Propláchnutí rozvodu dusíkem (na bm potrubí)</t>
  </si>
  <si>
    <t>990001</t>
  </si>
  <si>
    <t>D+M ochranný plyn pro pájení Cu trubek</t>
  </si>
  <si>
    <t>PZR02</t>
  </si>
  <si>
    <t>Značení potrubních rozvodů (na bm potrubí)</t>
  </si>
  <si>
    <t>CFS 0012</t>
  </si>
  <si>
    <t>D+M Kohout kulový R 253 1/2" vč.šr.</t>
  </si>
  <si>
    <t>PVM01</t>
  </si>
  <si>
    <t>Vedení montážních prací</t>
  </si>
  <si>
    <t>RVZT2</t>
  </si>
  <si>
    <t>rozváděč RVZT2 dle výkresové dokumentace</t>
  </si>
  <si>
    <t>Pol__0002</t>
  </si>
  <si>
    <t>montáž rozváděče RVZT2</t>
  </si>
  <si>
    <t>PXC100-E.D</t>
  </si>
  <si>
    <t>modulární podstanice PX, 100xI/O, BACnet/IP</t>
  </si>
  <si>
    <t>PXM20-E</t>
  </si>
  <si>
    <t>servisní a ovládací panel pro podstanice PX, Ethernet</t>
  </si>
  <si>
    <t>PXA-C1</t>
  </si>
  <si>
    <t>kabel 3m pro panel PXM20</t>
  </si>
  <si>
    <t>TXS1.12F10</t>
  </si>
  <si>
    <t>napájecí modul1,2A</t>
  </si>
  <si>
    <t>TXS1.EF10</t>
  </si>
  <si>
    <t>sběrnicový modul</t>
  </si>
  <si>
    <t>TXM1.8U</t>
  </si>
  <si>
    <t>modul univerzální , 8xUIO</t>
  </si>
  <si>
    <t>TXM1.6R</t>
  </si>
  <si>
    <t>modul digitálních výstupů, 6xDO</t>
  </si>
  <si>
    <t>TXM1.16D</t>
  </si>
  <si>
    <t>modul digitálních vstupů, 16xDI</t>
  </si>
  <si>
    <t>TXA1.K24</t>
  </si>
  <si>
    <t>adresovací kolíčky, 1...24, +2 resetovací</t>
  </si>
  <si>
    <t>TXA1.LA4</t>
  </si>
  <si>
    <t>popisné štítky A4</t>
  </si>
  <si>
    <t>DXR2.E10</t>
  </si>
  <si>
    <t>kompaktní podstanice pro místnosti BACnet/IP, 9xI/O, 230V</t>
  </si>
  <si>
    <t>Pol__0014</t>
  </si>
  <si>
    <t>software řídící stanice PXC</t>
  </si>
  <si>
    <t>vizualizace pro integraci do systému TEDOM 2000D</t>
  </si>
  <si>
    <t>oživení regulace a provedení zkoušek</t>
  </si>
  <si>
    <t>zaškolení obsluhy, doprava, návody</t>
  </si>
  <si>
    <t>2t1,2t2,2t4, 2t5, 2t6</t>
  </si>
  <si>
    <t>kanálové čidlo teploty 0,4m, -50...80°C, Ni1000,</t>
  </si>
  <si>
    <t>2t3</t>
  </si>
  <si>
    <t>příložné čidlo teploty -30...130°C, Ni1000,</t>
  </si>
  <si>
    <t>2dp2, 2dp3</t>
  </si>
  <si>
    <t>čidlo dP proudění 0...500Pa, 0...10V, 24VAC, vyšší přesnost</t>
  </si>
  <si>
    <t>2dp7</t>
  </si>
  <si>
    <t>čidlo dP  0…200Pa, 0...10V, 24VAC, vyšší přesnost</t>
  </si>
  <si>
    <t>2dp1, 2dp3, 2dp4</t>
  </si>
  <si>
    <t>dif. regulátor tlaku 20-300 Pa</t>
  </si>
  <si>
    <t>2KL3</t>
  </si>
  <si>
    <t>servopohon 5Nm, 24V AC/DC, 0-10V</t>
  </si>
  <si>
    <t>2KL2</t>
  </si>
  <si>
    <t>servopohon 5Nm, 24V AC/DC, 3-bod</t>
  </si>
  <si>
    <t>2KL1</t>
  </si>
  <si>
    <t>servopohon 7Nm, 24V AC/DC, 2-bod s hav. f.</t>
  </si>
  <si>
    <t>2T1</t>
  </si>
  <si>
    <t>protimrazový termostat -5...+15°C, kapilára 3m</t>
  </si>
  <si>
    <t>QMX3.P34(OV4.1-4.4)</t>
  </si>
  <si>
    <t>prostorový KNX regulátor, čidlo teploty display s tlačítky</t>
  </si>
  <si>
    <t>podružný materiál</t>
  </si>
  <si>
    <t>CYKYJ3x1,5</t>
  </si>
  <si>
    <t>kabel</t>
  </si>
  <si>
    <t>CYKYJ7x2,5</t>
  </si>
  <si>
    <t>PRAFlaSafe J-3x1,5</t>
  </si>
  <si>
    <t>bezhalogenový kabel</t>
  </si>
  <si>
    <t>JYTY O-2x1</t>
  </si>
  <si>
    <t>JYTY O-3x1</t>
  </si>
  <si>
    <t>JYTY O-4x1</t>
  </si>
  <si>
    <t>JYSTY 2x2x0,8</t>
  </si>
  <si>
    <t>kabel stíněný bezhalegenový</t>
  </si>
  <si>
    <t>UTP cat.5 4x2x0,52 LSOH</t>
  </si>
  <si>
    <t>kabel stíněný bezhalogenový</t>
  </si>
  <si>
    <t>50/50</t>
  </si>
  <si>
    <t>drátěný žlab</t>
  </si>
  <si>
    <t>100/50</t>
  </si>
  <si>
    <t>drátěný žlab s přepážkou</t>
  </si>
  <si>
    <t>1220</t>
  </si>
  <si>
    <t>trubka ohebná+pevná DN20, včetně příchytek</t>
  </si>
  <si>
    <t>krabice přístrojová</t>
  </si>
  <si>
    <t>příchytka kabelová vč. hmoždinky a šroubu</t>
  </si>
  <si>
    <t>modul digitálních výstupů, 6xDO(REZERVA)</t>
  </si>
  <si>
    <t>PPX-PBUS</t>
  </si>
  <si>
    <t>Rozšiřující modul pro připojení PTM I/O</t>
  </si>
  <si>
    <t>PXA-H1</t>
  </si>
  <si>
    <t>montážní rámeček pro PXM 20</t>
  </si>
  <si>
    <t>Pol__0058</t>
  </si>
  <si>
    <t>Pol__0059</t>
  </si>
  <si>
    <t>Pol__0060</t>
  </si>
  <si>
    <t>Servopohody klapek, čidla, úprava kabelů - odhad</t>
  </si>
  <si>
    <t>kpl</t>
  </si>
  <si>
    <t>montáž, uvedení do provozu, zaškolení</t>
  </si>
  <si>
    <t>Odkaz na dem. hmot. položky pořadí 15 : 2,94000</t>
  </si>
  <si>
    <t>zapravení líce ponechaného zdiva po bourání příček : 3*0,1*2,7+3*0,15*2,7+6*0,1*2,7+2*0,07*2,7</t>
  </si>
  <si>
    <t>2.09 : 14,1*1,33-(0,8*1,1+0,61*1,33+0,61*1,33)</t>
  </si>
  <si>
    <t>2.10 : 2,8*2,0+2,6*1,33</t>
  </si>
  <si>
    <t>2.11 : 2,8*2,0</t>
  </si>
  <si>
    <t>2.07 : 14,5*2,7</t>
  </si>
  <si>
    <t>2.08 : 6,5*2,7</t>
  </si>
  <si>
    <t>2.09 : 14,1*(2,7-1,33)-(0,8*0,84+2*0,61*0,52)</t>
  </si>
  <si>
    <t>2.10 : 2,8*0,565+3,4*0,52</t>
  </si>
  <si>
    <t>2.11 : 2,8*0,565+3,5*2,565-(0,61*1,85)</t>
  </si>
  <si>
    <t>2.01 : 2</t>
  </si>
  <si>
    <t>2.02 : 1,2</t>
  </si>
  <si>
    <t>2.03 : 1,68</t>
  </si>
  <si>
    <t>2.04 : 3,28</t>
  </si>
  <si>
    <t>2.06 : 23,19</t>
  </si>
  <si>
    <t>2.08 : 53,19</t>
  </si>
  <si>
    <t>968071125R00</t>
  </si>
  <si>
    <t>Vyvěšení nebo zavěšení kovových křídel dveří, plochy do 2 m2</t>
  </si>
  <si>
    <t>s případným uložením a opětovným zavěšením po provedení stavebních změn,</t>
  </si>
  <si>
    <t>BP3 : 1</t>
  </si>
  <si>
    <t>BP3 : 0,8*1,9</t>
  </si>
  <si>
    <t>BP3 : 1,05*2,02*0,3-(0,8*1,9*0,3)+1,3*0,15*0,3</t>
  </si>
  <si>
    <t xml:space="preserve">BP8 : </t>
  </si>
  <si>
    <t>2.01/2.06 : 1,45*2,7*0,18-0,9*2,02*0,18</t>
  </si>
  <si>
    <t>2.02/2.03 : 1,43*2,7*0,09</t>
  </si>
  <si>
    <t>2.04/2.02,2.03 : 2,0*2,7*0,13-(2*0,7*2,02*0,13)</t>
  </si>
  <si>
    <t>2.01,2.06/2.04,2.02 : 1,0*2,7*0,09+2,3*2,7*0,15-(0,9*2,02*0,15)</t>
  </si>
  <si>
    <t>2.06/2.08 : 1,0*2,02*0,19+1,3*0,15*0,19</t>
  </si>
  <si>
    <t>2.07/2.08 : 0,9*2,02*0,29+1,3*0,15*0,29</t>
  </si>
  <si>
    <t>2.08/sch. : 0,4*2,02+1,3*0,15*0,35</t>
  </si>
  <si>
    <t>2.08/2.09 : 0,9*2,02*0,15+1,3*0,15*0,15+1,57*2,185</t>
  </si>
  <si>
    <t>2,54*2,7*0,145-(0,8*2,17*0,145)</t>
  </si>
  <si>
    <t>2.09/2.10 : (3,3+0,3)*2,7*0,1-(0,61*1,75*0,1)</t>
  </si>
  <si>
    <t>2.09/2.11 : (3,2+0,3)*2,7*0,1-(0,61*1,75*0,1)</t>
  </si>
  <si>
    <t>2.06/2.07 : 1,4*2,7*0,1-(0,9*2,02*0,1)</t>
  </si>
  <si>
    <t>BP4 : 6</t>
  </si>
  <si>
    <t>BP5 : 1</t>
  </si>
  <si>
    <t>BP6 : 1</t>
  </si>
  <si>
    <t>BP4 : 0,9*2,02+2*0,7*2,02+0,9*2,02+0,9*2,02+0,8*2,02</t>
  </si>
  <si>
    <t>BP5 : 0,8*2,02</t>
  </si>
  <si>
    <t>230080451R00</t>
  </si>
  <si>
    <t>Demontáž doplňkových konstrukcí do šrotu</t>
  </si>
  <si>
    <t>BP7 : 2*30</t>
  </si>
  <si>
    <t>965042241R00</t>
  </si>
  <si>
    <t>Bourání podkladů pod dlažby nebo litých celistvých dlažeb a mazanin  betonových nebo z litého asfaltu, tloušťky přes 100 mm, plochy přes 4 m2</t>
  </si>
  <si>
    <t xml:space="preserve">pro vyříznutí pásů pro rozvody : </t>
  </si>
  <si>
    <t>2.06+2.08 : 6,5*0,12</t>
  </si>
  <si>
    <t>2.11 : 1,0*0,12</t>
  </si>
  <si>
    <t>965081813R00</t>
  </si>
  <si>
    <t>Bourání podlah teracových nebo čedičových dlaždic, tloušťky do 30 mm, plochy přes 1 m2</t>
  </si>
  <si>
    <t>část 2.06 : 3,1</t>
  </si>
  <si>
    <t>2.01 : 2,1</t>
  </si>
  <si>
    <t>2.09 : 7,5</t>
  </si>
  <si>
    <t>2.10 : 1,6</t>
  </si>
  <si>
    <t>2.11 : 1,6</t>
  </si>
  <si>
    <t>pro vyříznutí pásů pro rozvody 2.06+2.08 : 6,5</t>
  </si>
  <si>
    <t>965042141R00</t>
  </si>
  <si>
    <t>Bourání podkladů pod dlažby nebo litých celistvých dlažeb a mazanin  betonových nebo z litého asfaltu, tloušťky do 100 mm, plochy přes 4 m2</t>
  </si>
  <si>
    <t>2.02 : 1,2*0,05</t>
  </si>
  <si>
    <t>2.03 : 1,7*0,05</t>
  </si>
  <si>
    <t>2.04 : 3,3*0,05</t>
  </si>
  <si>
    <t>2.06+2.08 : 6,5*0,058</t>
  </si>
  <si>
    <t>2.11 : 1,0*0,058</t>
  </si>
  <si>
    <t>část 2.06 : 3,1*0,09</t>
  </si>
  <si>
    <t>2.01 : 2,1*0,09</t>
  </si>
  <si>
    <t>2.09 : 7,5*0,09</t>
  </si>
  <si>
    <t>2.10 : 1,6*0,09</t>
  </si>
  <si>
    <t>2.11 : 1,6*0,09</t>
  </si>
  <si>
    <t>2.06+2.08 : 6,5*0,28</t>
  </si>
  <si>
    <t>2.11 : 1,0*0,28</t>
  </si>
  <si>
    <t>460680022RT3</t>
  </si>
  <si>
    <t>Průraz zdivem v cihlové zdi tloušťky 30 cm, plochy do 0,09 m2</t>
  </si>
  <si>
    <t>2.08 : 1</t>
  </si>
  <si>
    <t>2.04 : 1</t>
  </si>
  <si>
    <t>2.06 : 1</t>
  </si>
  <si>
    <t>2.07 : 2</t>
  </si>
  <si>
    <t>2.11 : 1</t>
  </si>
  <si>
    <t>2.06+2.08 : 6,5</t>
  </si>
  <si>
    <t>2.11 : 1,0</t>
  </si>
  <si>
    <t>721210814R00</t>
  </si>
  <si>
    <t>Demontáž vpusti z kameniny, DN 125</t>
  </si>
  <si>
    <t>B9 : 3</t>
  </si>
  <si>
    <t>721110806R00</t>
  </si>
  <si>
    <t>Demontáž potrubí z kameninových trub přes DN 100 do DN 200</t>
  </si>
  <si>
    <t>normálních a kyselinovzdorných,</t>
  </si>
  <si>
    <t>2.01 : 2*0,5</t>
  </si>
  <si>
    <t>Zaslepení potrubí</t>
  </si>
  <si>
    <t>Odkaz na mn. položky pořadí 19 : 3,00000</t>
  </si>
  <si>
    <t>2.07 : 21,7</t>
  </si>
  <si>
    <t>Odkaz na mn. položky pořadí 1 : 2,94000</t>
  </si>
  <si>
    <t>Odkaz na mn. položky pořadí 30 : 6,76720</t>
  </si>
  <si>
    <t>Odkaz na mn. položky pořadí 31 : 0,24000</t>
  </si>
  <si>
    <t>Odkaz na mn. položky pořadí 32 : 2,10177</t>
  </si>
  <si>
    <t>Odkaz na mn. položky pořadí 33 : 18,82003</t>
  </si>
  <si>
    <t>Odkaz na mn. položky pořadí 34 : 0,01500</t>
  </si>
  <si>
    <t>Odkaz na mn. položky pořadí 35 : 0,02170</t>
  </si>
  <si>
    <t>Odkaz na mn. položky pořadí 36 : 11,51277</t>
  </si>
  <si>
    <t>Odkaz na mn. položky pořadí 23 : 42,41847*2</t>
  </si>
  <si>
    <t>Odkaz na mn. položky pořadí 23 : 42,41847</t>
  </si>
  <si>
    <t>979011221R00</t>
  </si>
  <si>
    <t>Svislá doprava suti a vybouraných hmot nošením za prvé podlaží pod základním podlažím</t>
  </si>
  <si>
    <t>979011229R00</t>
  </si>
  <si>
    <t>Svislá doprava suti a vybouraných hmot nošením příplatek za každé další podlaží pod prvním základním podlažím</t>
  </si>
  <si>
    <t>Odkaz na mn. položky pořadí 26 : 42,41847</t>
  </si>
  <si>
    <t>Odkaz na mn. položky pořadí 28 : 42,41847*25</t>
  </si>
  <si>
    <t>Odkaz na dem. hmot. položky pořadí 12 : 1,98000</t>
  </si>
  <si>
    <t>Odkaz na dem. hmot. položky pořadí 14 : 4,78720</t>
  </si>
  <si>
    <t>Odkaz na mn. položky pořadí 9 : 8,00000*0,03</t>
  </si>
  <si>
    <t>Odkaz na dem. hmot. položky pořadí 3 : 2,10177</t>
  </si>
  <si>
    <t>Odkaz na dem. hmot. položky pořadí 8 : 18,82003</t>
  </si>
  <si>
    <t>Odkaz na dem. hmot. položky pořadí 18 : 0,01500</t>
  </si>
  <si>
    <t>Odkaz na dem. hmot. položky pořadí 22 : 0,02170</t>
  </si>
  <si>
    <t>Odkaz na dem. hmot. položky pořadí 4 : 4,02461</t>
  </si>
  <si>
    <t>Odkaz na dem. hmot. položky pořadí 7 : 0,11552</t>
  </si>
  <si>
    <t>Odkaz na dem. hmot. položky pořadí 10 : 0,87506</t>
  </si>
  <si>
    <t>Odkaz na dem. hmot. položky pořadí 13 : 1,94880</t>
  </si>
  <si>
    <t>Odkaz na dem. hmot. položky pořadí 17 : 0,03653</t>
  </si>
  <si>
    <t>Odkaz na dem. hmot. položky pořadí 20 : 0,02670</t>
  </si>
  <si>
    <t>Odkaz na dem. hmot. položky pořadí 19 : 0,12855</t>
  </si>
  <si>
    <t>Odkaz na mn. položky pořadí 11 : 60,00000*0,001</t>
  </si>
  <si>
    <t>Odkaz na mn. položky pořadí 6 : 1,00000*0,07</t>
  </si>
  <si>
    <t>Odkaz na dem. hmot. položky pořadí 5 : 4,22700</t>
  </si>
  <si>
    <t>281606212.x</t>
  </si>
  <si>
    <t>D+M Svislá injektáž - oddělení příčky od obvodové stěny</t>
  </si>
  <si>
    <t>Injektování pomocí tekutého kombinovaného výrobku z vodoodpudivých sloučenin kyseliny křemičité s nízkým obsahem alkálií. Mineralizační injektážní prostředek (spotřeba 15 kg/m2) se používá jako hydrofobizující a kapiláry zužující hloubková impregnace pro utěsnění vlhkého zdiva až do 80% provlhčení při netlakové injektáži. Použitý výrobek musí mít certifikaci WTA.</t>
  </si>
  <si>
    <t>Pozn.:</t>
  </si>
  <si>
    <t>Položka zahrnuje všechny potřebné kroky související s injektáží.</t>
  </si>
  <si>
    <t>stávající příčka/obvodová stěna : 0,29*2,7</t>
  </si>
  <si>
    <t>2816062121.x</t>
  </si>
  <si>
    <t>D+M Vnitřní svislý minerální hydroizolační systém</t>
  </si>
  <si>
    <t>Skladba:</t>
  </si>
  <si>
    <t>- mineralizace s hloubkovým ochranným účinkem 0,15kg/m2</t>
  </si>
  <si>
    <t>- minerální a difúzní sulfátostálá stěrka 1x nátěr 1,6kg/m2</t>
  </si>
  <si>
    <t>- vyrovnání podkladu svislé zdi a vytvoření izolačního fabionu difúzní těsnící sulfátostálou maltou 8 kg/m2</t>
  </si>
  <si>
    <t>- polymercementová minerální stěrka modifikovaná plastem 3 kg/m2</t>
  </si>
  <si>
    <t>- do stěrky musí být v místě provádění omítek začerstva nastříkán špryc!!!!</t>
  </si>
  <si>
    <t>Položka zahrnuje všechny potřebné kroky související s injektáží uvedené v technické zprávě, kde je uvedena i bližší specifikace skladby.</t>
  </si>
  <si>
    <t>2.04 : 2,9*1,0+7,9*1,0</t>
  </si>
  <si>
    <t>2.05+2.06+2.07 : (7,5+3,5)*2,0-0,72*0,72</t>
  </si>
  <si>
    <t>2816062122.x</t>
  </si>
  <si>
    <t>D+M Vhkost a soli jímající sanační omítkový systém</t>
  </si>
  <si>
    <t>Skladba systému:</t>
  </si>
  <si>
    <t>- síranovzdorný sanační podhoz (špric) 3 kg/m2</t>
  </si>
  <si>
    <t>- podkladní, jádrová, sanační a porézní omítka, jímající soli, se sníženou alkalinitou dle WTA s inteligentním plnivem 29 kg/30 mm/m2</t>
  </si>
  <si>
    <t>- hydrofobizovaný sanační štuk a tmelící omítka 3 kg/m2</t>
  </si>
  <si>
    <t/>
  </si>
  <si>
    <t>2.04 : 0,6*2,54+(2,7+11,1)*2,0-0,72*0,72-0,9*2,02</t>
  </si>
  <si>
    <t>2.05.2.06,2.07 : 2,6*2,0+7,0*2,575+4,0*2,0+0,5*2,54-0,72*0,72-0,9*2,02</t>
  </si>
  <si>
    <t>2816062123.x</t>
  </si>
  <si>
    <t>D+M Sanační hydrofobizovaný omítkový systém</t>
  </si>
  <si>
    <t>- síranovzdorný sanační podhoz (špric) 5 kg/m2</t>
  </si>
  <si>
    <t>- hydrofobizovaná vlákny armovaná sanační omítka, s inteligentním plnivem s aktivními póry určená pro vlhké a zasolené zdivo dle WTA 26 kg/30 mm/m2</t>
  </si>
  <si>
    <t>2.04 : 10,8*1,0+3,2*2,0-0,9*2,02</t>
  </si>
  <si>
    <t>2.05+2.06 : (7,0+2,6)*2,0-0,9*2,02</t>
  </si>
  <si>
    <t>2816062124.x</t>
  </si>
  <si>
    <t>D+M Vnitřní nátěr sanačních omítek</t>
  </si>
  <si>
    <t>Vysoce paropropustný sanační nátěr s protiplísňovými účinky Sd do 0,1 m 0,3 kg/m2</t>
  </si>
  <si>
    <t>Odkaz na mn. položky pořadí 3 : 56,94620</t>
  </si>
  <si>
    <t>342012223R00</t>
  </si>
  <si>
    <t>Příčky z desek sádrokartonových jednoduché opláštění, jednoduchá konstrukce CW 75 tloušťka příčky 100 mm, desky impregnované, tloušťky 12,5 mm, tloušťka izolace 50 mm, požární odolnost EI 30</t>
  </si>
  <si>
    <t>izolace tl. 60 mm</t>
  </si>
  <si>
    <t>2.01/2.03 : 1,5*2,7-1,0*2,02</t>
  </si>
  <si>
    <t>2.09/2.05,2.08 : 10,9*2,7</t>
  </si>
  <si>
    <t>2.08/2.05 : 1,05*2,7</t>
  </si>
  <si>
    <t>2.05/2.06 : 3,3*2,7-0,9*2,02</t>
  </si>
  <si>
    <t>2.06/2.07 : 2,5*2,7-0,8*2,02</t>
  </si>
  <si>
    <t>311238111R00</t>
  </si>
  <si>
    <t xml:space="preserve">Zdivo nosné z cihel a tvarovek pálených tloušťky 175 mm,  , charakteristická pevnost v tlaku fk = 3,71 MPa,  ,  ,  </t>
  </si>
  <si>
    <t>2.01/2.09 : 0,8*2,02</t>
  </si>
  <si>
    <t>2.07 : 1,0*1,3</t>
  </si>
  <si>
    <t>311238113R00</t>
  </si>
  <si>
    <t xml:space="preserve">Zdivo nosné z cihel a tvarovek pálených tloušťky 240 mm,  , charakteristická pevnost v tlaku fk = 4,04 MPa, součinitel prostupu tepla U = 1,10 W/m2.K , hodnota pro zdivo bez omítky při vlhkosti 0,5%,  </t>
  </si>
  <si>
    <t>zazdění otvoru (po skončení stavby) : 0,9*2,02</t>
  </si>
  <si>
    <t>347015123.x</t>
  </si>
  <si>
    <t>D+M Předsazená stěna SDK, tl. 170 mm, impregnované SDK desky 2x12,5 mm, konstrukce z profilů R-CD, CW; dle PD</t>
  </si>
  <si>
    <t>2.04 : 1,2*1,3</t>
  </si>
  <si>
    <t>2.07 : 1,62*1,3</t>
  </si>
  <si>
    <t>310271530R00</t>
  </si>
  <si>
    <t>Zazdívka otvorů z pórobetonových tvárnic plochy od 0,25 m2 do 1 m2 , tloušťka zdiva 300 mm</t>
  </si>
  <si>
    <t>ve zdivu nadzákladovém, včetně pomocného pracovního lešení</t>
  </si>
  <si>
    <t>NS12 : 0,2*0,4*0,3</t>
  </si>
  <si>
    <t>NS5 (2.04/2.05) : 0,2*0,3*0,3</t>
  </si>
  <si>
    <t>310271537R00</t>
  </si>
  <si>
    <t>Zazdívka otvorů z pórobetonových tvárnic plochy od 0,25 m2 do 1 m2 , tloušťka zdiva 375 mm</t>
  </si>
  <si>
    <t>NS5 (2.04/2.03) : 2*0,3*0,3*0,64</t>
  </si>
  <si>
    <t>3462.x</t>
  </si>
  <si>
    <t>Zapravení otvoru cementovou maltou</t>
  </si>
  <si>
    <t>NS14 : 1</t>
  </si>
  <si>
    <t xml:space="preserve">vyrovnání zděného povrchu po bourání pod omítky : </t>
  </si>
  <si>
    <t>Odkaz na mn. položky pořadí 19 : 122,51000</t>
  </si>
  <si>
    <t>vyrovnání zděného povrchu po bourání pod obklad 2.07 : 5,6*2,4</t>
  </si>
  <si>
    <t>P01.x</t>
  </si>
  <si>
    <t>P01 D+M Překlad z 2x ocelových L profilů 50/50/5 mm, ocel S235, délka 1300 mm, vč. uložení a zalití maltou, dle PD</t>
  </si>
  <si>
    <t>P01 : 5</t>
  </si>
  <si>
    <t>2.07 : 2,4*2,4</t>
  </si>
  <si>
    <t>SIP : 10*0,1+153*0,05+147*0,1*0,1</t>
  </si>
  <si>
    <t>SLP : 75*0,1</t>
  </si>
  <si>
    <t>ZTI : 155*0,1</t>
  </si>
  <si>
    <t xml:space="preserve">NS1  (lokální vyrovnání - uvažováno 30 % plochy místnosti) : </t>
  </si>
  <si>
    <t>2.01 : 0,3*(16,6*2,55-(2*1,0*2,02+0,9*2,02))</t>
  </si>
  <si>
    <t>2.03 : 0,3*(19,5*2,55-(1,38*2,55+2*1,0*2,02))</t>
  </si>
  <si>
    <t>2.04 - část bez kompletní omítky po sanacích : 0,3*((24,6*2,55-(1,38*2,02))-(15,0*2,55-1,38*2,55))</t>
  </si>
  <si>
    <t>2.09 - část bez nových příček : 0,3*((36,2*2,58-2*1,0*2,02)-(10,6*2,58))</t>
  </si>
  <si>
    <t>Odkaz na mn. položky pořadí 20 : 83,81000</t>
  </si>
  <si>
    <t xml:space="preserve">Místnost obvod*výška : </t>
  </si>
  <si>
    <t>2.04 : 15,0*2,54</t>
  </si>
  <si>
    <t>2.05 : 26,0*2,4-(3,3+4,8)*2,4</t>
  </si>
  <si>
    <t>2.06 : 12,9*2,4-(3,3+2,4)*2,4</t>
  </si>
  <si>
    <t>2.04 : -(0,9*2,02)</t>
  </si>
  <si>
    <t>2.05 : -(0,9*2,02)</t>
  </si>
  <si>
    <t>2.06 : -(0,9*2,02)</t>
  </si>
  <si>
    <t>2.01+2.09 dozdívka : 2*1,1*2,12</t>
  </si>
  <si>
    <t>2.08 : 10,4*2,4-2*0,9*2,02</t>
  </si>
  <si>
    <t>Odkaz na mn. položky pořadí 9 : 1,81800*2</t>
  </si>
  <si>
    <t>2.01 : 13,24</t>
  </si>
  <si>
    <t>2.03 : 19,19</t>
  </si>
  <si>
    <t>2.04 : 23,12</t>
  </si>
  <si>
    <t>2.09 : 28,26</t>
  </si>
  <si>
    <t>Odkaz na mn. položky pořadí 21 : 122,51000*4</t>
  </si>
  <si>
    <t>Odkaz na mn. položky pořadí 21 : 122,51000</t>
  </si>
  <si>
    <t xml:space="preserve">místnosti S2.01, S2.03, S2.04, S2.09 : </t>
  </si>
  <si>
    <t>celkem : 45</t>
  </si>
  <si>
    <t>631312511R00</t>
  </si>
  <si>
    <t>sjednocení úrovně podlahy 2.06, po bourání : 11,7*0,03</t>
  </si>
  <si>
    <t>2.07 : 3,61*0,076</t>
  </si>
  <si>
    <t>2.03, 2.09 pás : (5,8+1,0)*0,061</t>
  </si>
  <si>
    <t>2.01 : 13,24*0,05</t>
  </si>
  <si>
    <t>2.06 : 9,21*0,05</t>
  </si>
  <si>
    <t>2.07 : 3,83*0,05</t>
  </si>
  <si>
    <t>2.07 : 3,61</t>
  </si>
  <si>
    <t>2.07 - podkladní beton : 3,61*0,12</t>
  </si>
  <si>
    <t>2.03, 2.09 pás : (5,8+1,0)*0,12</t>
  </si>
  <si>
    <t>2.07 : 3,61*0,003301</t>
  </si>
  <si>
    <t>2.03, 2.09 pás : (5,8+1,0)*0,003301</t>
  </si>
  <si>
    <t>2.07 : 3,61*0,28</t>
  </si>
  <si>
    <t>2.03, 2.09 pás : (5,8+1,0)*0,28</t>
  </si>
  <si>
    <t>2.06 : 9,21</t>
  </si>
  <si>
    <t>2.07 : 3,83</t>
  </si>
  <si>
    <t>2.03, 2.09 pás : (5,8+1,0)</t>
  </si>
  <si>
    <t>D01 D+M Vstupní dveře 1křídlé, 900/1970 mm, plné, křídlo z masivního dřev.+požární výplň, EI30 DP1-C, samozavírač, vč. ocelové zárubně, panikové kování, RAL 9010, dle PD</t>
  </si>
  <si>
    <t>D01 : 1</t>
  </si>
  <si>
    <t>D02 D+M Vstupní dveře 1křídlé, 900/1970 mm, plné, křídlo z masivního dřev.+požární výplň, EI30 DP1-C, samozavírač, vč. ocelové zárubně (prověřit), panikové kování, RAL 9010, dle PD</t>
  </si>
  <si>
    <t>D02 : 1</t>
  </si>
  <si>
    <t>D03 D+M Dveře interiérové 1křídlé do stávající zárubně, 800/1970 mm,DTD deska, laminátová úprava, bez prahu,RAL 9010, dle PD</t>
  </si>
  <si>
    <t>D03 : 1</t>
  </si>
  <si>
    <t>D04 D+M Dveře interiérové 1křídlé, 900/1970 mm,DTD deska, laminátová úprava, bez prahu, vč. oc.zárubně s nátěry do příčky tl. 100 mm, plastové větrací mřížky 20x10 cm,RAL 9010, dle PD</t>
  </si>
  <si>
    <t>D04 : 1</t>
  </si>
  <si>
    <t>D05 D+M Dveře interiérové 1křídlé, 900/1970 mm,DTD deska, laminátová úprava, bez prahu, vč. oc.zárubně s nátěry do příčky tl. 150 mm, plastové větrací mřížky 30x10 cm,RAL 9010, dle PD</t>
  </si>
  <si>
    <t>D05 : 1</t>
  </si>
  <si>
    <t>D06 D+M Dveře interiérové 1křídlé, 800/1970 mm,DTD deska, laminátová úprava, vč. nové ocelové zárubně s nátěry do příčky tl. 290 mm, RAL 9010, dle PD</t>
  </si>
  <si>
    <t>D06 : 1</t>
  </si>
  <si>
    <t>D07 D+M Dveře interiérové 1křídlé, 800/1970 mm,DTD deska, laminátová úprava, bez prahu, vč. nové oc. zárubně s nátěry do příčky tl. 100 mm,plastové větrací mřížky 20x10 cm, RAL 9010,dle PD</t>
  </si>
  <si>
    <t>D08 D+M Dveře interiérové 1křídlé, 800/1970 mm,DTD deska, laminátová úprava, bez prahu</t>
  </si>
  <si>
    <t>D09 D+M Dveře interiérové 1křídlé, 700/1970 mm,DTD deska, laminátová úprava, bez prahu, vč. nové oc. zárubně s nátěry do příčky tl. 100 mm,plastové větrací mřížky 30x10 cm, RAL 9010,dle PD</t>
  </si>
  <si>
    <t>D10 D+M Vstupní dveře 1křídlé, 800/1970 mm, plné, křídlo z masivního dřev.+požární výplň, EI30 DP1-C, samozavírač, vč. ocelové zárubně, panikové kování, RAL 9010, dle PD</t>
  </si>
  <si>
    <t>Z01 D+M Revizní šachtový poklop, 600x600 mm, výška rámu 75 mm, rám a vana z Al profilu, vyplněno cementovou zálivkou s nášlapnou vrstvou z PVC, dle PD</t>
  </si>
  <si>
    <t>Z01 : 1</t>
  </si>
  <si>
    <t>Z02 D+M Revizní šachtový poklop, 600x600 mm, výška rámu 75 mm, rám a vana z Al profilu, vyplněno cementovou zálivkou s nášlapnou vrstvou z teraca, dle PD</t>
  </si>
  <si>
    <t>2.05 : 14,55</t>
  </si>
  <si>
    <t>2.08 : 7,72</t>
  </si>
  <si>
    <t>Odkaz na mn. položky pořadí 46 : 1,00000</t>
  </si>
  <si>
    <t>plocha : 161</t>
  </si>
  <si>
    <t>2.07 (1 ze 2 vrstev) : 3,61</t>
  </si>
  <si>
    <t>2.03, 2.09  (1 ze 2 vrstev) : (5,8+1,0)</t>
  </si>
  <si>
    <t>2.03, 2.09 pás (1 ze 2 vrstev) : (5,8+1,0)</t>
  </si>
  <si>
    <t>2.07 : 3*3,61</t>
  </si>
  <si>
    <t>2.03, 2.09 pás : 3*(5,8+1,0)</t>
  </si>
  <si>
    <t>2.03, 2.09 pás : (5,8+1,0)*0,05</t>
  </si>
  <si>
    <t>2.07 : 3,61*0,05</t>
  </si>
  <si>
    <t>V01 : 4</t>
  </si>
  <si>
    <t>V02 : 1</t>
  </si>
  <si>
    <t>V03 : 1</t>
  </si>
  <si>
    <t>V04 : 1</t>
  </si>
  <si>
    <t>V05 : 1</t>
  </si>
  <si>
    <t>V06 : 1</t>
  </si>
  <si>
    <t>NS06 : 1</t>
  </si>
  <si>
    <t>7671300610.x</t>
  </si>
  <si>
    <t>D+M Kazetový SDK podhled, tl. kazety 8 mm, odolný vůči vlhkosti (odolnost 90 %), rastr 600x600 mm, konstrukce z ocelových T-profilů, dle PD</t>
  </si>
  <si>
    <t>Odkaz na mn. položky pořadí 66 : 20,04000</t>
  </si>
  <si>
    <t>2.03 pás : 5,8</t>
  </si>
  <si>
    <t>2.09 pás : 1,0</t>
  </si>
  <si>
    <t>včetně vyšpachtlování</t>
  </si>
  <si>
    <t>Odkaz na mn. položky pořadí 67 : 43,16000</t>
  </si>
  <si>
    <t>2.07 : 7,8-0,8</t>
  </si>
  <si>
    <t>TZ_kap. Podlahy : 3</t>
  </si>
  <si>
    <t xml:space="preserve">  3/2,7</t>
  </si>
  <si>
    <t>celkem ks : 2</t>
  </si>
  <si>
    <t>Odkaz na mn. položky pořadí 78 : 19,39700</t>
  </si>
  <si>
    <t>Odkaz na mn. položky pořadí 14 : 135,95000*2</t>
  </si>
  <si>
    <t xml:space="preserve">NS1 - penetrace pod latexový omývatelný nátěr : </t>
  </si>
  <si>
    <t>Odkaz na mn. položky pořadí 78 : 19,39700*1,5</t>
  </si>
  <si>
    <t>2.07 : 8,8*2,2-0,8*2,02+1,62*0,15+0,9*0,15+1,3*0,15</t>
  </si>
  <si>
    <t>2.05 : 1,8*0,6</t>
  </si>
  <si>
    <t>Odkaz na mn. položky pořadí 78 : 19,39700*0,5</t>
  </si>
  <si>
    <t>Odkaz na mn. položky pořadí 78 : 19,39700*0,9</t>
  </si>
  <si>
    <t>Odkaz na mn. položky pořadí 78 : 19,39700*0,1</t>
  </si>
  <si>
    <t>2.07 : 1,5+0,9</t>
  </si>
  <si>
    <t>BP6 : (0,125+2*0,05)*(2*2,02+1,0)</t>
  </si>
  <si>
    <t>(0,1+2*0,05)*(2*2,02+0,9)</t>
  </si>
  <si>
    <t>Odkaz na mn. položky pořadí 84 : 2,12200</t>
  </si>
  <si>
    <t>784114112R00</t>
  </si>
  <si>
    <t>Malby latexové  , bílé, dvojnásobné</t>
  </si>
  <si>
    <t xml:space="preserve">NS1 - latexový omývatelný nátěr : </t>
  </si>
  <si>
    <t>2.01 : 16,6*2,55</t>
  </si>
  <si>
    <t>2.03 : 19,5*2,55</t>
  </si>
  <si>
    <t>2.04 : 24,6*2,54</t>
  </si>
  <si>
    <t>2.09 : 36,2*2,58</t>
  </si>
  <si>
    <t>2.01 : -(2*1,0*2,02+0,9*2,02)</t>
  </si>
  <si>
    <t>2.03 : -(1,38*2,55+2*1,0*2,02)</t>
  </si>
  <si>
    <t>2.04 : -(1,38*2,55+0,9*2,02)</t>
  </si>
  <si>
    <t>2.09 : -(2*1,0*2,02)</t>
  </si>
  <si>
    <t>Odkaz na mn. položky pořadí 88 : 249,25900</t>
  </si>
  <si>
    <t>Odkaz na mn. položky pořadí 86 : 225,14100</t>
  </si>
  <si>
    <t xml:space="preserve">SDK příčky : </t>
  </si>
  <si>
    <t>2.01 : 1,5*2,22-1,0*2,02</t>
  </si>
  <si>
    <t>2.03 : 1,5*2,55-1,0*2,02</t>
  </si>
  <si>
    <t>2.05 : (4,9+3,3)*2,4-0,9*2,02</t>
  </si>
  <si>
    <t>2.06 : (3,2+2,5)*2,4-0,8*2,02-0,9*2,02</t>
  </si>
  <si>
    <t>2.08 : 8,0*2,4</t>
  </si>
  <si>
    <t>2.09 : 10,7*2,58</t>
  </si>
  <si>
    <t>Odkaz na mn. položky pořadí 64 : 35,09000*-1</t>
  </si>
  <si>
    <t>Včetně vyvrtání, vyčištění vrtu od hrubých nečistot, dodávky injektážního prostředku. Vrtat je možné šikmo nebo vodorovně. Hloubka vrtu bude na sílu zdiva mínus 3 cm.</t>
  </si>
  <si>
    <t>Včetně utěsnění hydroizolační stěrkou (před vlastní injektáží), aby při tlakovém napouštění zdiva injektážní prostředek případnými spárami a kavernami neunikal.  V případě, že bude samotné zdivo obsahovat dutiny, kaverny apod. tak bude před vlastní injektáží provedeno vyplnění těchto dutin rovněž tlakově, pomocí speciální plnící, injektážní malty, která má vysokou poréznost a nízkou viskozitu. Celková spotřeba je dle velikosti dutin (cca 10 kg/m2).</t>
  </si>
  <si>
    <t>ošetří sanačním omítkovým systémem s vysokým obsahem pórů (více než 50 %). Doporučené jsou omítky s inteligentním pojivem ve formě otevřených trubičkových pórů. Jelikož je zvolena hydrofilní - vysušovací omítka, není nutno dodržet směrnici WTA (nutnost výměny omítek 80cm nad vlhkostní projevy). Omítka musí mít certifikaci WTA.</t>
  </si>
  <si>
    <t>172586009</t>
  </si>
  <si>
    <t>721170975</t>
  </si>
  <si>
    <t>Potrubí z PVC zazátkování DN 100</t>
  </si>
  <si>
    <t>Dopojení stávajících zásobníku upravené vody a úpravny vody včetně drobného instlačního materiálu</t>
  </si>
  <si>
    <t>725241213</t>
  </si>
  <si>
    <t>Vanička sprchová z litého polymermramoru čtvercová 900x900 mm</t>
  </si>
  <si>
    <t>725244123</t>
  </si>
  <si>
    <t>Dveře sprchové rámové se skleněnou výplní tl. 5 mm otvíravé dvoukřídlové do niky na vaničku šířky, 900 mm</t>
  </si>
  <si>
    <t>725841312</t>
  </si>
  <si>
    <t>Baterie sprchová nástěnná pákové včetně příslušenství</t>
  </si>
  <si>
    <t>3.01</t>
  </si>
  <si>
    <t>Potrubní ventilátor diagonální 2000/315 3.stupně otáček včetně pružných manžet, zpětné a regulační, klapky d315</t>
  </si>
  <si>
    <t>3.03</t>
  </si>
  <si>
    <t>Potrubní ventilátor diagonální 130/250 3.stupně otáček včetně pružných manžet, zpětné a regulační, klapky d250</t>
  </si>
  <si>
    <t>3.04</t>
  </si>
  <si>
    <t>Potrubní ventilátor diagonální 500/160 3.stupně otáček včetně pružných manžet, zpětné a regulační, klapky d160</t>
  </si>
  <si>
    <t>3.05</t>
  </si>
  <si>
    <t>Ochranné síto 500 x 200</t>
  </si>
  <si>
    <t>3.06</t>
  </si>
  <si>
    <t>Ochranné síto d250</t>
  </si>
  <si>
    <t>3.07</t>
  </si>
  <si>
    <t>Ochranné síto d200</t>
  </si>
  <si>
    <t>3.08</t>
  </si>
  <si>
    <t>Filtrační kazeta d315 včetně filtrační vložky G3</t>
  </si>
  <si>
    <t>3.09</t>
  </si>
  <si>
    <t>3.10</t>
  </si>
  <si>
    <t>Tlumič hluku kruhový 250/900</t>
  </si>
  <si>
    <t>3.11</t>
  </si>
  <si>
    <t>Tlumič hluku kruhový 200/900</t>
  </si>
  <si>
    <t>3.12</t>
  </si>
  <si>
    <t>3.13</t>
  </si>
  <si>
    <t>Regulační klapka těsná ovl. Ruční d=160</t>
  </si>
  <si>
    <t>3.14</t>
  </si>
  <si>
    <t>Regulační klapka těsná ovl. Ruční d=200</t>
  </si>
  <si>
    <t>3.15</t>
  </si>
  <si>
    <t>Regulační klapka těsná ovl. Ruční d=125</t>
  </si>
  <si>
    <t>3.16</t>
  </si>
  <si>
    <t>Talířový ventil kovový přívodní d200 na potrubí</t>
  </si>
  <si>
    <t>3.17</t>
  </si>
  <si>
    <t>Talířový ventil kovový přívodní d160 na potrubí</t>
  </si>
  <si>
    <t>3.18</t>
  </si>
  <si>
    <t>Talířový ventil kovový odvodní d160 na potrubí</t>
  </si>
  <si>
    <t>3.19</t>
  </si>
  <si>
    <t>Talířový ventil kovový odvodní d125 na potrubí</t>
  </si>
  <si>
    <t>3.20</t>
  </si>
  <si>
    <t>Protipožární klapka 400x100 s atestem, odolnost 90 minut, ruční a teplotní spouštění, konc.spínač</t>
  </si>
  <si>
    <t>včetně požárních ucpávek</t>
  </si>
  <si>
    <t>3.21</t>
  </si>
  <si>
    <t xml:space="preserve">26 : </t>
  </si>
  <si>
    <t>26</t>
  </si>
  <si>
    <t>3.22</t>
  </si>
  <si>
    <t xml:space="preserve">47 : </t>
  </si>
  <si>
    <t>47</t>
  </si>
  <si>
    <t>3.23</t>
  </si>
  <si>
    <t>Protipožární izolace s atestem - odolnost 45 minut</t>
  </si>
  <si>
    <t>včetně provedení protipožárních ucpávek</t>
  </si>
  <si>
    <t>3.24</t>
  </si>
  <si>
    <t>3.25</t>
  </si>
  <si>
    <t>Demontáž starých stávajících rozvodů včetně koncových elementů, klapek, ventilátorů, zaslepení, otvorů apod.</t>
  </si>
  <si>
    <t xml:space="preserve">45 : </t>
  </si>
  <si>
    <t>45</t>
  </si>
  <si>
    <t>3.26</t>
  </si>
  <si>
    <t>Demontáž nově namontovaných rozvodů dle požadavku investora včetně koncových elementů, klapek,</t>
  </si>
  <si>
    <t>ventilátorů, zaslepení otvorů apod. Likvidace demontovaného materiálu</t>
  </si>
  <si>
    <t xml:space="preserve">101 : </t>
  </si>
  <si>
    <t>101</t>
  </si>
  <si>
    <t>3.100</t>
  </si>
  <si>
    <t>Pol__0029</t>
  </si>
  <si>
    <t>Pol__0033</t>
  </si>
  <si>
    <t>H07RN-F5G6</t>
  </si>
  <si>
    <t>SNURA H07RN-F 5G6</t>
  </si>
  <si>
    <t>H07RN-F5G4</t>
  </si>
  <si>
    <t>SNURA H07RN-F 5G4</t>
  </si>
  <si>
    <t>PRAFLADUR-PH120</t>
  </si>
  <si>
    <t>KABEL PRAFLADUR-PH120-O 3x1,5</t>
  </si>
  <si>
    <t>ATLANTIC10</t>
  </si>
  <si>
    <t>KONVEKTOR 1000W F125D</t>
  </si>
  <si>
    <t>ATLANTIC05</t>
  </si>
  <si>
    <t>KONVEKTOR 500W F125D</t>
  </si>
  <si>
    <t>CYKY-J5X4</t>
  </si>
  <si>
    <t>KABEL CYKY-J 5x4</t>
  </si>
  <si>
    <t>5519A-A02397B</t>
  </si>
  <si>
    <t>ZASUVKA JEDN. BEZSROUBOVA S VICKEM</t>
  </si>
  <si>
    <t>6902</t>
  </si>
  <si>
    <t>POJISTKA NOZOVA PHN00 80A GG</t>
  </si>
  <si>
    <t>Rozváděč RMS dle PD D.1.4.4-10</t>
  </si>
  <si>
    <t>Typ E - svítidlo LED přisazené kruhové Ř375, nestmívatelné, 1x27W, zdroj 700mA, 6x12 LED, bílý, korpus, opálový kryt, IP40, 2900lm, 4000K, rozměry Ř375 x 108 mm</t>
  </si>
  <si>
    <t>Typ N1 - svítidlo nouzové LED přisazené s piktogramem, 1hod, IP20, autotest, svítící při výpadku,, včetně baterie Ni-Cd 3,6V, korpus plastový, barvy bílé, polykarbonátový kryt, rozměry 250 x 194x 29</t>
  </si>
  <si>
    <t>Typ N2 - svítidlo nouzové LED přisazené 1x3W, 350lm, 1hod, IP65, autotest, svítící při výpadku,, včetně baterie Ni-Cd 3,6V, korpus plastový, barvy bílé, polykarbonátový kryt, rozměry 276x143x44 mm</t>
  </si>
  <si>
    <t>Typ A - svítidlo LED přisazené liniové, nestmívatelné, 1x37W, zdroj 350mA, ocelový korpus, barvy, bílé, vysoce lesklá mřížka, IP20, 4450lm, 4000K, CRI 80-89, rozměry 1210 x 238 x 52 mm</t>
  </si>
  <si>
    <t>Typ C - svítidlo LED přisazené liniové, nestmívatelné, 1x40W, zdroj 1400mA, IP65, IK08, 5500lm,, 4000K, CRI 80-89, rozměry 1275 x 135 x 100 mm, širokozářič &gt;80°, korpus plastový, barvy šedé,</t>
  </si>
  <si>
    <t>opálový kryt</t>
  </si>
  <si>
    <t>Typ D - svítidlo LED přisazené nástěnné, nestmívatelné, 1x13W, bílý ocelový korpus, opálový kryt,, IP44, symetrické rozptýlení distribuce světla, rozměry 800 x 80 x 40 mm</t>
  </si>
  <si>
    <t>745904115</t>
  </si>
  <si>
    <t>Příplatek za zatahování kabelů-8kg</t>
  </si>
  <si>
    <t>747734100</t>
  </si>
  <si>
    <t>mtz odporniku-1 kw</t>
  </si>
  <si>
    <t>742221140</t>
  </si>
  <si>
    <t>Montáž rozváděč sestav do 500 kg</t>
  </si>
  <si>
    <t>Úprava stávajícího rozváděče RH-B pole 1 a zapojení nového kabelu</t>
  </si>
  <si>
    <t>Mont hromosvod svor potrub Bernard</t>
  </si>
  <si>
    <t>744331242</t>
  </si>
  <si>
    <t>Montáž šňůr střed volně sk.4 -0,6kg</t>
  </si>
  <si>
    <t>744331241</t>
  </si>
  <si>
    <t>Montáž šňůr střed volně sk.4 -0,4kg</t>
  </si>
  <si>
    <t>973032411</t>
  </si>
  <si>
    <t>Sekání kapes zdi cih.pro rozváděč</t>
  </si>
  <si>
    <t>971032400</t>
  </si>
  <si>
    <t>Bourání otv zdi cih 0,09m2, tl.60cm</t>
  </si>
  <si>
    <t>Demontáž stávajících rozvodů</t>
  </si>
  <si>
    <t>DLI-1</t>
  </si>
  <si>
    <t>Deska linková, 2 izolované kruhové linky, max. 256 adres</t>
  </si>
  <si>
    <t>VTO2202F-P</t>
  </si>
  <si>
    <t>Dveřní kamerová jednotka s jedním tlačítkem, 2 Mpx barevná kamera, TCP/IP komunikace, nastavování, přes webové rozhraní, funkce zanechání odkazu uživateli, IP 54, IK 07, 1x kontakt NO/NC pro ovládání</t>
  </si>
  <si>
    <t>zámku 1x NO kontakt odchodového tlačítka, napájení 802.3af PoE switchem nebo napájení 12 V DC / 1000 mA</t>
  </si>
  <si>
    <t>VTM114</t>
  </si>
  <si>
    <t>Instalační set pro umístění dveřní jednotky pod omítku.</t>
  </si>
  <si>
    <t>Pol__0040</t>
  </si>
  <si>
    <t>Pol__0047</t>
  </si>
  <si>
    <t>Pol__0048</t>
  </si>
  <si>
    <t>Pol__0049</t>
  </si>
  <si>
    <t>Pol__0050</t>
  </si>
  <si>
    <t>Pol__0051</t>
  </si>
  <si>
    <t>BEFO11211MB</t>
  </si>
  <si>
    <t>Elektrický otvírač 12V/230mA stavitelná střelka a deblokace</t>
  </si>
  <si>
    <t>PPU01</t>
  </si>
  <si>
    <t>D+M Protipožární ucpávky</t>
  </si>
  <si>
    <t>PDP01</t>
  </si>
  <si>
    <t>Demontážní práce dočasné sterilizace</t>
  </si>
  <si>
    <t>INTER 4P</t>
  </si>
  <si>
    <t>Třípolohý přepínač pro ventilátor max 2,5 A</t>
  </si>
  <si>
    <t>CYKY J-3x2,5</t>
  </si>
  <si>
    <t>Trubka ohebná+pevná DN20, včetně příchytek</t>
  </si>
  <si>
    <t>Pol_004</t>
  </si>
  <si>
    <t>Pol_005</t>
  </si>
  <si>
    <t>005121010R</t>
  </si>
  <si>
    <t>Vybudování zařízení staveniště</t>
  </si>
  <si>
    <t>Soubor</t>
  </si>
  <si>
    <t>VRN</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</si>
  <si>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</si>
  <si>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</si>
  <si>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</si>
  <si>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</si>
  <si>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</si>
  <si>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</si>
  <si>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</si>
  <si>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</si>
  <si>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VN002</t>
  </si>
  <si>
    <t>Zajištění ohlášení všech staveb zařízení staveniště</t>
  </si>
  <si>
    <t>dle §104 zákona č. 183/2006 Sb.</t>
  </si>
  <si>
    <t>VN003</t>
  </si>
  <si>
    <t>Zajištění oplocení prostoru ZS po dobu výstavby, montáž a demontáž</t>
  </si>
  <si>
    <t>005211010R</t>
  </si>
  <si>
    <t>Předání a převzetí staveniště</t>
  </si>
  <si>
    <t>Náklady spojené s účastí zhotovitele na předání a převzetí staveniště.</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</si>
  <si>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</si>
  <si>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</si>
  <si>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</si>
  <si>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VN006</t>
  </si>
  <si>
    <t>Dočasná ochrana stávajících zpevněných ploch v rámci zařízení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</si>
  <si>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</si>
  <si>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</si>
  <si>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</si>
  <si>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</si>
  <si>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</si>
  <si>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</si>
  <si>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Součástí je zajištění odprašnění a odhlučnění prostoru z důvodu nepřerušeného provozu sousedních částí nemocnice.</t>
  </si>
  <si>
    <t>005124010R</t>
  </si>
  <si>
    <t>Koordinační činnost</t>
  </si>
  <si>
    <t>Koordinace stavebních a technologických dodávek stavby.</t>
  </si>
  <si>
    <t>ON007</t>
  </si>
  <si>
    <t>Čištění přilehlých komunikací a prostor dotčených výstavbou</t>
  </si>
  <si>
    <t>ON010</t>
  </si>
  <si>
    <t>Zajištění veškerých předepsaných rozborů, atestů, zkoušek a revizí</t>
  </si>
  <si>
    <t>dle příslušných norem a dalších předpisů a nařízení platných v ČR, kterými bude prokázáno dosažení předepsané kvality a parametrů dokončeného díla  a které nejsou obsaženy v položkovém seznamu prací</t>
  </si>
  <si>
    <t>ON011</t>
  </si>
  <si>
    <t>Zajištění a projednání všech nezbytných administrativních úkonů spojených s realizací stavby</t>
  </si>
  <si>
    <t>ON013</t>
  </si>
  <si>
    <t>Zajištění kontrolního a zkušebního plánu stavby</t>
  </si>
  <si>
    <t>00523  R</t>
  </si>
  <si>
    <t>Zkoušky a revize</t>
  </si>
  <si>
    <t>Náklady zhotovitele, související s prováděním zkoušek a revizí předepsaných technickými normami nebo objednatelem a které jsou pro provedení díla nezbytné.</t>
  </si>
  <si>
    <t>ON014</t>
  </si>
  <si>
    <t>Stavební a funkční zkoušky stanovené SoD</t>
  </si>
  <si>
    <t>O015</t>
  </si>
  <si>
    <t>Individuální funkční zkoušky</t>
  </si>
  <si>
    <t>které jsou pro provedení díla nezbytné a které nejsou obsaženy v seznamu prací</t>
  </si>
  <si>
    <t>ON016</t>
  </si>
  <si>
    <t>Fotodokumentace celkového průběhu výstavby</t>
  </si>
  <si>
    <t>včetně zajištění fotodokumentace veškerých konstrukcí, které budou v průběhu výstavby skryty nebo zakryty. Zajištění fotodokumentace stávajícího stavu přístupových komunikací</t>
  </si>
  <si>
    <t>ON017</t>
  </si>
  <si>
    <t>Účast zhotovitele na kontrolních prohlídkách</t>
  </si>
  <si>
    <t>zkouškách, předání a převzetí díla nebo jeho částí, kolaudaci stavby včetně koordinační a kompletační činnosti podkladů celé stavby. Součinnost při zajištění všech kolaudačních souhlasů a povolení o nakládání s vodami, povinnosti vyplívající v souvislosti s předáním a převzetím díla nebo jeho části</t>
  </si>
  <si>
    <t>ON018</t>
  </si>
  <si>
    <t>Bezpečnostní opatření na ochranu a majetku v rozsahu platné legislativy a dle SoD</t>
  </si>
  <si>
    <t>ON019</t>
  </si>
  <si>
    <t>Zajištění průzkumů, zkoušek, atestů, sond a revizí apod. uvedených v rozhodnutích a v PD,, nezbytně</t>
  </si>
  <si>
    <t>ON021</t>
  </si>
  <si>
    <t>Pasportizace území stavby a jejího okolí, zejména stavu příjezdových komunikací staveništní dopravy</t>
  </si>
  <si>
    <t>ON022</t>
  </si>
  <si>
    <t>Náklady na provedení vzorků, např. dlažba, obklady, pvc</t>
  </si>
  <si>
    <t>005241010R</t>
  </si>
  <si>
    <t xml:space="preserve">Dokumentace skutečného provedení </t>
  </si>
  <si>
    <t>Náklady na vyhotovení dokumentace skutečného provedení stavby a její předání objednateli v požadované formě a požadovaném počtu.</t>
  </si>
  <si>
    <t>ON024</t>
  </si>
  <si>
    <t>Dílenská a výrobní dokumentace</t>
  </si>
  <si>
    <t>ON026</t>
  </si>
  <si>
    <t>Ochrana stávajících vnitřních komunikačních a výtahových prostor</t>
  </si>
  <si>
    <t>používaných pro stavební dopravu a následná oprava případných poškození</t>
  </si>
  <si>
    <t>ON 027</t>
  </si>
  <si>
    <t>Vyklizení prostoru centrální i dočasné sterilizace před zahájením prací, nakládání s předměty dle investora, vč. manipulace se sutí, odvozu na skládku a poplatku za skládku</t>
  </si>
  <si>
    <t>případně uskladnění v prostorách investora</t>
  </si>
  <si>
    <t>Všechny položky musí obsahovat dodávku i montáž, popř. softwarové vybavení, včetně drobného spojovacího a kotvícího materiálu (např. kotvy, závěsy, chráničky,...).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Všechna zařízení, systémy rozvody, instalace a konstrukce budou oceňovány a dodávány plně funkční, tj. včetně všech komponentů, upevňovacích prvků, podpor, prostupů, apod.. Do všech činností musí zhotovitel zohlednit stavební přípomoc (např. drážky prostupy, respektive není-li uvedeno jinak). Zhotovitel bere na vědomí, že musí v ceně zohlednit jak dílčí tak celkové revize, zkoušky, regulace, atd.. Projektová dokumentace textová a grafická je nadřazena výkazu výměr, respektive rozpočtu nákladů. Zhotovitel je do ceny povinen zahrnout veškeré náklady spojené s případnou etapizací, realizací stavby za provozu a ve ztížených podmínkách. Zhotovitel musí v ceně zohlednit provizorní opatření vedoucí k zajištění stavby před vnějšími vlivy, zejména pak déšť, sníh, vítr. Zhotovitel bere na vědomí, že stavba musí probíhat po částech, tak aby nedošlo k poškození stavby klimatickými vlivy. Zhotovitel musí provést na svůj náklad i zaškolení obsluhy a údržby na všech částech dodávky. Zhotovitel musí zohlednit náklady na přesun hmot a odvoz sutě a odpadů, včetně uložení (předpokládá se odpad z drážek, prostupů, atd.). Zhotovitel musí v ceně zohlednit náklady na pomocné lešení, konstrukce a stroje, které bude potřebovat pro realizaci díla. Jsou-li v zadávací dokumentaci, nebo jejich přílohách uvedeny konkrétní obchodní názvy, jedná se pouze o vymezení požadovaného standardu a zadavatel umožňuje i jiné, technicky a kvalitativně srovnatelné řešení, které bude kompatibilní se stávajícím systémem v Nemocnici Třinec. Technologické vybavení, včetně rozpočtu a VV tvoří sammostantou část PD zpracovanou jiným dodavatelm než PD samotná. Položky označené .x jsou individuální kalkulací (např. 766624043R00.x).</t>
  </si>
  <si>
    <t>PC SFF (viz podrobná technická specifikace)</t>
  </si>
  <si>
    <t>LCD Monitor (viz podrobná technická specifikace)</t>
  </si>
  <si>
    <t>All-in-one PC s dotekovým displejem (viz podrobná technická specifikace)</t>
  </si>
  <si>
    <t>Kabelová 1D/2D laserová čtečka čárových kódů se stojanem (viz podrobná technická specifikace)</t>
  </si>
  <si>
    <t>Bezdrátová 1D/2D laserová čtečka čárových kódů se stojanem (viz podrobná technická specifikace)</t>
  </si>
  <si>
    <t>Termotransferová tiskárna (viz podrobná technická specifikace)</t>
  </si>
  <si>
    <t>Windows SQL Server (2Lic CoreLic)  - pro krajské zdravotnické zařízení (viz podrobná technická specifikace)</t>
  </si>
  <si>
    <t>Windows Server Cal Device (viz podrobná technická specifikace)</t>
  </si>
  <si>
    <t>Windows Server Standard 64 bit. pro 16 jader (viz podrobná technická specifikace)</t>
  </si>
  <si>
    <t>WiFi AP PRO-5-Pack (viz podrobná technická specifikace)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</si>
</sst>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14"/>
      <name val="Arial CE"/>
      <family val="2"/>
      <charset val="238"/>
    </font>
    <font>
      <sz val="8"/>
      <color indexed="9"/>
      <name val="Arial CE"/>
      <family val="2"/>
      <charset val="238"/>
    </font>
    <font>
      <sz val="8"/>
      <color indexed="2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20" fillId="0" borderId="0" xfId="0" applyNumberFormat="1" applyFont="1" applyAlignment="1">
      <alignment wrapText="1"/>
    </xf>
    <xf numFmtId="164" fontId="19" fillId="0" borderId="0" xfId="0" quotePrefix="1" applyNumberFormat="1" applyFont="1" applyBorder="1" applyAlignment="1">
      <alignment horizontal="left" vertical="top" wrapTex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16" fillId="0" borderId="43" xfId="0" applyNumberFormat="1" applyFont="1" applyBorder="1" applyAlignment="1">
      <alignment horizontal="left" vertical="top" wrapText="1"/>
    </xf>
    <xf numFmtId="164" fontId="21" fillId="0" borderId="0" xfId="0"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0" t="s">
        <v>39</v>
      </c>
      <c r="B2" s="200"/>
      <c r="C2" s="200"/>
      <c r="D2" s="200"/>
      <c r="E2" s="200"/>
      <c r="F2" s="200"/>
      <c r="G2" s="200"/>
    </row>
  </sheetData>
  <sheetProtection algorithmName="SHA-512" hashValue="yS5h8IbZzggiCJbdbQ3D9ldOpjXihSx/qmHMEte69yNuPFmsXNSz8pKtHdaThrW4mnm+hQ2KpWO5m7sXnP+ElA==" saltValue="uXrSICXp57QX+ZWaeqypF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59"/>
  <sheetViews>
    <sheetView showGridLines="0" tabSelected="1" topLeftCell="B1" zoomScaleNormal="100" zoomScaleSheetLayoutView="75" workbookViewId="0">
      <selection activeCell="D5" sqref="D5:G5"/>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6" t="s">
        <v>41</v>
      </c>
      <c r="C1" s="237"/>
      <c r="D1" s="237"/>
      <c r="E1" s="237"/>
      <c r="F1" s="237"/>
      <c r="G1" s="237"/>
      <c r="H1" s="237"/>
      <c r="I1" s="237"/>
      <c r="J1" s="238"/>
    </row>
    <row r="2" spans="1:15" ht="36" customHeight="1" x14ac:dyDescent="0.2">
      <c r="A2" s="2"/>
      <c r="B2" s="76" t="s">
        <v>22</v>
      </c>
      <c r="C2" s="77"/>
      <c r="D2" s="78" t="s">
        <v>43</v>
      </c>
      <c r="E2" s="242" t="s">
        <v>44</v>
      </c>
      <c r="F2" s="243"/>
      <c r="G2" s="243"/>
      <c r="H2" s="243"/>
      <c r="I2" s="243"/>
      <c r="J2" s="244"/>
      <c r="O2" s="1"/>
    </row>
    <row r="3" spans="1:15" ht="27" hidden="1" customHeight="1" x14ac:dyDescent="0.2">
      <c r="A3" s="2"/>
      <c r="B3" s="79"/>
      <c r="C3" s="77"/>
      <c r="D3" s="80"/>
      <c r="E3" s="245"/>
      <c r="F3" s="246"/>
      <c r="G3" s="246"/>
      <c r="H3" s="246"/>
      <c r="I3" s="246"/>
      <c r="J3" s="247"/>
    </row>
    <row r="4" spans="1:15" ht="23.25" customHeight="1" x14ac:dyDescent="0.2">
      <c r="A4" s="2"/>
      <c r="B4" s="81"/>
      <c r="C4" s="82"/>
      <c r="D4" s="83"/>
      <c r="E4" s="226"/>
      <c r="F4" s="226"/>
      <c r="G4" s="226"/>
      <c r="H4" s="226"/>
      <c r="I4" s="226"/>
      <c r="J4" s="227"/>
    </row>
    <row r="5" spans="1:15" ht="24" customHeight="1" x14ac:dyDescent="0.2">
      <c r="A5" s="2"/>
      <c r="B5" s="31" t="s">
        <v>42</v>
      </c>
      <c r="D5" s="230"/>
      <c r="E5" s="231"/>
      <c r="F5" s="231"/>
      <c r="G5" s="231"/>
      <c r="H5" s="18" t="s">
        <v>40</v>
      </c>
      <c r="I5" s="22"/>
      <c r="J5" s="8"/>
    </row>
    <row r="6" spans="1:15" ht="15.75" customHeight="1" x14ac:dyDescent="0.2">
      <c r="A6" s="2"/>
      <c r="B6" s="28"/>
      <c r="C6" s="55"/>
      <c r="D6" s="232"/>
      <c r="E6" s="233"/>
      <c r="F6" s="233"/>
      <c r="G6" s="233"/>
      <c r="H6" s="18" t="s">
        <v>34</v>
      </c>
      <c r="I6" s="22"/>
      <c r="J6" s="8"/>
    </row>
    <row r="7" spans="1:15" ht="15.75" customHeight="1" x14ac:dyDescent="0.2">
      <c r="A7" s="2"/>
      <c r="B7" s="29"/>
      <c r="C7" s="56"/>
      <c r="D7" s="53"/>
      <c r="E7" s="234"/>
      <c r="F7" s="235"/>
      <c r="G7" s="235"/>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9"/>
      <c r="E11" s="249"/>
      <c r="F11" s="249"/>
      <c r="G11" s="249"/>
      <c r="H11" s="18" t="s">
        <v>40</v>
      </c>
      <c r="I11" s="85"/>
      <c r="J11" s="8"/>
    </row>
    <row r="12" spans="1:15" ht="15.75" customHeight="1" x14ac:dyDescent="0.2">
      <c r="A12" s="2"/>
      <c r="B12" s="28"/>
      <c r="C12" s="55"/>
      <c r="D12" s="225"/>
      <c r="E12" s="225"/>
      <c r="F12" s="225"/>
      <c r="G12" s="225"/>
      <c r="H12" s="18" t="s">
        <v>34</v>
      </c>
      <c r="I12" s="85"/>
      <c r="J12" s="8"/>
    </row>
    <row r="13" spans="1:15" ht="15.75" customHeight="1" x14ac:dyDescent="0.2">
      <c r="A13" s="2"/>
      <c r="B13" s="29"/>
      <c r="C13" s="56"/>
      <c r="D13" s="84"/>
      <c r="E13" s="228"/>
      <c r="F13" s="229"/>
      <c r="G13" s="229"/>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8"/>
      <c r="F15" s="248"/>
      <c r="G15" s="250"/>
      <c r="H15" s="250"/>
      <c r="I15" s="250" t="s">
        <v>29</v>
      </c>
      <c r="J15" s="251"/>
    </row>
    <row r="16" spans="1:15" ht="23.25" customHeight="1" x14ac:dyDescent="0.2">
      <c r="A16" s="138" t="s">
        <v>24</v>
      </c>
      <c r="B16" s="38" t="s">
        <v>24</v>
      </c>
      <c r="C16" s="62"/>
      <c r="D16" s="63"/>
      <c r="E16" s="214"/>
      <c r="F16" s="215"/>
      <c r="G16" s="214"/>
      <c r="H16" s="215"/>
      <c r="I16" s="214">
        <f>SUMIF(F71:F155,A16,I71:I155)+SUMIF(F71:F155,"PSU",I71:I155)</f>
        <v>0</v>
      </c>
      <c r="J16" s="216"/>
    </row>
    <row r="17" spans="1:10" ht="23.25" customHeight="1" x14ac:dyDescent="0.2">
      <c r="A17" s="138" t="s">
        <v>25</v>
      </c>
      <c r="B17" s="38" t="s">
        <v>25</v>
      </c>
      <c r="C17" s="62"/>
      <c r="D17" s="63"/>
      <c r="E17" s="214"/>
      <c r="F17" s="215"/>
      <c r="G17" s="214"/>
      <c r="H17" s="215"/>
      <c r="I17" s="214">
        <f>SUMIF(F71:F155,A17,I71:I155)</f>
        <v>0</v>
      </c>
      <c r="J17" s="216"/>
    </row>
    <row r="18" spans="1:10" ht="23.25" customHeight="1" x14ac:dyDescent="0.2">
      <c r="A18" s="138" t="s">
        <v>26</v>
      </c>
      <c r="B18" s="38" t="s">
        <v>26</v>
      </c>
      <c r="C18" s="62"/>
      <c r="D18" s="63"/>
      <c r="E18" s="214"/>
      <c r="F18" s="215"/>
      <c r="G18" s="214"/>
      <c r="H18" s="215"/>
      <c r="I18" s="214">
        <f>SUMIF(F71:F155,A18,I71:I155)</f>
        <v>0</v>
      </c>
      <c r="J18" s="216"/>
    </row>
    <row r="19" spans="1:10" ht="23.25" customHeight="1" x14ac:dyDescent="0.2">
      <c r="A19" s="138" t="s">
        <v>220</v>
      </c>
      <c r="B19" s="38" t="s">
        <v>27</v>
      </c>
      <c r="C19" s="62"/>
      <c r="D19" s="63"/>
      <c r="E19" s="214"/>
      <c r="F19" s="215"/>
      <c r="G19" s="214"/>
      <c r="H19" s="215"/>
      <c r="I19" s="214">
        <f>SUMIF(F71:F155,A19,I71:I155)</f>
        <v>0</v>
      </c>
      <c r="J19" s="216"/>
    </row>
    <row r="20" spans="1:10" ht="23.25" customHeight="1" x14ac:dyDescent="0.2">
      <c r="A20" s="138" t="s">
        <v>221</v>
      </c>
      <c r="B20" s="38" t="s">
        <v>28</v>
      </c>
      <c r="C20" s="62"/>
      <c r="D20" s="63"/>
      <c r="E20" s="214"/>
      <c r="F20" s="215"/>
      <c r="G20" s="214"/>
      <c r="H20" s="215"/>
      <c r="I20" s="214">
        <f>SUMIF(F71:F155,A20,I71:I155)</f>
        <v>0</v>
      </c>
      <c r="J20" s="216"/>
    </row>
    <row r="21" spans="1:10" ht="23.25" customHeight="1" x14ac:dyDescent="0.2">
      <c r="A21" s="2"/>
      <c r="B21" s="48" t="s">
        <v>29</v>
      </c>
      <c r="C21" s="64"/>
      <c r="D21" s="65"/>
      <c r="E21" s="217"/>
      <c r="F21" s="252"/>
      <c r="G21" s="217"/>
      <c r="H21" s="252"/>
      <c r="I21" s="217">
        <f>SUM(I16:J20)</f>
        <v>0</v>
      </c>
      <c r="J21" s="218"/>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12">
        <f>ZakladDPHSniVypocet</f>
        <v>0</v>
      </c>
      <c r="H23" s="213"/>
      <c r="I23" s="213"/>
      <c r="J23" s="40" t="str">
        <f t="shared" ref="J23:J28" si="0">Mena</f>
        <v>CZK</v>
      </c>
    </row>
    <row r="24" spans="1:10" ht="23.25" customHeight="1" x14ac:dyDescent="0.2">
      <c r="A24" s="2">
        <f>(A23-INT(A23))*100</f>
        <v>0</v>
      </c>
      <c r="B24" s="38" t="s">
        <v>13</v>
      </c>
      <c r="C24" s="62"/>
      <c r="D24" s="63"/>
      <c r="E24" s="67">
        <f>SazbaDPH1</f>
        <v>15</v>
      </c>
      <c r="F24" s="39" t="s">
        <v>0</v>
      </c>
      <c r="G24" s="210">
        <f>A23</f>
        <v>0</v>
      </c>
      <c r="H24" s="211"/>
      <c r="I24" s="211"/>
      <c r="J24" s="40" t="str">
        <f t="shared" si="0"/>
        <v>CZK</v>
      </c>
    </row>
    <row r="25" spans="1:10" ht="23.25" customHeight="1" x14ac:dyDescent="0.2">
      <c r="A25" s="2">
        <f>ZakladDPHZakl*SazbaDPH2/100</f>
        <v>0</v>
      </c>
      <c r="B25" s="38" t="s">
        <v>14</v>
      </c>
      <c r="C25" s="62"/>
      <c r="D25" s="63"/>
      <c r="E25" s="67">
        <v>21</v>
      </c>
      <c r="F25" s="39" t="s">
        <v>0</v>
      </c>
      <c r="G25" s="212">
        <f>ZakladDPHZaklVypocet</f>
        <v>0</v>
      </c>
      <c r="H25" s="213"/>
      <c r="I25" s="213"/>
      <c r="J25" s="40" t="str">
        <f t="shared" si="0"/>
        <v>CZK</v>
      </c>
    </row>
    <row r="26" spans="1:10" ht="23.25" customHeight="1" x14ac:dyDescent="0.2">
      <c r="A26" s="2">
        <f>(A25-INT(A25))*100</f>
        <v>0</v>
      </c>
      <c r="B26" s="32" t="s">
        <v>15</v>
      </c>
      <c r="C26" s="68"/>
      <c r="D26" s="54"/>
      <c r="E26" s="69">
        <f>SazbaDPH2</f>
        <v>21</v>
      </c>
      <c r="F26" s="30" t="s">
        <v>0</v>
      </c>
      <c r="G26" s="239">
        <f>A25</f>
        <v>0</v>
      </c>
      <c r="H26" s="240"/>
      <c r="I26" s="240"/>
      <c r="J26" s="37" t="str">
        <f t="shared" si="0"/>
        <v>CZK</v>
      </c>
    </row>
    <row r="27" spans="1:10" ht="23.25" customHeight="1" thickBot="1" x14ac:dyDescent="0.25">
      <c r="A27" s="2">
        <f>ZakladDPHSni+DPHSni+ZakladDPHZakl+DPHZakl</f>
        <v>0</v>
      </c>
      <c r="B27" s="31" t="s">
        <v>4</v>
      </c>
      <c r="C27" s="70"/>
      <c r="D27" s="71"/>
      <c r="E27" s="70"/>
      <c r="F27" s="16"/>
      <c r="G27" s="241">
        <f>CenaCelkem-(ZakladDPHSni+DPHSni+ZakladDPHZakl+DPHZakl)</f>
        <v>0</v>
      </c>
      <c r="H27" s="241"/>
      <c r="I27" s="241"/>
      <c r="J27" s="41" t="str">
        <f t="shared" si="0"/>
        <v>CZK</v>
      </c>
    </row>
    <row r="28" spans="1:10" ht="27.75" hidden="1" customHeight="1" thickBot="1" x14ac:dyDescent="0.25">
      <c r="A28" s="2"/>
      <c r="B28" s="112" t="s">
        <v>23</v>
      </c>
      <c r="C28" s="113"/>
      <c r="D28" s="113"/>
      <c r="E28" s="114"/>
      <c r="F28" s="115"/>
      <c r="G28" s="220">
        <f>ZakladDPHSniVypocet+ZakladDPHZaklVypocet</f>
        <v>0</v>
      </c>
      <c r="H28" s="220"/>
      <c r="I28" s="220"/>
      <c r="J28" s="116" t="str">
        <f t="shared" si="0"/>
        <v>CZK</v>
      </c>
    </row>
    <row r="29" spans="1:10" ht="27.75" customHeight="1" thickBot="1" x14ac:dyDescent="0.25">
      <c r="A29" s="2">
        <f>(A27-INT(A27))*100</f>
        <v>0</v>
      </c>
      <c r="B29" s="112" t="s">
        <v>35</v>
      </c>
      <c r="C29" s="117"/>
      <c r="D29" s="117"/>
      <c r="E29" s="117"/>
      <c r="F29" s="118"/>
      <c r="G29" s="219">
        <f>A27</f>
        <v>0</v>
      </c>
      <c r="H29" s="219"/>
      <c r="I29" s="219"/>
      <c r="J29" s="119" t="s">
        <v>83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1"/>
      <c r="E34" s="222"/>
      <c r="G34" s="223"/>
      <c r="H34" s="224"/>
      <c r="I34" s="224"/>
      <c r="J34" s="25"/>
    </row>
    <row r="35" spans="1:10" ht="12.75" customHeight="1" x14ac:dyDescent="0.2">
      <c r="A35" s="2"/>
      <c r="B35" s="2"/>
      <c r="D35" s="209" t="s">
        <v>2</v>
      </c>
      <c r="E35" s="209"/>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45</v>
      </c>
      <c r="C39" s="207"/>
      <c r="D39" s="207"/>
      <c r="E39" s="207"/>
      <c r="F39" s="99">
        <f>'Přesuny 01 Pol'!AE125+'SO.01 01 Pol'!AE546+'SO.01 02 Pol'!AE965+'SO.01 D.1.4.1 Pol'!AE111+'SO.01 D.1.4.2 Pol'!AE90+'SO.01 D.1.4.3 Pol'!AE286+'SO.01 D.1.4.4 Pol'!AE152+'SO.01 D.1.4.5 Pol'!AE127+'SO.01 D.1.4.6 Pol'!AE21+'SO.01 D.1.4.7 Pol'!AE75+'SO.02 01 Pol'!AE194+'SO.02 02 Pol'!AE455+'SO.02 D.1.4.1 Pol'!AE98+'SO.02 D.1.4.3 Pol'!AE119+'SO.02 D.1.4.4 Pol'!AE126+'SO.02 D.1.4.5 Pol'!AE81+'SO.02 D.1.4.6 Pol'!AE23+'SO.02 D.1.4.7 Pol'!AE19+'VN,ON 03 Pol'!AE85</f>
        <v>0</v>
      </c>
      <c r="G39" s="100">
        <f>'Přesuny 01 Pol'!AF125+'SO.01 01 Pol'!AF546+'SO.01 02 Pol'!AF965+'SO.01 D.1.4.1 Pol'!AF111+'SO.01 D.1.4.2 Pol'!AF90+'SO.01 D.1.4.3 Pol'!AF286+'SO.01 D.1.4.4 Pol'!AF152+'SO.01 D.1.4.5 Pol'!AF127+'SO.01 D.1.4.6 Pol'!AF21+'SO.01 D.1.4.7 Pol'!AF75+'SO.02 01 Pol'!AF194+'SO.02 02 Pol'!AF455+'SO.02 D.1.4.1 Pol'!AF98+'SO.02 D.1.4.3 Pol'!AF119+'SO.02 D.1.4.4 Pol'!AF126+'SO.02 D.1.4.5 Pol'!AF81+'SO.02 D.1.4.6 Pol'!AF23+'SO.02 D.1.4.7 Pol'!AF19+'VN,ON 03 Pol'!AF85</f>
        <v>0</v>
      </c>
      <c r="H39" s="101">
        <f t="shared" ref="H39:H63" si="1">(F39*SazbaDPH1/100)+(G39*SazbaDPH2/100)</f>
        <v>0</v>
      </c>
      <c r="I39" s="101">
        <f>F39+G39+H39</f>
        <v>0</v>
      </c>
      <c r="J39" s="102" t="str">
        <f>IF(CenaCelkemVypocet=0,"",I39/CenaCelkemVypocet*100)</f>
        <v/>
      </c>
    </row>
    <row r="40" spans="1:10" ht="25.5" customHeight="1" x14ac:dyDescent="0.2">
      <c r="A40" s="88">
        <v>2</v>
      </c>
      <c r="B40" s="103"/>
      <c r="C40" s="208" t="s">
        <v>46</v>
      </c>
      <c r="D40" s="208"/>
      <c r="E40" s="208"/>
      <c r="F40" s="104"/>
      <c r="G40" s="105"/>
      <c r="H40" s="105">
        <f t="shared" si="1"/>
        <v>0</v>
      </c>
      <c r="I40" s="105"/>
      <c r="J40" s="106"/>
    </row>
    <row r="41" spans="1:10" ht="25.5" customHeight="1" x14ac:dyDescent="0.2">
      <c r="A41" s="88">
        <v>2</v>
      </c>
      <c r="B41" s="103" t="s">
        <v>47</v>
      </c>
      <c r="C41" s="208" t="s">
        <v>48</v>
      </c>
      <c r="D41" s="208"/>
      <c r="E41" s="208"/>
      <c r="F41" s="104">
        <f>'Přesuny 01 Pol'!AE125</f>
        <v>0</v>
      </c>
      <c r="G41" s="105">
        <f>'Přesuny 01 Pol'!AF125</f>
        <v>0</v>
      </c>
      <c r="H41" s="105">
        <f t="shared" si="1"/>
        <v>0</v>
      </c>
      <c r="I41" s="105">
        <f t="shared" ref="I41:I63" si="2">F41+G41+H41</f>
        <v>0</v>
      </c>
      <c r="J41" s="106" t="str">
        <f t="shared" ref="J41:J63" si="3">IF(CenaCelkemVypocet=0,"",I41/CenaCelkemVypocet*100)</f>
        <v/>
      </c>
    </row>
    <row r="42" spans="1:10" ht="25.5" customHeight="1" x14ac:dyDescent="0.2">
      <c r="A42" s="88">
        <v>3</v>
      </c>
      <c r="B42" s="107" t="s">
        <v>49</v>
      </c>
      <c r="C42" s="207" t="s">
        <v>50</v>
      </c>
      <c r="D42" s="207"/>
      <c r="E42" s="207"/>
      <c r="F42" s="108">
        <f>'Přesuny 01 Pol'!AE125</f>
        <v>0</v>
      </c>
      <c r="G42" s="101">
        <f>'Přesuny 01 Pol'!AF125</f>
        <v>0</v>
      </c>
      <c r="H42" s="101">
        <f t="shared" si="1"/>
        <v>0</v>
      </c>
      <c r="I42" s="101">
        <f t="shared" si="2"/>
        <v>0</v>
      </c>
      <c r="J42" s="102" t="str">
        <f t="shared" si="3"/>
        <v/>
      </c>
    </row>
    <row r="43" spans="1:10" ht="25.5" customHeight="1" x14ac:dyDescent="0.2">
      <c r="A43" s="88">
        <v>2</v>
      </c>
      <c r="B43" s="103" t="s">
        <v>51</v>
      </c>
      <c r="C43" s="208" t="s">
        <v>52</v>
      </c>
      <c r="D43" s="208"/>
      <c r="E43" s="208"/>
      <c r="F43" s="104">
        <f>'SO.01 01 Pol'!AE546+'SO.01 02 Pol'!AE965+'SO.01 D.1.4.1 Pol'!AE111+'SO.01 D.1.4.2 Pol'!AE90+'SO.01 D.1.4.3 Pol'!AE286+'SO.01 D.1.4.4 Pol'!AE152+'SO.01 D.1.4.5 Pol'!AE127+'SO.01 D.1.4.6 Pol'!AE21+'SO.01 D.1.4.7 Pol'!AE75</f>
        <v>0</v>
      </c>
      <c r="G43" s="105">
        <f>'SO.01 01 Pol'!AF546+'SO.01 02 Pol'!AF965+'SO.01 D.1.4.1 Pol'!AF111+'SO.01 D.1.4.2 Pol'!AF90+'SO.01 D.1.4.3 Pol'!AF286+'SO.01 D.1.4.4 Pol'!AF152+'SO.01 D.1.4.5 Pol'!AF127+'SO.01 D.1.4.6 Pol'!AF21+'SO.01 D.1.4.7 Pol'!AF75</f>
        <v>0</v>
      </c>
      <c r="H43" s="105">
        <f t="shared" si="1"/>
        <v>0</v>
      </c>
      <c r="I43" s="105">
        <f t="shared" si="2"/>
        <v>0</v>
      </c>
      <c r="J43" s="106" t="str">
        <f t="shared" si="3"/>
        <v/>
      </c>
    </row>
    <row r="44" spans="1:10" ht="25.5" customHeight="1" x14ac:dyDescent="0.2">
      <c r="A44" s="88">
        <v>3</v>
      </c>
      <c r="B44" s="107" t="s">
        <v>49</v>
      </c>
      <c r="C44" s="207" t="s">
        <v>53</v>
      </c>
      <c r="D44" s="207"/>
      <c r="E44" s="207"/>
      <c r="F44" s="108">
        <f>'SO.01 01 Pol'!AE546</f>
        <v>0</v>
      </c>
      <c r="G44" s="101">
        <f>'SO.01 01 Pol'!AF546</f>
        <v>0</v>
      </c>
      <c r="H44" s="101">
        <f t="shared" si="1"/>
        <v>0</v>
      </c>
      <c r="I44" s="101">
        <f t="shared" si="2"/>
        <v>0</v>
      </c>
      <c r="J44" s="102" t="str">
        <f t="shared" si="3"/>
        <v/>
      </c>
    </row>
    <row r="45" spans="1:10" ht="25.5" customHeight="1" x14ac:dyDescent="0.2">
      <c r="A45" s="88">
        <v>3</v>
      </c>
      <c r="B45" s="107" t="s">
        <v>54</v>
      </c>
      <c r="C45" s="207" t="s">
        <v>55</v>
      </c>
      <c r="D45" s="207"/>
      <c r="E45" s="207"/>
      <c r="F45" s="108">
        <f>'SO.01 02 Pol'!AE965</f>
        <v>0</v>
      </c>
      <c r="G45" s="101">
        <f>'SO.01 02 Pol'!AF965</f>
        <v>0</v>
      </c>
      <c r="H45" s="101">
        <f t="shared" si="1"/>
        <v>0</v>
      </c>
      <c r="I45" s="101">
        <f t="shared" si="2"/>
        <v>0</v>
      </c>
      <c r="J45" s="102" t="str">
        <f t="shared" si="3"/>
        <v/>
      </c>
    </row>
    <row r="46" spans="1:10" ht="25.5" customHeight="1" x14ac:dyDescent="0.2">
      <c r="A46" s="88">
        <v>3</v>
      </c>
      <c r="B46" s="107" t="s">
        <v>56</v>
      </c>
      <c r="C46" s="207" t="s">
        <v>57</v>
      </c>
      <c r="D46" s="207"/>
      <c r="E46" s="207"/>
      <c r="F46" s="108">
        <f>'SO.01 D.1.4.1 Pol'!AE111</f>
        <v>0</v>
      </c>
      <c r="G46" s="101">
        <f>'SO.01 D.1.4.1 Pol'!AF111</f>
        <v>0</v>
      </c>
      <c r="H46" s="101">
        <f t="shared" si="1"/>
        <v>0</v>
      </c>
      <c r="I46" s="101">
        <f t="shared" si="2"/>
        <v>0</v>
      </c>
      <c r="J46" s="102" t="str">
        <f t="shared" si="3"/>
        <v/>
      </c>
    </row>
    <row r="47" spans="1:10" ht="25.5" customHeight="1" x14ac:dyDescent="0.2">
      <c r="A47" s="88">
        <v>3</v>
      </c>
      <c r="B47" s="107" t="s">
        <v>58</v>
      </c>
      <c r="C47" s="207" t="s">
        <v>59</v>
      </c>
      <c r="D47" s="207"/>
      <c r="E47" s="207"/>
      <c r="F47" s="108">
        <f>'SO.01 D.1.4.2 Pol'!AE90</f>
        <v>0</v>
      </c>
      <c r="G47" s="101">
        <f>'SO.01 D.1.4.2 Pol'!AF90</f>
        <v>0</v>
      </c>
      <c r="H47" s="101">
        <f t="shared" si="1"/>
        <v>0</v>
      </c>
      <c r="I47" s="101">
        <f t="shared" si="2"/>
        <v>0</v>
      </c>
      <c r="J47" s="102" t="str">
        <f t="shared" si="3"/>
        <v/>
      </c>
    </row>
    <row r="48" spans="1:10" ht="25.5" customHeight="1" x14ac:dyDescent="0.2">
      <c r="A48" s="88">
        <v>3</v>
      </c>
      <c r="B48" s="107" t="s">
        <v>60</v>
      </c>
      <c r="C48" s="207" t="s">
        <v>61</v>
      </c>
      <c r="D48" s="207"/>
      <c r="E48" s="207"/>
      <c r="F48" s="108">
        <f>'SO.01 D.1.4.3 Pol'!AE286</f>
        <v>0</v>
      </c>
      <c r="G48" s="101">
        <f>'SO.01 D.1.4.3 Pol'!AF286</f>
        <v>0</v>
      </c>
      <c r="H48" s="101">
        <f t="shared" si="1"/>
        <v>0</v>
      </c>
      <c r="I48" s="101">
        <f t="shared" si="2"/>
        <v>0</v>
      </c>
      <c r="J48" s="102" t="str">
        <f t="shared" si="3"/>
        <v/>
      </c>
    </row>
    <row r="49" spans="1:10" ht="25.5" customHeight="1" x14ac:dyDescent="0.2">
      <c r="A49" s="88">
        <v>3</v>
      </c>
      <c r="B49" s="107" t="s">
        <v>62</v>
      </c>
      <c r="C49" s="207" t="s">
        <v>63</v>
      </c>
      <c r="D49" s="207"/>
      <c r="E49" s="207"/>
      <c r="F49" s="108">
        <f>'SO.01 D.1.4.4 Pol'!AE152</f>
        <v>0</v>
      </c>
      <c r="G49" s="101">
        <f>'SO.01 D.1.4.4 Pol'!AF152</f>
        <v>0</v>
      </c>
      <c r="H49" s="101">
        <f t="shared" si="1"/>
        <v>0</v>
      </c>
      <c r="I49" s="101">
        <f t="shared" si="2"/>
        <v>0</v>
      </c>
      <c r="J49" s="102" t="str">
        <f t="shared" si="3"/>
        <v/>
      </c>
    </row>
    <row r="50" spans="1:10" ht="25.5" customHeight="1" x14ac:dyDescent="0.2">
      <c r="A50" s="88">
        <v>3</v>
      </c>
      <c r="B50" s="107" t="s">
        <v>64</v>
      </c>
      <c r="C50" s="207" t="s">
        <v>65</v>
      </c>
      <c r="D50" s="207"/>
      <c r="E50" s="207"/>
      <c r="F50" s="108">
        <f>'SO.01 D.1.4.5 Pol'!AE127</f>
        <v>0</v>
      </c>
      <c r="G50" s="101">
        <f>'SO.01 D.1.4.5 Pol'!AF127</f>
        <v>0</v>
      </c>
      <c r="H50" s="101">
        <f t="shared" si="1"/>
        <v>0</v>
      </c>
      <c r="I50" s="101">
        <f t="shared" si="2"/>
        <v>0</v>
      </c>
      <c r="J50" s="102" t="str">
        <f t="shared" si="3"/>
        <v/>
      </c>
    </row>
    <row r="51" spans="1:10" ht="25.5" customHeight="1" x14ac:dyDescent="0.2">
      <c r="A51" s="88">
        <v>3</v>
      </c>
      <c r="B51" s="107" t="s">
        <v>66</v>
      </c>
      <c r="C51" s="207" t="s">
        <v>67</v>
      </c>
      <c r="D51" s="207"/>
      <c r="E51" s="207"/>
      <c r="F51" s="108">
        <f>'SO.01 D.1.4.6 Pol'!AE21</f>
        <v>0</v>
      </c>
      <c r="G51" s="101">
        <f>'SO.01 D.1.4.6 Pol'!AF21</f>
        <v>0</v>
      </c>
      <c r="H51" s="101">
        <f t="shared" si="1"/>
        <v>0</v>
      </c>
      <c r="I51" s="101">
        <f t="shared" si="2"/>
        <v>0</v>
      </c>
      <c r="J51" s="102" t="str">
        <f t="shared" si="3"/>
        <v/>
      </c>
    </row>
    <row r="52" spans="1:10" ht="25.5" customHeight="1" x14ac:dyDescent="0.2">
      <c r="A52" s="88">
        <v>3</v>
      </c>
      <c r="B52" s="107" t="s">
        <v>68</v>
      </c>
      <c r="C52" s="207" t="s">
        <v>69</v>
      </c>
      <c r="D52" s="207"/>
      <c r="E52" s="207"/>
      <c r="F52" s="108">
        <f>'SO.01 D.1.4.7 Pol'!AE75</f>
        <v>0</v>
      </c>
      <c r="G52" s="101">
        <f>'SO.01 D.1.4.7 Pol'!AF75</f>
        <v>0</v>
      </c>
      <c r="H52" s="101">
        <f t="shared" si="1"/>
        <v>0</v>
      </c>
      <c r="I52" s="101">
        <f t="shared" si="2"/>
        <v>0</v>
      </c>
      <c r="J52" s="102" t="str">
        <f t="shared" si="3"/>
        <v/>
      </c>
    </row>
    <row r="53" spans="1:10" ht="25.5" customHeight="1" x14ac:dyDescent="0.2">
      <c r="A53" s="88">
        <v>2</v>
      </c>
      <c r="B53" s="103" t="s">
        <v>70</v>
      </c>
      <c r="C53" s="208" t="s">
        <v>71</v>
      </c>
      <c r="D53" s="208"/>
      <c r="E53" s="208"/>
      <c r="F53" s="104">
        <f>'SO.02 01 Pol'!AE194+'SO.02 02 Pol'!AE455+'SO.02 D.1.4.1 Pol'!AE98+'SO.02 D.1.4.3 Pol'!AE119+'SO.02 D.1.4.4 Pol'!AE126+'SO.02 D.1.4.5 Pol'!AE81+'SO.02 D.1.4.6 Pol'!AE23+'SO.02 D.1.4.7 Pol'!AE19</f>
        <v>0</v>
      </c>
      <c r="G53" s="105">
        <f>'SO.02 01 Pol'!AF194+'SO.02 02 Pol'!AF455+'SO.02 D.1.4.1 Pol'!AF98+'SO.02 D.1.4.3 Pol'!AF119+'SO.02 D.1.4.4 Pol'!AF126+'SO.02 D.1.4.5 Pol'!AF81+'SO.02 D.1.4.6 Pol'!AF23+'SO.02 D.1.4.7 Pol'!AF19</f>
        <v>0</v>
      </c>
      <c r="H53" s="105">
        <f t="shared" si="1"/>
        <v>0</v>
      </c>
      <c r="I53" s="105">
        <f t="shared" si="2"/>
        <v>0</v>
      </c>
      <c r="J53" s="106" t="str">
        <f t="shared" si="3"/>
        <v/>
      </c>
    </row>
    <row r="54" spans="1:10" ht="25.5" customHeight="1" x14ac:dyDescent="0.2">
      <c r="A54" s="88">
        <v>3</v>
      </c>
      <c r="B54" s="107" t="s">
        <v>49</v>
      </c>
      <c r="C54" s="207" t="s">
        <v>53</v>
      </c>
      <c r="D54" s="207"/>
      <c r="E54" s="207"/>
      <c r="F54" s="108">
        <f>'SO.02 01 Pol'!AE194</f>
        <v>0</v>
      </c>
      <c r="G54" s="101">
        <f>'SO.02 01 Pol'!AF194</f>
        <v>0</v>
      </c>
      <c r="H54" s="101">
        <f t="shared" si="1"/>
        <v>0</v>
      </c>
      <c r="I54" s="101">
        <f t="shared" si="2"/>
        <v>0</v>
      </c>
      <c r="J54" s="102" t="str">
        <f t="shared" si="3"/>
        <v/>
      </c>
    </row>
    <row r="55" spans="1:10" ht="25.5" customHeight="1" x14ac:dyDescent="0.2">
      <c r="A55" s="88">
        <v>3</v>
      </c>
      <c r="B55" s="107" t="s">
        <v>54</v>
      </c>
      <c r="C55" s="207" t="s">
        <v>55</v>
      </c>
      <c r="D55" s="207"/>
      <c r="E55" s="207"/>
      <c r="F55" s="108">
        <f>'SO.02 02 Pol'!AE455</f>
        <v>0</v>
      </c>
      <c r="G55" s="101">
        <f>'SO.02 02 Pol'!AF455</f>
        <v>0</v>
      </c>
      <c r="H55" s="101">
        <f t="shared" si="1"/>
        <v>0</v>
      </c>
      <c r="I55" s="101">
        <f t="shared" si="2"/>
        <v>0</v>
      </c>
      <c r="J55" s="102" t="str">
        <f t="shared" si="3"/>
        <v/>
      </c>
    </row>
    <row r="56" spans="1:10" ht="25.5" customHeight="1" x14ac:dyDescent="0.2">
      <c r="A56" s="88">
        <v>3</v>
      </c>
      <c r="B56" s="107" t="s">
        <v>56</v>
      </c>
      <c r="C56" s="207" t="s">
        <v>72</v>
      </c>
      <c r="D56" s="207"/>
      <c r="E56" s="207"/>
      <c r="F56" s="108">
        <f>'SO.02 D.1.4.1 Pol'!AE98</f>
        <v>0</v>
      </c>
      <c r="G56" s="101">
        <f>'SO.02 D.1.4.1 Pol'!AF98</f>
        <v>0</v>
      </c>
      <c r="H56" s="101">
        <f t="shared" si="1"/>
        <v>0</v>
      </c>
      <c r="I56" s="101">
        <f t="shared" si="2"/>
        <v>0</v>
      </c>
      <c r="J56" s="102" t="str">
        <f t="shared" si="3"/>
        <v/>
      </c>
    </row>
    <row r="57" spans="1:10" ht="25.5" customHeight="1" x14ac:dyDescent="0.2">
      <c r="A57" s="88">
        <v>3</v>
      </c>
      <c r="B57" s="107" t="s">
        <v>60</v>
      </c>
      <c r="C57" s="207" t="s">
        <v>73</v>
      </c>
      <c r="D57" s="207"/>
      <c r="E57" s="207"/>
      <c r="F57" s="108">
        <f>'SO.02 D.1.4.3 Pol'!AE119</f>
        <v>0</v>
      </c>
      <c r="G57" s="101">
        <f>'SO.02 D.1.4.3 Pol'!AF119</f>
        <v>0</v>
      </c>
      <c r="H57" s="101">
        <f t="shared" si="1"/>
        <v>0</v>
      </c>
      <c r="I57" s="101">
        <f t="shared" si="2"/>
        <v>0</v>
      </c>
      <c r="J57" s="102" t="str">
        <f t="shared" si="3"/>
        <v/>
      </c>
    </row>
    <row r="58" spans="1:10" ht="25.5" customHeight="1" x14ac:dyDescent="0.2">
      <c r="A58" s="88">
        <v>3</v>
      </c>
      <c r="B58" s="107" t="s">
        <v>62</v>
      </c>
      <c r="C58" s="207" t="s">
        <v>74</v>
      </c>
      <c r="D58" s="207"/>
      <c r="E58" s="207"/>
      <c r="F58" s="108">
        <f>'SO.02 D.1.4.4 Pol'!AE126</f>
        <v>0</v>
      </c>
      <c r="G58" s="101">
        <f>'SO.02 D.1.4.4 Pol'!AF126</f>
        <v>0</v>
      </c>
      <c r="H58" s="101">
        <f t="shared" si="1"/>
        <v>0</v>
      </c>
      <c r="I58" s="101">
        <f t="shared" si="2"/>
        <v>0</v>
      </c>
      <c r="J58" s="102" t="str">
        <f t="shared" si="3"/>
        <v/>
      </c>
    </row>
    <row r="59" spans="1:10" ht="25.5" customHeight="1" x14ac:dyDescent="0.2">
      <c r="A59" s="88">
        <v>3</v>
      </c>
      <c r="B59" s="107" t="s">
        <v>64</v>
      </c>
      <c r="C59" s="207" t="s">
        <v>75</v>
      </c>
      <c r="D59" s="207"/>
      <c r="E59" s="207"/>
      <c r="F59" s="108">
        <f>'SO.02 D.1.4.5 Pol'!AE81</f>
        <v>0</v>
      </c>
      <c r="G59" s="101">
        <f>'SO.02 D.1.4.5 Pol'!AF81</f>
        <v>0</v>
      </c>
      <c r="H59" s="101">
        <f t="shared" si="1"/>
        <v>0</v>
      </c>
      <c r="I59" s="101">
        <f t="shared" si="2"/>
        <v>0</v>
      </c>
      <c r="J59" s="102" t="str">
        <f t="shared" si="3"/>
        <v/>
      </c>
    </row>
    <row r="60" spans="1:10" ht="25.5" customHeight="1" x14ac:dyDescent="0.2">
      <c r="A60" s="88">
        <v>3</v>
      </c>
      <c r="B60" s="107" t="s">
        <v>66</v>
      </c>
      <c r="C60" s="207" t="s">
        <v>76</v>
      </c>
      <c r="D60" s="207"/>
      <c r="E60" s="207"/>
      <c r="F60" s="108">
        <f>'SO.02 D.1.4.6 Pol'!AE23</f>
        <v>0</v>
      </c>
      <c r="G60" s="101">
        <f>'SO.02 D.1.4.6 Pol'!AF23</f>
        <v>0</v>
      </c>
      <c r="H60" s="101">
        <f t="shared" si="1"/>
        <v>0</v>
      </c>
      <c r="I60" s="101">
        <f t="shared" si="2"/>
        <v>0</v>
      </c>
      <c r="J60" s="102" t="str">
        <f t="shared" si="3"/>
        <v/>
      </c>
    </row>
    <row r="61" spans="1:10" ht="25.5" customHeight="1" x14ac:dyDescent="0.2">
      <c r="A61" s="88">
        <v>3</v>
      </c>
      <c r="B61" s="107" t="s">
        <v>68</v>
      </c>
      <c r="C61" s="207" t="s">
        <v>77</v>
      </c>
      <c r="D61" s="207"/>
      <c r="E61" s="207"/>
      <c r="F61" s="108">
        <f>'SO.02 D.1.4.7 Pol'!AE19</f>
        <v>0</v>
      </c>
      <c r="G61" s="101">
        <f>'SO.02 D.1.4.7 Pol'!AF19</f>
        <v>0</v>
      </c>
      <c r="H61" s="101">
        <f t="shared" si="1"/>
        <v>0</v>
      </c>
      <c r="I61" s="101">
        <f t="shared" si="2"/>
        <v>0</v>
      </c>
      <c r="J61" s="102" t="str">
        <f t="shared" si="3"/>
        <v/>
      </c>
    </row>
    <row r="62" spans="1:10" ht="25.5" customHeight="1" x14ac:dyDescent="0.2">
      <c r="A62" s="88">
        <v>2</v>
      </c>
      <c r="B62" s="103" t="s">
        <v>78</v>
      </c>
      <c r="C62" s="208" t="s">
        <v>79</v>
      </c>
      <c r="D62" s="208"/>
      <c r="E62" s="208"/>
      <c r="F62" s="104">
        <f>'VN,ON 03 Pol'!AE85</f>
        <v>0</v>
      </c>
      <c r="G62" s="105">
        <f>'VN,ON 03 Pol'!AF85</f>
        <v>0</v>
      </c>
      <c r="H62" s="105">
        <f t="shared" si="1"/>
        <v>0</v>
      </c>
      <c r="I62" s="105">
        <f t="shared" si="2"/>
        <v>0</v>
      </c>
      <c r="J62" s="106" t="str">
        <f t="shared" si="3"/>
        <v/>
      </c>
    </row>
    <row r="63" spans="1:10" ht="25.5" customHeight="1" x14ac:dyDescent="0.2">
      <c r="A63" s="88">
        <v>3</v>
      </c>
      <c r="B63" s="107" t="s">
        <v>80</v>
      </c>
      <c r="C63" s="207" t="s">
        <v>81</v>
      </c>
      <c r="D63" s="207"/>
      <c r="E63" s="207"/>
      <c r="F63" s="108">
        <f>'VN,ON 03 Pol'!AE85</f>
        <v>0</v>
      </c>
      <c r="G63" s="101">
        <f>'VN,ON 03 Pol'!AF85</f>
        <v>0</v>
      </c>
      <c r="H63" s="101">
        <f t="shared" si="1"/>
        <v>0</v>
      </c>
      <c r="I63" s="101">
        <f t="shared" si="2"/>
        <v>0</v>
      </c>
      <c r="J63" s="102" t="str">
        <f t="shared" si="3"/>
        <v/>
      </c>
    </row>
    <row r="64" spans="1:10" ht="25.5" customHeight="1" x14ac:dyDescent="0.2">
      <c r="A64" s="88"/>
      <c r="B64" s="204" t="s">
        <v>82</v>
      </c>
      <c r="C64" s="205"/>
      <c r="D64" s="205"/>
      <c r="E64" s="206"/>
      <c r="F64" s="109">
        <f>SUMIF(A39:A63,"=1",F39:F63)</f>
        <v>0</v>
      </c>
      <c r="G64" s="110">
        <f>SUMIF(A39:A63,"=1",G39:G63)</f>
        <v>0</v>
      </c>
      <c r="H64" s="110">
        <f>SUMIF(A39:A63,"=1",H39:H63)</f>
        <v>0</v>
      </c>
      <c r="I64" s="110">
        <f>SUMIF(A39:A63,"=1",I39:I63)</f>
        <v>0</v>
      </c>
      <c r="J64" s="111">
        <f>SUMIF(A39:A63,"=1",J39:J63)</f>
        <v>0</v>
      </c>
    </row>
    <row r="68" spans="1:10" ht="15.75" x14ac:dyDescent="0.25">
      <c r="B68" s="120" t="s">
        <v>84</v>
      </c>
    </row>
    <row r="70" spans="1:10" ht="25.5" customHeight="1" x14ac:dyDescent="0.2">
      <c r="A70" s="122"/>
      <c r="B70" s="125" t="s">
        <v>17</v>
      </c>
      <c r="C70" s="125" t="s">
        <v>5</v>
      </c>
      <c r="D70" s="126"/>
      <c r="E70" s="126"/>
      <c r="F70" s="127" t="s">
        <v>85</v>
      </c>
      <c r="G70" s="127"/>
      <c r="H70" s="127"/>
      <c r="I70" s="127" t="s">
        <v>29</v>
      </c>
      <c r="J70" s="127" t="s">
        <v>0</v>
      </c>
    </row>
    <row r="71" spans="1:10" ht="36.75" customHeight="1" x14ac:dyDescent="0.2">
      <c r="A71" s="123"/>
      <c r="B71" s="128" t="s">
        <v>86</v>
      </c>
      <c r="C71" s="201" t="s">
        <v>87</v>
      </c>
      <c r="D71" s="202"/>
      <c r="E71" s="202"/>
      <c r="F71" s="134" t="s">
        <v>24</v>
      </c>
      <c r="G71" s="135"/>
      <c r="H71" s="135"/>
      <c r="I71" s="135">
        <f>'SO.01 D.1.4.4 Pol'!G8+'SO.02 D.1.4.4 Pol'!G8</f>
        <v>0</v>
      </c>
      <c r="J71" s="132" t="str">
        <f>IF(I156=0,"",I71/I156*100)</f>
        <v/>
      </c>
    </row>
    <row r="72" spans="1:10" ht="36.75" customHeight="1" x14ac:dyDescent="0.2">
      <c r="A72" s="123"/>
      <c r="B72" s="128" t="s">
        <v>88</v>
      </c>
      <c r="C72" s="201" t="s">
        <v>89</v>
      </c>
      <c r="D72" s="202"/>
      <c r="E72" s="202"/>
      <c r="F72" s="134" t="s">
        <v>24</v>
      </c>
      <c r="G72" s="135"/>
      <c r="H72" s="135"/>
      <c r="I72" s="135">
        <f>'SO.01 D.1.4.4 Pol'!G40+'SO.02 D.1.4.4 Pol'!G22</f>
        <v>0</v>
      </c>
      <c r="J72" s="132" t="str">
        <f>IF(I156=0,"",I72/I156*100)</f>
        <v/>
      </c>
    </row>
    <row r="73" spans="1:10" ht="36.75" customHeight="1" x14ac:dyDescent="0.2">
      <c r="A73" s="123"/>
      <c r="B73" s="128" t="s">
        <v>90</v>
      </c>
      <c r="C73" s="201" t="s">
        <v>91</v>
      </c>
      <c r="D73" s="202"/>
      <c r="E73" s="202"/>
      <c r="F73" s="134" t="s">
        <v>24</v>
      </c>
      <c r="G73" s="135"/>
      <c r="H73" s="135"/>
      <c r="I73" s="135">
        <f>'SO.01 D.1.4.4 Pol'!G48+'SO.02 D.1.4.4 Pol'!G27</f>
        <v>0</v>
      </c>
      <c r="J73" s="132" t="str">
        <f>IF(I156=0,"",I73/I156*100)</f>
        <v/>
      </c>
    </row>
    <row r="74" spans="1:10" ht="36.75" customHeight="1" x14ac:dyDescent="0.2">
      <c r="A74" s="123"/>
      <c r="B74" s="128" t="s">
        <v>92</v>
      </c>
      <c r="C74" s="201" t="s">
        <v>93</v>
      </c>
      <c r="D74" s="202"/>
      <c r="E74" s="202"/>
      <c r="F74" s="134" t="s">
        <v>24</v>
      </c>
      <c r="G74" s="135"/>
      <c r="H74" s="135"/>
      <c r="I74" s="135">
        <f>'SO.01 D.1.4.4 Pol'!G58+'SO.02 D.1.4.4 Pol'!G36</f>
        <v>0</v>
      </c>
      <c r="J74" s="132" t="str">
        <f>IF(I156=0,"",I74/I156*100)</f>
        <v/>
      </c>
    </row>
    <row r="75" spans="1:10" ht="36.75" customHeight="1" x14ac:dyDescent="0.2">
      <c r="A75" s="123"/>
      <c r="B75" s="128" t="s">
        <v>94</v>
      </c>
      <c r="C75" s="201" t="s">
        <v>95</v>
      </c>
      <c r="D75" s="202"/>
      <c r="E75" s="202"/>
      <c r="F75" s="134" t="s">
        <v>24</v>
      </c>
      <c r="G75" s="135"/>
      <c r="H75" s="135"/>
      <c r="I75" s="135">
        <f>'SO.02 D.1.4.4 Pol'!G50</f>
        <v>0</v>
      </c>
      <c r="J75" s="132" t="str">
        <f>IF(I156=0,"",I75/I156*100)</f>
        <v/>
      </c>
    </row>
    <row r="76" spans="1:10" ht="36.75" customHeight="1" x14ac:dyDescent="0.2">
      <c r="A76" s="123"/>
      <c r="B76" s="128" t="s">
        <v>94</v>
      </c>
      <c r="C76" s="201" t="s">
        <v>96</v>
      </c>
      <c r="D76" s="202"/>
      <c r="E76" s="202"/>
      <c r="F76" s="134" t="s">
        <v>24</v>
      </c>
      <c r="G76" s="135"/>
      <c r="H76" s="135"/>
      <c r="I76" s="135">
        <f>'SO.01 D.1.4.4 Pol'!G71</f>
        <v>0</v>
      </c>
      <c r="J76" s="132" t="str">
        <f>IF(I156=0,"",I76/I156*100)</f>
        <v/>
      </c>
    </row>
    <row r="77" spans="1:10" ht="36.75" customHeight="1" x14ac:dyDescent="0.2">
      <c r="A77" s="123"/>
      <c r="B77" s="128" t="s">
        <v>97</v>
      </c>
      <c r="C77" s="201" t="s">
        <v>95</v>
      </c>
      <c r="D77" s="202"/>
      <c r="E77" s="202"/>
      <c r="F77" s="134" t="s">
        <v>24</v>
      </c>
      <c r="G77" s="135"/>
      <c r="H77" s="135"/>
      <c r="I77" s="135">
        <f>'SO.01 D.1.4.4 Pol'!G76</f>
        <v>0</v>
      </c>
      <c r="J77" s="132" t="str">
        <f>IF(I156=0,"",I77/I156*100)</f>
        <v/>
      </c>
    </row>
    <row r="78" spans="1:10" ht="36.75" customHeight="1" x14ac:dyDescent="0.2">
      <c r="A78" s="123"/>
      <c r="B78" s="128" t="s">
        <v>97</v>
      </c>
      <c r="C78" s="201" t="s">
        <v>98</v>
      </c>
      <c r="D78" s="202"/>
      <c r="E78" s="202"/>
      <c r="F78" s="134" t="s">
        <v>24</v>
      </c>
      <c r="G78" s="135"/>
      <c r="H78" s="135"/>
      <c r="I78" s="135">
        <f>'SO.02 D.1.4.4 Pol'!G54</f>
        <v>0</v>
      </c>
      <c r="J78" s="132" t="str">
        <f>IF(I156=0,"",I78/I156*100)</f>
        <v/>
      </c>
    </row>
    <row r="79" spans="1:10" ht="36.75" customHeight="1" x14ac:dyDescent="0.2">
      <c r="A79" s="123"/>
      <c r="B79" s="128" t="s">
        <v>99</v>
      </c>
      <c r="C79" s="201" t="s">
        <v>96</v>
      </c>
      <c r="D79" s="202"/>
      <c r="E79" s="202"/>
      <c r="F79" s="134" t="s">
        <v>24</v>
      </c>
      <c r="G79" s="135"/>
      <c r="H79" s="135"/>
      <c r="I79" s="135">
        <f>'SO.02 D.1.4.4 Pol'!G56</f>
        <v>0</v>
      </c>
      <c r="J79" s="132" t="str">
        <f>IF(I156=0,"",I79/I156*100)</f>
        <v/>
      </c>
    </row>
    <row r="80" spans="1:10" ht="36.75" customHeight="1" x14ac:dyDescent="0.2">
      <c r="A80" s="123"/>
      <c r="B80" s="128" t="s">
        <v>99</v>
      </c>
      <c r="C80" s="201" t="s">
        <v>100</v>
      </c>
      <c r="D80" s="202"/>
      <c r="E80" s="202"/>
      <c r="F80" s="134" t="s">
        <v>24</v>
      </c>
      <c r="G80" s="135"/>
      <c r="H80" s="135"/>
      <c r="I80" s="135">
        <f>'SO.01 D.1.4.4 Pol'!G81</f>
        <v>0</v>
      </c>
      <c r="J80" s="132" t="str">
        <f>IF(I156=0,"",I80/I156*100)</f>
        <v/>
      </c>
    </row>
    <row r="81" spans="1:10" ht="36.75" customHeight="1" x14ac:dyDescent="0.2">
      <c r="A81" s="123"/>
      <c r="B81" s="128" t="s">
        <v>101</v>
      </c>
      <c r="C81" s="201" t="s">
        <v>98</v>
      </c>
      <c r="D81" s="202"/>
      <c r="E81" s="202"/>
      <c r="F81" s="134" t="s">
        <v>24</v>
      </c>
      <c r="G81" s="135"/>
      <c r="H81" s="135"/>
      <c r="I81" s="135">
        <f>'SO.01 D.1.4.4 Pol'!G91</f>
        <v>0</v>
      </c>
      <c r="J81" s="132" t="str">
        <f>IF(I156=0,"",I81/I156*100)</f>
        <v/>
      </c>
    </row>
    <row r="82" spans="1:10" ht="36.75" customHeight="1" x14ac:dyDescent="0.2">
      <c r="A82" s="123"/>
      <c r="B82" s="128" t="s">
        <v>101</v>
      </c>
      <c r="C82" s="201" t="s">
        <v>100</v>
      </c>
      <c r="D82" s="202"/>
      <c r="E82" s="202"/>
      <c r="F82" s="134" t="s">
        <v>24</v>
      </c>
      <c r="G82" s="135"/>
      <c r="H82" s="135"/>
      <c r="I82" s="135">
        <f>'SO.02 D.1.4.4 Pol'!G59</f>
        <v>0</v>
      </c>
      <c r="J82" s="132" t="str">
        <f>IF(I156=0,"",I82/I156*100)</f>
        <v/>
      </c>
    </row>
    <row r="83" spans="1:10" ht="36.75" customHeight="1" x14ac:dyDescent="0.2">
      <c r="A83" s="123"/>
      <c r="B83" s="128" t="s">
        <v>102</v>
      </c>
      <c r="C83" s="201" t="s">
        <v>103</v>
      </c>
      <c r="D83" s="202"/>
      <c r="E83" s="202"/>
      <c r="F83" s="134" t="s">
        <v>24</v>
      </c>
      <c r="G83" s="135"/>
      <c r="H83" s="135"/>
      <c r="I83" s="135">
        <f>'SO.01 D.1.4.4 Pol'!G94+'SO.02 D.1.4.4 Pol'!G68</f>
        <v>0</v>
      </c>
      <c r="J83" s="132" t="str">
        <f>IF(I156=0,"",I83/I156*100)</f>
        <v/>
      </c>
    </row>
    <row r="84" spans="1:10" ht="36.75" customHeight="1" x14ac:dyDescent="0.2">
      <c r="A84" s="123"/>
      <c r="B84" s="128" t="s">
        <v>104</v>
      </c>
      <c r="C84" s="201" t="s">
        <v>105</v>
      </c>
      <c r="D84" s="202"/>
      <c r="E84" s="202"/>
      <c r="F84" s="134" t="s">
        <v>24</v>
      </c>
      <c r="G84" s="135"/>
      <c r="H84" s="135"/>
      <c r="I84" s="135">
        <f>'SO.02 D.1.4.3 Pol'!G8</f>
        <v>0</v>
      </c>
      <c r="J84" s="132" t="str">
        <f>IF(I156=0,"",I84/I156*100)</f>
        <v/>
      </c>
    </row>
    <row r="85" spans="1:10" ht="36.75" customHeight="1" x14ac:dyDescent="0.2">
      <c r="A85" s="123"/>
      <c r="B85" s="128" t="s">
        <v>106</v>
      </c>
      <c r="C85" s="201" t="s">
        <v>107</v>
      </c>
      <c r="D85" s="202"/>
      <c r="E85" s="202"/>
      <c r="F85" s="134" t="s">
        <v>24</v>
      </c>
      <c r="G85" s="135"/>
      <c r="H85" s="135"/>
      <c r="I85" s="135">
        <f>'SO.01 D.1.4.4 Pol'!G27+'SO.02 D.1.4.4 Pol'!G112</f>
        <v>0</v>
      </c>
      <c r="J85" s="132" t="str">
        <f>IF(I156=0,"",I85/I156*100)</f>
        <v/>
      </c>
    </row>
    <row r="86" spans="1:10" ht="36.75" customHeight="1" x14ac:dyDescent="0.2">
      <c r="A86" s="123"/>
      <c r="B86" s="128" t="s">
        <v>108</v>
      </c>
      <c r="C86" s="201" t="s">
        <v>109</v>
      </c>
      <c r="D86" s="202"/>
      <c r="E86" s="202"/>
      <c r="F86" s="134" t="s">
        <v>24</v>
      </c>
      <c r="G86" s="135"/>
      <c r="H86" s="135"/>
      <c r="I86" s="135">
        <f>'SO.01 D.1.4.4 Pol'!G36+'SO.02 D.1.4.4 Pol'!G121</f>
        <v>0</v>
      </c>
      <c r="J86" s="132" t="str">
        <f>IF(I156=0,"",I86/I156*100)</f>
        <v/>
      </c>
    </row>
    <row r="87" spans="1:10" ht="36.75" customHeight="1" x14ac:dyDescent="0.2">
      <c r="A87" s="123"/>
      <c r="B87" s="128" t="s">
        <v>110</v>
      </c>
      <c r="C87" s="201" t="s">
        <v>111</v>
      </c>
      <c r="D87" s="202"/>
      <c r="E87" s="202"/>
      <c r="F87" s="134" t="s">
        <v>24</v>
      </c>
      <c r="G87" s="135"/>
      <c r="H87" s="135"/>
      <c r="I87" s="135">
        <f>'SO.01 D.1.4.4 Pol'!G38+'SO.02 D.1.4.4 Pol'!G123</f>
        <v>0</v>
      </c>
      <c r="J87" s="132" t="str">
        <f>IF(I156=0,"",I87/I156*100)</f>
        <v/>
      </c>
    </row>
    <row r="88" spans="1:10" ht="36.75" customHeight="1" x14ac:dyDescent="0.2">
      <c r="A88" s="123"/>
      <c r="B88" s="128" t="s">
        <v>49</v>
      </c>
      <c r="C88" s="201" t="s">
        <v>112</v>
      </c>
      <c r="D88" s="202"/>
      <c r="E88" s="202"/>
      <c r="F88" s="134" t="s">
        <v>24</v>
      </c>
      <c r="G88" s="135"/>
      <c r="H88" s="135"/>
      <c r="I88" s="135">
        <f>'SO.01 D.1.4.5 Pol'!G8+'SO.02 D.1.4.5 Pol'!G8</f>
        <v>0</v>
      </c>
      <c r="J88" s="132" t="str">
        <f>IF(I156=0,"",I88/I156*100)</f>
        <v/>
      </c>
    </row>
    <row r="89" spans="1:10" ht="36.75" customHeight="1" x14ac:dyDescent="0.2">
      <c r="A89" s="123"/>
      <c r="B89" s="128" t="s">
        <v>49</v>
      </c>
      <c r="C89" s="201" t="s">
        <v>113</v>
      </c>
      <c r="D89" s="202"/>
      <c r="E89" s="202"/>
      <c r="F89" s="134" t="s">
        <v>24</v>
      </c>
      <c r="G89" s="135"/>
      <c r="H89" s="135"/>
      <c r="I89" s="135">
        <f>'SO.02 D.1.4.7 Pol'!G8+'SO.02 D.1.4.7 Pol'!G12</f>
        <v>0</v>
      </c>
      <c r="J89" s="132" t="str">
        <f>IF(I156=0,"",I89/I156*100)</f>
        <v/>
      </c>
    </row>
    <row r="90" spans="1:10" ht="36.75" customHeight="1" x14ac:dyDescent="0.2">
      <c r="A90" s="123"/>
      <c r="B90" s="128" t="s">
        <v>49</v>
      </c>
      <c r="C90" s="201" t="s">
        <v>114</v>
      </c>
      <c r="D90" s="202"/>
      <c r="E90" s="202"/>
      <c r="F90" s="134" t="s">
        <v>24</v>
      </c>
      <c r="G90" s="135"/>
      <c r="H90" s="135"/>
      <c r="I90" s="135">
        <f>'SO.01 D.1.4.7 Pol'!G8</f>
        <v>0</v>
      </c>
      <c r="J90" s="132" t="str">
        <f>IF(I156=0,"",I90/I156*100)</f>
        <v/>
      </c>
    </row>
    <row r="91" spans="1:10" ht="36.75" customHeight="1" x14ac:dyDescent="0.2">
      <c r="A91" s="123"/>
      <c r="B91" s="128" t="s">
        <v>49</v>
      </c>
      <c r="C91" s="201" t="s">
        <v>115</v>
      </c>
      <c r="D91" s="202"/>
      <c r="E91" s="202"/>
      <c r="F91" s="134" t="s">
        <v>24</v>
      </c>
      <c r="G91" s="135"/>
      <c r="H91" s="135"/>
      <c r="I91" s="135">
        <f>'SO.01 D.1.4.3 Pol'!G8</f>
        <v>0</v>
      </c>
      <c r="J91" s="132" t="str">
        <f>IF(I156=0,"",I91/I156*100)</f>
        <v/>
      </c>
    </row>
    <row r="92" spans="1:10" ht="36.75" customHeight="1" x14ac:dyDescent="0.2">
      <c r="A92" s="123"/>
      <c r="B92" s="128" t="s">
        <v>54</v>
      </c>
      <c r="C92" s="201" t="s">
        <v>116</v>
      </c>
      <c r="D92" s="202"/>
      <c r="E92" s="202"/>
      <c r="F92" s="134" t="s">
        <v>24</v>
      </c>
      <c r="G92" s="135"/>
      <c r="H92" s="135"/>
      <c r="I92" s="135">
        <f>'SO.01 D.1.4.5 Pol'!G28+'SO.02 D.1.4.5 Pol'!G22</f>
        <v>0</v>
      </c>
      <c r="J92" s="132" t="str">
        <f>IF(I156=0,"",I92/I156*100)</f>
        <v/>
      </c>
    </row>
    <row r="93" spans="1:10" ht="36.75" customHeight="1" x14ac:dyDescent="0.2">
      <c r="A93" s="123"/>
      <c r="B93" s="128" t="s">
        <v>54</v>
      </c>
      <c r="C93" s="201" t="s">
        <v>117</v>
      </c>
      <c r="D93" s="202"/>
      <c r="E93" s="202"/>
      <c r="F93" s="134" t="s">
        <v>24</v>
      </c>
      <c r="G93" s="135"/>
      <c r="H93" s="135"/>
      <c r="I93" s="135">
        <f>'SO.01 D.1.4.7 Pol'!G11</f>
        <v>0</v>
      </c>
      <c r="J93" s="132" t="str">
        <f>IF(I156=0,"",I93/I156*100)</f>
        <v/>
      </c>
    </row>
    <row r="94" spans="1:10" ht="36.75" customHeight="1" x14ac:dyDescent="0.2">
      <c r="A94" s="123"/>
      <c r="B94" s="128" t="s">
        <v>54</v>
      </c>
      <c r="C94" s="201" t="s">
        <v>118</v>
      </c>
      <c r="D94" s="202"/>
      <c r="E94" s="202"/>
      <c r="F94" s="134" t="s">
        <v>24</v>
      </c>
      <c r="G94" s="135"/>
      <c r="H94" s="135"/>
      <c r="I94" s="135">
        <f>'SO.01 D.1.4.3 Pol'!G54+'SO.01 D.1.4.3 Pol'!G277</f>
        <v>0</v>
      </c>
      <c r="J94" s="132" t="str">
        <f>IF(I156=0,"",I94/I156*100)</f>
        <v/>
      </c>
    </row>
    <row r="95" spans="1:10" ht="36.75" customHeight="1" x14ac:dyDescent="0.2">
      <c r="A95" s="123"/>
      <c r="B95" s="128" t="s">
        <v>80</v>
      </c>
      <c r="C95" s="201" t="s">
        <v>119</v>
      </c>
      <c r="D95" s="202"/>
      <c r="E95" s="202"/>
      <c r="F95" s="134" t="s">
        <v>24</v>
      </c>
      <c r="G95" s="135"/>
      <c r="H95" s="135"/>
      <c r="I95" s="135">
        <f>'SO.01 D.1.4.7 Pol'!G27</f>
        <v>0</v>
      </c>
      <c r="J95" s="132" t="str">
        <f>IF(I156=0,"",I95/I156*100)</f>
        <v/>
      </c>
    </row>
    <row r="96" spans="1:10" ht="36.75" customHeight="1" x14ac:dyDescent="0.2">
      <c r="A96" s="123"/>
      <c r="B96" s="128" t="s">
        <v>80</v>
      </c>
      <c r="C96" s="201" t="s">
        <v>120</v>
      </c>
      <c r="D96" s="202"/>
      <c r="E96" s="202"/>
      <c r="F96" s="134" t="s">
        <v>24</v>
      </c>
      <c r="G96" s="135"/>
      <c r="H96" s="135"/>
      <c r="I96" s="135">
        <f>'SO.01 D.1.4.5 Pol'!G38+'SO.02 D.1.4.5 Pol'!G29</f>
        <v>0</v>
      </c>
      <c r="J96" s="132" t="str">
        <f>IF(I156=0,"",I96/I156*100)</f>
        <v/>
      </c>
    </row>
    <row r="97" spans="1:10" ht="36.75" customHeight="1" x14ac:dyDescent="0.2">
      <c r="A97" s="123"/>
      <c r="B97" s="128" t="s">
        <v>80</v>
      </c>
      <c r="C97" s="201" t="s">
        <v>121</v>
      </c>
      <c r="D97" s="202"/>
      <c r="E97" s="202"/>
      <c r="F97" s="134" t="s">
        <v>24</v>
      </c>
      <c r="G97" s="135"/>
      <c r="H97" s="135"/>
      <c r="I97" s="135">
        <f>'SO.01 D.1.4.3 Pol'!G268+'SO.01 D.1.4.3 Pol'!G279</f>
        <v>0</v>
      </c>
      <c r="J97" s="132" t="str">
        <f>IF(I156=0,"",I97/I156*100)</f>
        <v/>
      </c>
    </row>
    <row r="98" spans="1:10" ht="36.75" customHeight="1" x14ac:dyDescent="0.2">
      <c r="A98" s="123"/>
      <c r="B98" s="128" t="s">
        <v>122</v>
      </c>
      <c r="C98" s="201" t="s">
        <v>123</v>
      </c>
      <c r="D98" s="202"/>
      <c r="E98" s="202"/>
      <c r="F98" s="134" t="s">
        <v>24</v>
      </c>
      <c r="G98" s="135"/>
      <c r="H98" s="135"/>
      <c r="I98" s="135">
        <f>'SO.01 D.1.4.5 Pol'!G56+'SO.02 D.1.4.5 Pol'!G44</f>
        <v>0</v>
      </c>
      <c r="J98" s="132" t="str">
        <f>IF(I156=0,"",I98/I156*100)</f>
        <v/>
      </c>
    </row>
    <row r="99" spans="1:10" ht="36.75" customHeight="1" x14ac:dyDescent="0.2">
      <c r="A99" s="123"/>
      <c r="B99" s="128" t="s">
        <v>122</v>
      </c>
      <c r="C99" s="201" t="s">
        <v>113</v>
      </c>
      <c r="D99" s="202"/>
      <c r="E99" s="202"/>
      <c r="F99" s="134" t="s">
        <v>24</v>
      </c>
      <c r="G99" s="135"/>
      <c r="H99" s="135"/>
      <c r="I99" s="135">
        <f>'SO.01 D.1.4.7 Pol'!G39</f>
        <v>0</v>
      </c>
      <c r="J99" s="132" t="str">
        <f>IF(I156=0,"",I99/I156*100)</f>
        <v/>
      </c>
    </row>
    <row r="100" spans="1:10" ht="36.75" customHeight="1" x14ac:dyDescent="0.2">
      <c r="A100" s="123"/>
      <c r="B100" s="128" t="s">
        <v>124</v>
      </c>
      <c r="C100" s="201" t="s">
        <v>125</v>
      </c>
      <c r="D100" s="202"/>
      <c r="E100" s="202"/>
      <c r="F100" s="134" t="s">
        <v>24</v>
      </c>
      <c r="G100" s="135"/>
      <c r="H100" s="135"/>
      <c r="I100" s="135">
        <f>'SO.01 D.1.4.5 Pol'!G76+'SO.02 D.1.4.5 Pol'!G62</f>
        <v>0</v>
      </c>
      <c r="J100" s="132" t="str">
        <f>IF(I156=0,"",I100/I156*100)</f>
        <v/>
      </c>
    </row>
    <row r="101" spans="1:10" ht="36.75" customHeight="1" x14ac:dyDescent="0.2">
      <c r="A101" s="123"/>
      <c r="B101" s="128" t="s">
        <v>124</v>
      </c>
      <c r="C101" s="201" t="s">
        <v>126</v>
      </c>
      <c r="D101" s="202"/>
      <c r="E101" s="202"/>
      <c r="F101" s="134" t="s">
        <v>24</v>
      </c>
      <c r="G101" s="135"/>
      <c r="H101" s="135"/>
      <c r="I101" s="135">
        <f>'SO.01 D.1.4.7 Pol'!G54</f>
        <v>0</v>
      </c>
      <c r="J101" s="132" t="str">
        <f>IF(I156=0,"",I101/I156*100)</f>
        <v/>
      </c>
    </row>
    <row r="102" spans="1:10" ht="36.75" customHeight="1" x14ac:dyDescent="0.2">
      <c r="A102" s="123"/>
      <c r="B102" s="128" t="s">
        <v>127</v>
      </c>
      <c r="C102" s="201" t="s">
        <v>128</v>
      </c>
      <c r="D102" s="202"/>
      <c r="E102" s="202"/>
      <c r="F102" s="134" t="s">
        <v>24</v>
      </c>
      <c r="G102" s="135"/>
      <c r="H102" s="135"/>
      <c r="I102" s="135">
        <f>'SO.01 01 Pol'!G8+'SO.01 D.1.4.1 Pol'!G8+'SO.02 01 Pol'!G8+'SO.02 D.1.4.1 Pol'!G8</f>
        <v>0</v>
      </c>
      <c r="J102" s="132" t="str">
        <f>IF(I156=0,"",I102/I156*100)</f>
        <v/>
      </c>
    </row>
    <row r="103" spans="1:10" ht="36.75" customHeight="1" x14ac:dyDescent="0.2">
      <c r="A103" s="123"/>
      <c r="B103" s="128" t="s">
        <v>129</v>
      </c>
      <c r="C103" s="201" t="s">
        <v>130</v>
      </c>
      <c r="D103" s="202"/>
      <c r="E103" s="202"/>
      <c r="F103" s="134" t="s">
        <v>24</v>
      </c>
      <c r="G103" s="135"/>
      <c r="H103" s="135"/>
      <c r="I103" s="135">
        <f>'SO.02 02 Pol'!G8</f>
        <v>0</v>
      </c>
      <c r="J103" s="132" t="str">
        <f>IF(I156=0,"",I103/I156*100)</f>
        <v/>
      </c>
    </row>
    <row r="104" spans="1:10" ht="36.75" customHeight="1" x14ac:dyDescent="0.2">
      <c r="A104" s="123"/>
      <c r="B104" s="128" t="s">
        <v>131</v>
      </c>
      <c r="C104" s="201" t="s">
        <v>132</v>
      </c>
      <c r="D104" s="202"/>
      <c r="E104" s="202"/>
      <c r="F104" s="134" t="s">
        <v>24</v>
      </c>
      <c r="G104" s="135"/>
      <c r="H104" s="135"/>
      <c r="I104" s="135">
        <f>'SO.01 01 Pol'!G19+'SO.01 02 Pol'!G8+'SO.02 01 Pol'!G11+'SO.02 02 Pol'!G53</f>
        <v>0</v>
      </c>
      <c r="J104" s="132" t="str">
        <f>IF(I156=0,"",I104/I156*100)</f>
        <v/>
      </c>
    </row>
    <row r="105" spans="1:10" ht="36.75" customHeight="1" x14ac:dyDescent="0.2">
      <c r="A105" s="123"/>
      <c r="B105" s="128" t="s">
        <v>133</v>
      </c>
      <c r="C105" s="201" t="s">
        <v>134</v>
      </c>
      <c r="D105" s="202"/>
      <c r="E105" s="202"/>
      <c r="F105" s="134" t="s">
        <v>24</v>
      </c>
      <c r="G105" s="135"/>
      <c r="H105" s="135"/>
      <c r="I105" s="135">
        <f>'SO.01 D.1.4.5 Pol'!G94</f>
        <v>0</v>
      </c>
      <c r="J105" s="132" t="str">
        <f>IF(I156=0,"",I105/I156*100)</f>
        <v/>
      </c>
    </row>
    <row r="106" spans="1:10" ht="36.75" customHeight="1" x14ac:dyDescent="0.2">
      <c r="A106" s="123"/>
      <c r="B106" s="128" t="s">
        <v>135</v>
      </c>
      <c r="C106" s="201" t="s">
        <v>136</v>
      </c>
      <c r="D106" s="202"/>
      <c r="E106" s="202"/>
      <c r="F106" s="134" t="s">
        <v>24</v>
      </c>
      <c r="G106" s="135"/>
      <c r="H106" s="135"/>
      <c r="I106" s="135">
        <f>'SO.01 D.1.4.5 Pol'!G111</f>
        <v>0</v>
      </c>
      <c r="J106" s="132" t="str">
        <f>IF(I156=0,"",I106/I156*100)</f>
        <v/>
      </c>
    </row>
    <row r="107" spans="1:10" ht="36.75" customHeight="1" x14ac:dyDescent="0.2">
      <c r="A107" s="123"/>
      <c r="B107" s="128" t="s">
        <v>137</v>
      </c>
      <c r="C107" s="201" t="s">
        <v>138</v>
      </c>
      <c r="D107" s="202"/>
      <c r="E107" s="202"/>
      <c r="F107" s="134" t="s">
        <v>24</v>
      </c>
      <c r="G107" s="135"/>
      <c r="H107" s="135"/>
      <c r="I107" s="135">
        <f>'SO.01 02 Pol'!G128</f>
        <v>0</v>
      </c>
      <c r="J107" s="132" t="str">
        <f>IF(I156=0,"",I107/I156*100)</f>
        <v/>
      </c>
    </row>
    <row r="108" spans="1:10" ht="36.75" customHeight="1" x14ac:dyDescent="0.2">
      <c r="A108" s="123"/>
      <c r="B108" s="128" t="s">
        <v>139</v>
      </c>
      <c r="C108" s="201" t="s">
        <v>140</v>
      </c>
      <c r="D108" s="202"/>
      <c r="E108" s="202"/>
      <c r="F108" s="134" t="s">
        <v>24</v>
      </c>
      <c r="G108" s="135"/>
      <c r="H108" s="135"/>
      <c r="I108" s="135">
        <f>'SO.02 02 Pol'!G102</f>
        <v>0</v>
      </c>
      <c r="J108" s="132" t="str">
        <f>IF(I156=0,"",I108/I156*100)</f>
        <v/>
      </c>
    </row>
    <row r="109" spans="1:10" ht="36.75" customHeight="1" x14ac:dyDescent="0.2">
      <c r="A109" s="123"/>
      <c r="B109" s="128" t="s">
        <v>141</v>
      </c>
      <c r="C109" s="201" t="s">
        <v>142</v>
      </c>
      <c r="D109" s="202"/>
      <c r="E109" s="202"/>
      <c r="F109" s="134" t="s">
        <v>24</v>
      </c>
      <c r="G109" s="135"/>
      <c r="H109" s="135"/>
      <c r="I109" s="135">
        <f>'SO.01 02 Pol'!G142+'SO.02 02 Pol'!G108</f>
        <v>0</v>
      </c>
      <c r="J109" s="132" t="str">
        <f>IF(I156=0,"",I109/I156*100)</f>
        <v/>
      </c>
    </row>
    <row r="110" spans="1:10" ht="36.75" customHeight="1" x14ac:dyDescent="0.2">
      <c r="A110" s="123"/>
      <c r="B110" s="128" t="s">
        <v>143</v>
      </c>
      <c r="C110" s="201" t="s">
        <v>144</v>
      </c>
      <c r="D110" s="202"/>
      <c r="E110" s="202"/>
      <c r="F110" s="134" t="s">
        <v>24</v>
      </c>
      <c r="G110" s="135"/>
      <c r="H110" s="135"/>
      <c r="I110" s="135">
        <f>'SO.01 02 Pol'!G293</f>
        <v>0</v>
      </c>
      <c r="J110" s="132" t="str">
        <f>IF(I156=0,"",I110/I156*100)</f>
        <v/>
      </c>
    </row>
    <row r="111" spans="1:10" ht="36.75" customHeight="1" x14ac:dyDescent="0.2">
      <c r="A111" s="123"/>
      <c r="B111" s="128" t="s">
        <v>145</v>
      </c>
      <c r="C111" s="201" t="s">
        <v>146</v>
      </c>
      <c r="D111" s="202"/>
      <c r="E111" s="202"/>
      <c r="F111" s="134" t="s">
        <v>24</v>
      </c>
      <c r="G111" s="135"/>
      <c r="H111" s="135"/>
      <c r="I111" s="135">
        <f>'SO.01 02 Pol'!G320+'SO.02 02 Pol'!G162</f>
        <v>0</v>
      </c>
      <c r="J111" s="132" t="str">
        <f>IF(I156=0,"",I111/I156*100)</f>
        <v/>
      </c>
    </row>
    <row r="112" spans="1:10" ht="36.75" customHeight="1" x14ac:dyDescent="0.2">
      <c r="A112" s="123"/>
      <c r="B112" s="128" t="s">
        <v>147</v>
      </c>
      <c r="C112" s="201" t="s">
        <v>148</v>
      </c>
      <c r="D112" s="202"/>
      <c r="E112" s="202"/>
      <c r="F112" s="134" t="s">
        <v>24</v>
      </c>
      <c r="G112" s="135"/>
      <c r="H112" s="135"/>
      <c r="I112" s="135">
        <f>'SO.01 02 Pol'!G442+'SO.02 02 Pol'!G213</f>
        <v>0</v>
      </c>
      <c r="J112" s="132" t="str">
        <f>IF(I156=0,"",I112/I156*100)</f>
        <v/>
      </c>
    </row>
    <row r="113" spans="1:10" ht="36.75" customHeight="1" x14ac:dyDescent="0.2">
      <c r="A113" s="123"/>
      <c r="B113" s="128" t="s">
        <v>149</v>
      </c>
      <c r="C113" s="201" t="s">
        <v>150</v>
      </c>
      <c r="D113" s="202"/>
      <c r="E113" s="202"/>
      <c r="F113" s="134" t="s">
        <v>24</v>
      </c>
      <c r="G113" s="135"/>
      <c r="H113" s="135"/>
      <c r="I113" s="135">
        <f>'SO.01 02 Pol'!G497+'SO.02 02 Pol'!G244</f>
        <v>0</v>
      </c>
      <c r="J113" s="132" t="str">
        <f>IF(I156=0,"",I113/I156*100)</f>
        <v/>
      </c>
    </row>
    <row r="114" spans="1:10" ht="36.75" customHeight="1" x14ac:dyDescent="0.2">
      <c r="A114" s="123"/>
      <c r="B114" s="128" t="s">
        <v>151</v>
      </c>
      <c r="C114" s="201" t="s">
        <v>152</v>
      </c>
      <c r="D114" s="202"/>
      <c r="E114" s="202"/>
      <c r="F114" s="134" t="s">
        <v>24</v>
      </c>
      <c r="G114" s="135"/>
      <c r="H114" s="135"/>
      <c r="I114" s="135">
        <f>'SO.01 D.1.4.6 Pol'!G8+'SO.02 D.1.4.6 Pol'!G8</f>
        <v>0</v>
      </c>
      <c r="J114" s="132" t="str">
        <f>IF(I156=0,"",I114/I156*100)</f>
        <v/>
      </c>
    </row>
    <row r="115" spans="1:10" ht="36.75" customHeight="1" x14ac:dyDescent="0.2">
      <c r="A115" s="123"/>
      <c r="B115" s="128" t="s">
        <v>153</v>
      </c>
      <c r="C115" s="201" t="s">
        <v>154</v>
      </c>
      <c r="D115" s="202"/>
      <c r="E115" s="202"/>
      <c r="F115" s="134" t="s">
        <v>24</v>
      </c>
      <c r="G115" s="135"/>
      <c r="H115" s="135"/>
      <c r="I115" s="135">
        <f>'SO.01 02 Pol'!G501+'SO.02 02 Pol'!G251</f>
        <v>0</v>
      </c>
      <c r="J115" s="132" t="str">
        <f>IF(I156=0,"",I115/I156*100)</f>
        <v/>
      </c>
    </row>
    <row r="116" spans="1:10" ht="36.75" customHeight="1" x14ac:dyDescent="0.2">
      <c r="A116" s="123"/>
      <c r="B116" s="128" t="s">
        <v>155</v>
      </c>
      <c r="C116" s="201" t="s">
        <v>156</v>
      </c>
      <c r="D116" s="202"/>
      <c r="E116" s="202"/>
      <c r="F116" s="134" t="s">
        <v>24</v>
      </c>
      <c r="G116" s="135"/>
      <c r="H116" s="135"/>
      <c r="I116" s="135">
        <f>'SO.01 01 Pol'!G30+'SO.01 02 Pol'!G531+'SO.02 02 Pol'!G262</f>
        <v>0</v>
      </c>
      <c r="J116" s="132" t="str">
        <f>IF(I156=0,"",I116/I156*100)</f>
        <v/>
      </c>
    </row>
    <row r="117" spans="1:10" ht="36.75" customHeight="1" x14ac:dyDescent="0.2">
      <c r="A117" s="123"/>
      <c r="B117" s="128" t="s">
        <v>157</v>
      </c>
      <c r="C117" s="201" t="s">
        <v>158</v>
      </c>
      <c r="D117" s="202"/>
      <c r="E117" s="202"/>
      <c r="F117" s="134" t="s">
        <v>24</v>
      </c>
      <c r="G117" s="135"/>
      <c r="H117" s="135"/>
      <c r="I117" s="135">
        <f>'SO.01 01 Pol'!G36+'SO.01 02 Pol'!G541+'SO.02 01 Pol'!G16</f>
        <v>0</v>
      </c>
      <c r="J117" s="132" t="str">
        <f>IF(I156=0,"",I117/I156*100)</f>
        <v/>
      </c>
    </row>
    <row r="118" spans="1:10" ht="36.75" customHeight="1" x14ac:dyDescent="0.2">
      <c r="A118" s="123"/>
      <c r="B118" s="128" t="s">
        <v>159</v>
      </c>
      <c r="C118" s="201" t="s">
        <v>160</v>
      </c>
      <c r="D118" s="202"/>
      <c r="E118" s="202"/>
      <c r="F118" s="134" t="s">
        <v>24</v>
      </c>
      <c r="G118" s="135"/>
      <c r="H118" s="135"/>
      <c r="I118" s="135">
        <f>'SO.01 02 Pol'!G551+'SO.02 02 Pol'!G270</f>
        <v>0</v>
      </c>
      <c r="J118" s="132" t="str">
        <f>IF(I156=0,"",I118/I156*100)</f>
        <v/>
      </c>
    </row>
    <row r="119" spans="1:10" ht="36.75" customHeight="1" x14ac:dyDescent="0.2">
      <c r="A119" s="123"/>
      <c r="B119" s="128" t="s">
        <v>161</v>
      </c>
      <c r="C119" s="201" t="s">
        <v>162</v>
      </c>
      <c r="D119" s="202"/>
      <c r="E119" s="202"/>
      <c r="F119" s="134" t="s">
        <v>25</v>
      </c>
      <c r="G119" s="135"/>
      <c r="H119" s="135"/>
      <c r="I119" s="135">
        <f>'SO.01 01 Pol'!G360+'SO.01 02 Pol'!G553+'SO.02 01 Pol'!G116+'SO.02 02 Pol'!G272</f>
        <v>0</v>
      </c>
      <c r="J119" s="132" t="str">
        <f>IF(I156=0,"",I119/I156*100)</f>
        <v/>
      </c>
    </row>
    <row r="120" spans="1:10" ht="36.75" customHeight="1" x14ac:dyDescent="0.2">
      <c r="A120" s="123"/>
      <c r="B120" s="128" t="s">
        <v>163</v>
      </c>
      <c r="C120" s="201" t="s">
        <v>164</v>
      </c>
      <c r="D120" s="202"/>
      <c r="E120" s="202"/>
      <c r="F120" s="134" t="s">
        <v>25</v>
      </c>
      <c r="G120" s="135"/>
      <c r="H120" s="135"/>
      <c r="I120" s="135">
        <f>'SO.01 01 Pol'!G366+'SO.01 02 Pol'!G583+'SO.02 01 Pol'!G122+'SO.02 02 Pol'!G290</f>
        <v>0</v>
      </c>
      <c r="J120" s="132" t="str">
        <f>IF(I156=0,"",I120/I156*100)</f>
        <v/>
      </c>
    </row>
    <row r="121" spans="1:10" ht="36.75" customHeight="1" x14ac:dyDescent="0.2">
      <c r="A121" s="123"/>
      <c r="B121" s="128" t="s">
        <v>163</v>
      </c>
      <c r="C121" s="201" t="s">
        <v>165</v>
      </c>
      <c r="D121" s="202"/>
      <c r="E121" s="202"/>
      <c r="F121" s="134" t="s">
        <v>25</v>
      </c>
      <c r="G121" s="135"/>
      <c r="H121" s="135"/>
      <c r="I121" s="135">
        <f>'SO.01 D.1.4.1 Pol'!G23</f>
        <v>0</v>
      </c>
      <c r="J121" s="132" t="str">
        <f>IF(I156=0,"",I121/I156*100)</f>
        <v/>
      </c>
    </row>
    <row r="122" spans="1:10" ht="36.75" customHeight="1" x14ac:dyDescent="0.2">
      <c r="A122" s="123"/>
      <c r="B122" s="128" t="s">
        <v>163</v>
      </c>
      <c r="C122" s="201" t="s">
        <v>166</v>
      </c>
      <c r="D122" s="202"/>
      <c r="E122" s="202"/>
      <c r="F122" s="134" t="s">
        <v>25</v>
      </c>
      <c r="G122" s="135"/>
      <c r="H122" s="135"/>
      <c r="I122" s="135">
        <f>'SO.01 D.1.4.2 Pol'!G8</f>
        <v>0</v>
      </c>
      <c r="J122" s="132" t="str">
        <f>IF(I156=0,"",I122/I156*100)</f>
        <v/>
      </c>
    </row>
    <row r="123" spans="1:10" ht="36.75" customHeight="1" x14ac:dyDescent="0.2">
      <c r="A123" s="123"/>
      <c r="B123" s="128" t="s">
        <v>167</v>
      </c>
      <c r="C123" s="201" t="s">
        <v>168</v>
      </c>
      <c r="D123" s="202"/>
      <c r="E123" s="202"/>
      <c r="F123" s="134" t="s">
        <v>25</v>
      </c>
      <c r="G123" s="135"/>
      <c r="H123" s="135"/>
      <c r="I123" s="135">
        <f>'SO.01 01 Pol'!G371+'SO.01 02 Pol'!G636+'SO.02 01 Pol'!G128</f>
        <v>0</v>
      </c>
      <c r="J123" s="132" t="str">
        <f>IF(I156=0,"",I123/I156*100)</f>
        <v/>
      </c>
    </row>
    <row r="124" spans="1:10" ht="36.75" customHeight="1" x14ac:dyDescent="0.2">
      <c r="A124" s="123"/>
      <c r="B124" s="128" t="s">
        <v>167</v>
      </c>
      <c r="C124" s="201" t="s">
        <v>169</v>
      </c>
      <c r="D124" s="202"/>
      <c r="E124" s="202"/>
      <c r="F124" s="134" t="s">
        <v>25</v>
      </c>
      <c r="G124" s="135"/>
      <c r="H124" s="135"/>
      <c r="I124" s="135">
        <f>'SO.01 D.1.4.1 Pol'!G29+'SO.02 D.1.4.1 Pol'!G18</f>
        <v>0</v>
      </c>
      <c r="J124" s="132" t="str">
        <f>IF(I156=0,"",I124/I156*100)</f>
        <v/>
      </c>
    </row>
    <row r="125" spans="1:10" ht="36.75" customHeight="1" x14ac:dyDescent="0.2">
      <c r="A125" s="123"/>
      <c r="B125" s="128" t="s">
        <v>170</v>
      </c>
      <c r="C125" s="201" t="s">
        <v>171</v>
      </c>
      <c r="D125" s="202"/>
      <c r="E125" s="202"/>
      <c r="F125" s="134" t="s">
        <v>25</v>
      </c>
      <c r="G125" s="135"/>
      <c r="H125" s="135"/>
      <c r="I125" s="135">
        <f>'SO.01 D.1.4.1 Pol'!G54+'SO.02 D.1.4.1 Pol'!G40</f>
        <v>0</v>
      </c>
      <c r="J125" s="132" t="str">
        <f>IF(I156=0,"",I125/I156*100)</f>
        <v/>
      </c>
    </row>
    <row r="126" spans="1:10" ht="36.75" customHeight="1" x14ac:dyDescent="0.2">
      <c r="A126" s="123"/>
      <c r="B126" s="128" t="s">
        <v>172</v>
      </c>
      <c r="C126" s="201" t="s">
        <v>173</v>
      </c>
      <c r="D126" s="202"/>
      <c r="E126" s="202"/>
      <c r="F126" s="134" t="s">
        <v>25</v>
      </c>
      <c r="G126" s="135"/>
      <c r="H126" s="135"/>
      <c r="I126" s="135">
        <f>'SO.01 02 Pol'!G640+'SO.02 02 Pol'!G302</f>
        <v>0</v>
      </c>
      <c r="J126" s="132" t="str">
        <f>IF(I156=0,"",I126/I156*100)</f>
        <v/>
      </c>
    </row>
    <row r="127" spans="1:10" ht="36.75" customHeight="1" x14ac:dyDescent="0.2">
      <c r="A127" s="123"/>
      <c r="B127" s="128" t="s">
        <v>172</v>
      </c>
      <c r="C127" s="201" t="s">
        <v>174</v>
      </c>
      <c r="D127" s="202"/>
      <c r="E127" s="202"/>
      <c r="F127" s="134" t="s">
        <v>25</v>
      </c>
      <c r="G127" s="135"/>
      <c r="H127" s="135"/>
      <c r="I127" s="135">
        <f>'SO.01 D.1.4.1 Pol'!G84+'SO.02 D.1.4.1 Pol'!G68</f>
        <v>0</v>
      </c>
      <c r="J127" s="132" t="str">
        <f>IF(I156=0,"",I127/I156*100)</f>
        <v/>
      </c>
    </row>
    <row r="128" spans="1:10" ht="36.75" customHeight="1" x14ac:dyDescent="0.2">
      <c r="A128" s="123"/>
      <c r="B128" s="128" t="s">
        <v>175</v>
      </c>
      <c r="C128" s="201" t="s">
        <v>176</v>
      </c>
      <c r="D128" s="202"/>
      <c r="E128" s="202"/>
      <c r="F128" s="134" t="s">
        <v>25</v>
      </c>
      <c r="G128" s="135"/>
      <c r="H128" s="135"/>
      <c r="I128" s="135">
        <f>'SO.01 01 Pol'!G375</f>
        <v>0</v>
      </c>
      <c r="J128" s="132" t="str">
        <f>IF(I156=0,"",I128/I156*100)</f>
        <v/>
      </c>
    </row>
    <row r="129" spans="1:10" ht="36.75" customHeight="1" x14ac:dyDescent="0.2">
      <c r="A129" s="123"/>
      <c r="B129" s="128" t="s">
        <v>177</v>
      </c>
      <c r="C129" s="201" t="s">
        <v>178</v>
      </c>
      <c r="D129" s="202"/>
      <c r="E129" s="202"/>
      <c r="F129" s="134" t="s">
        <v>25</v>
      </c>
      <c r="G129" s="135"/>
      <c r="H129" s="135"/>
      <c r="I129" s="135">
        <f>'SO.01 D.1.4.2 Pol'!G15</f>
        <v>0</v>
      </c>
      <c r="J129" s="132" t="str">
        <f>IF(I156=0,"",I129/I156*100)</f>
        <v/>
      </c>
    </row>
    <row r="130" spans="1:10" ht="36.75" customHeight="1" x14ac:dyDescent="0.2">
      <c r="A130" s="123"/>
      <c r="B130" s="128" t="s">
        <v>179</v>
      </c>
      <c r="C130" s="201" t="s">
        <v>180</v>
      </c>
      <c r="D130" s="202"/>
      <c r="E130" s="202"/>
      <c r="F130" s="134" t="s">
        <v>25</v>
      </c>
      <c r="G130" s="135"/>
      <c r="H130" s="135"/>
      <c r="I130" s="135">
        <f>'SO.01 D.1.4.2 Pol'!G18</f>
        <v>0</v>
      </c>
      <c r="J130" s="132" t="str">
        <f>IF(I156=0,"",I130/I156*100)</f>
        <v/>
      </c>
    </row>
    <row r="131" spans="1:10" ht="36.75" customHeight="1" x14ac:dyDescent="0.2">
      <c r="A131" s="123"/>
      <c r="B131" s="128" t="s">
        <v>181</v>
      </c>
      <c r="C131" s="201" t="s">
        <v>182</v>
      </c>
      <c r="D131" s="202"/>
      <c r="E131" s="202"/>
      <c r="F131" s="134" t="s">
        <v>25</v>
      </c>
      <c r="G131" s="135"/>
      <c r="H131" s="135"/>
      <c r="I131" s="135">
        <f>'SO.01 01 Pol'!G396+'SO.02 01 Pol'!G136+'SO.02 02 Pol'!G321</f>
        <v>0</v>
      </c>
      <c r="J131" s="132" t="str">
        <f>IF(I156=0,"",I131/I156*100)</f>
        <v/>
      </c>
    </row>
    <row r="132" spans="1:10" ht="36.75" customHeight="1" x14ac:dyDescent="0.2">
      <c r="A132" s="123"/>
      <c r="B132" s="128" t="s">
        <v>181</v>
      </c>
      <c r="C132" s="201" t="s">
        <v>183</v>
      </c>
      <c r="D132" s="202"/>
      <c r="E132" s="202"/>
      <c r="F132" s="134" t="s">
        <v>25</v>
      </c>
      <c r="G132" s="135"/>
      <c r="H132" s="135"/>
      <c r="I132" s="135">
        <f>'SO.01 D.1.4.2 Pol'!G22</f>
        <v>0</v>
      </c>
      <c r="J132" s="132" t="str">
        <f>IF(I156=0,"",I132/I156*100)</f>
        <v/>
      </c>
    </row>
    <row r="133" spans="1:10" ht="36.75" customHeight="1" x14ac:dyDescent="0.2">
      <c r="A133" s="123"/>
      <c r="B133" s="128" t="s">
        <v>184</v>
      </c>
      <c r="C133" s="201" t="s">
        <v>185</v>
      </c>
      <c r="D133" s="202"/>
      <c r="E133" s="202"/>
      <c r="F133" s="134" t="s">
        <v>25</v>
      </c>
      <c r="G133" s="135"/>
      <c r="H133" s="135"/>
      <c r="I133" s="135">
        <f>'SO.01 D.1.4.2 Pol'!G37</f>
        <v>0</v>
      </c>
      <c r="J133" s="132" t="str">
        <f>IF(I156=0,"",I133/I156*100)</f>
        <v/>
      </c>
    </row>
    <row r="134" spans="1:10" ht="36.75" customHeight="1" x14ac:dyDescent="0.2">
      <c r="A134" s="123"/>
      <c r="B134" s="128" t="s">
        <v>186</v>
      </c>
      <c r="C134" s="201" t="s">
        <v>187</v>
      </c>
      <c r="D134" s="202"/>
      <c r="E134" s="202"/>
      <c r="F134" s="134" t="s">
        <v>25</v>
      </c>
      <c r="G134" s="135"/>
      <c r="H134" s="135"/>
      <c r="I134" s="135">
        <f>'SO.01 D.1.4.2 Pol'!G67</f>
        <v>0</v>
      </c>
      <c r="J134" s="132" t="str">
        <f>IF(I156=0,"",I134/I156*100)</f>
        <v/>
      </c>
    </row>
    <row r="135" spans="1:10" ht="36.75" customHeight="1" x14ac:dyDescent="0.2">
      <c r="A135" s="123"/>
      <c r="B135" s="128" t="s">
        <v>188</v>
      </c>
      <c r="C135" s="201" t="s">
        <v>189</v>
      </c>
      <c r="D135" s="202"/>
      <c r="E135" s="202"/>
      <c r="F135" s="134" t="s">
        <v>25</v>
      </c>
      <c r="G135" s="135"/>
      <c r="H135" s="135"/>
      <c r="I135" s="135">
        <f>'SO.01 01 Pol'!G401</f>
        <v>0</v>
      </c>
      <c r="J135" s="132" t="str">
        <f>IF(I156=0,"",I135/I156*100)</f>
        <v/>
      </c>
    </row>
    <row r="136" spans="1:10" ht="36.75" customHeight="1" x14ac:dyDescent="0.2">
      <c r="A136" s="123"/>
      <c r="B136" s="128" t="s">
        <v>190</v>
      </c>
      <c r="C136" s="201" t="s">
        <v>191</v>
      </c>
      <c r="D136" s="202"/>
      <c r="E136" s="202"/>
      <c r="F136" s="134" t="s">
        <v>25</v>
      </c>
      <c r="G136" s="135"/>
      <c r="H136" s="135"/>
      <c r="I136" s="135">
        <f>'SO.01 01 Pol'!G406</f>
        <v>0</v>
      </c>
      <c r="J136" s="132" t="str">
        <f>IF(I156=0,"",I136/I156*100)</f>
        <v/>
      </c>
    </row>
    <row r="137" spans="1:10" ht="36.75" customHeight="1" x14ac:dyDescent="0.2">
      <c r="A137" s="123"/>
      <c r="B137" s="128" t="s">
        <v>192</v>
      </c>
      <c r="C137" s="201" t="s">
        <v>193</v>
      </c>
      <c r="D137" s="202"/>
      <c r="E137" s="202"/>
      <c r="F137" s="134" t="s">
        <v>25</v>
      </c>
      <c r="G137" s="135"/>
      <c r="H137" s="135"/>
      <c r="I137" s="135">
        <f>'SO.01 02 Pol'!G659+'SO.02 02 Pol'!G325</f>
        <v>0</v>
      </c>
      <c r="J137" s="132" t="str">
        <f>IF(I156=0,"",I137/I156*100)</f>
        <v/>
      </c>
    </row>
    <row r="138" spans="1:10" ht="36.75" customHeight="1" x14ac:dyDescent="0.2">
      <c r="A138" s="123"/>
      <c r="B138" s="128" t="s">
        <v>194</v>
      </c>
      <c r="C138" s="201" t="s">
        <v>195</v>
      </c>
      <c r="D138" s="202"/>
      <c r="E138" s="202"/>
      <c r="F138" s="134" t="s">
        <v>25</v>
      </c>
      <c r="G138" s="135"/>
      <c r="H138" s="135"/>
      <c r="I138" s="135">
        <f>'SO.01 02 Pol'!G686</f>
        <v>0</v>
      </c>
      <c r="J138" s="132" t="str">
        <f>IF(I156=0,"",I138/I156*100)</f>
        <v/>
      </c>
    </row>
    <row r="139" spans="1:10" ht="36.75" customHeight="1" x14ac:dyDescent="0.2">
      <c r="A139" s="123"/>
      <c r="B139" s="128" t="s">
        <v>196</v>
      </c>
      <c r="C139" s="201" t="s">
        <v>197</v>
      </c>
      <c r="D139" s="202"/>
      <c r="E139" s="202"/>
      <c r="F139" s="134" t="s">
        <v>25</v>
      </c>
      <c r="G139" s="135"/>
      <c r="H139" s="135"/>
      <c r="I139" s="135">
        <f>'SO.01 02 Pol'!G716+'SO.02 02 Pol'!G334</f>
        <v>0</v>
      </c>
      <c r="J139" s="132" t="str">
        <f>IF(I156=0,"",I139/I156*100)</f>
        <v/>
      </c>
    </row>
    <row r="140" spans="1:10" ht="36.75" customHeight="1" x14ac:dyDescent="0.2">
      <c r="A140" s="123"/>
      <c r="B140" s="128" t="s">
        <v>198</v>
      </c>
      <c r="C140" s="201" t="s">
        <v>199</v>
      </c>
      <c r="D140" s="202"/>
      <c r="E140" s="202"/>
      <c r="F140" s="134" t="s">
        <v>25</v>
      </c>
      <c r="G140" s="135"/>
      <c r="H140" s="135"/>
      <c r="I140" s="135">
        <f>'SO.01 01 Pol'!G410+'SO.01 02 Pol'!G748+'SO.02 01 Pol'!G139+'SO.02 02 Pol'!G353</f>
        <v>0</v>
      </c>
      <c r="J140" s="132" t="str">
        <f>IF(I156=0,"",I140/I156*100)</f>
        <v/>
      </c>
    </row>
    <row r="141" spans="1:10" ht="36.75" customHeight="1" x14ac:dyDescent="0.2">
      <c r="A141" s="123"/>
      <c r="B141" s="128" t="s">
        <v>200</v>
      </c>
      <c r="C141" s="201" t="s">
        <v>201</v>
      </c>
      <c r="D141" s="202"/>
      <c r="E141" s="202"/>
      <c r="F141" s="134" t="s">
        <v>25</v>
      </c>
      <c r="G141" s="135"/>
      <c r="H141" s="135"/>
      <c r="I141" s="135">
        <f>'SO.01 02 Pol'!G805+'SO.02 02 Pol'!G379</f>
        <v>0</v>
      </c>
      <c r="J141" s="132" t="str">
        <f>IF(I156=0,"",I141/I156*100)</f>
        <v/>
      </c>
    </row>
    <row r="142" spans="1:10" ht="36.75" customHeight="1" x14ac:dyDescent="0.2">
      <c r="A142" s="123"/>
      <c r="B142" s="128" t="s">
        <v>202</v>
      </c>
      <c r="C142" s="201" t="s">
        <v>203</v>
      </c>
      <c r="D142" s="202"/>
      <c r="E142" s="202"/>
      <c r="F142" s="134" t="s">
        <v>25</v>
      </c>
      <c r="G142" s="135"/>
      <c r="H142" s="135"/>
      <c r="I142" s="135">
        <f>'SO.01 D.1.4.2 Pol'!G79</f>
        <v>0</v>
      </c>
      <c r="J142" s="132" t="str">
        <f>IF(I156=0,"",I142/I156*100)</f>
        <v/>
      </c>
    </row>
    <row r="143" spans="1:10" ht="36.75" customHeight="1" x14ac:dyDescent="0.2">
      <c r="A143" s="123"/>
      <c r="B143" s="128" t="s">
        <v>202</v>
      </c>
      <c r="C143" s="201" t="s">
        <v>204</v>
      </c>
      <c r="D143" s="202"/>
      <c r="E143" s="202"/>
      <c r="F143" s="134" t="s">
        <v>25</v>
      </c>
      <c r="G143" s="135"/>
      <c r="H143" s="135"/>
      <c r="I143" s="135">
        <f>'SO.01 02 Pol'!G899+'SO.02 02 Pol'!G418</f>
        <v>0</v>
      </c>
      <c r="J143" s="132" t="str">
        <f>IF(I156=0,"",I143/I156*100)</f>
        <v/>
      </c>
    </row>
    <row r="144" spans="1:10" ht="36.75" customHeight="1" x14ac:dyDescent="0.2">
      <c r="A144" s="123"/>
      <c r="B144" s="128" t="s">
        <v>205</v>
      </c>
      <c r="C144" s="201" t="s">
        <v>206</v>
      </c>
      <c r="D144" s="202"/>
      <c r="E144" s="202"/>
      <c r="F144" s="134" t="s">
        <v>25</v>
      </c>
      <c r="G144" s="135"/>
      <c r="H144" s="135"/>
      <c r="I144" s="135">
        <f>'SO.01 02 Pol'!G910+'SO.02 02 Pol'!G425</f>
        <v>0</v>
      </c>
      <c r="J144" s="132" t="str">
        <f>IF(I156=0,"",I144/I156*100)</f>
        <v/>
      </c>
    </row>
    <row r="145" spans="1:10" ht="36.75" customHeight="1" x14ac:dyDescent="0.2">
      <c r="A145" s="123"/>
      <c r="B145" s="128" t="s">
        <v>207</v>
      </c>
      <c r="C145" s="201" t="s">
        <v>208</v>
      </c>
      <c r="D145" s="202"/>
      <c r="E145" s="202"/>
      <c r="F145" s="134" t="s">
        <v>25</v>
      </c>
      <c r="G145" s="135"/>
      <c r="H145" s="135"/>
      <c r="I145" s="135">
        <f>'SO.01 01 Pol'!G441+'SO.01 02 Pol'!G921</f>
        <v>0</v>
      </c>
      <c r="J145" s="132" t="str">
        <f>IF(I156=0,"",I145/I156*100)</f>
        <v/>
      </c>
    </row>
    <row r="146" spans="1:10" ht="36.75" customHeight="1" x14ac:dyDescent="0.2">
      <c r="A146" s="123"/>
      <c r="B146" s="128" t="s">
        <v>209</v>
      </c>
      <c r="C146" s="201" t="s">
        <v>210</v>
      </c>
      <c r="D146" s="202"/>
      <c r="E146" s="202"/>
      <c r="F146" s="134" t="s">
        <v>26</v>
      </c>
      <c r="G146" s="135"/>
      <c r="H146" s="135"/>
      <c r="I146" s="135">
        <f>'SO.01 D.1.4.2 Pol'!G81</f>
        <v>0</v>
      </c>
      <c r="J146" s="132" t="str">
        <f>IF(I156=0,"",I146/I156*100)</f>
        <v/>
      </c>
    </row>
    <row r="147" spans="1:10" ht="36.75" customHeight="1" x14ac:dyDescent="0.2">
      <c r="A147" s="123"/>
      <c r="B147" s="128" t="s">
        <v>211</v>
      </c>
      <c r="C147" s="201" t="s">
        <v>212</v>
      </c>
      <c r="D147" s="202"/>
      <c r="E147" s="202"/>
      <c r="F147" s="134" t="s">
        <v>26</v>
      </c>
      <c r="G147" s="135"/>
      <c r="H147" s="135"/>
      <c r="I147" s="135">
        <f>'SO.01 01 Pol'!G462+'SO.01 02 Pol'!G942</f>
        <v>0</v>
      </c>
      <c r="J147" s="132" t="str">
        <f>IF(I156=0,"",I147/I156*100)</f>
        <v/>
      </c>
    </row>
    <row r="148" spans="1:10" ht="36.75" customHeight="1" x14ac:dyDescent="0.2">
      <c r="A148" s="123"/>
      <c r="B148" s="128" t="s">
        <v>213</v>
      </c>
      <c r="C148" s="201" t="s">
        <v>214</v>
      </c>
      <c r="D148" s="202"/>
      <c r="E148" s="202"/>
      <c r="F148" s="134" t="s">
        <v>26</v>
      </c>
      <c r="G148" s="135"/>
      <c r="H148" s="135"/>
      <c r="I148" s="135">
        <f>'Přesuny 01 Pol'!G8</f>
        <v>0</v>
      </c>
      <c r="J148" s="132" t="str">
        <f>IF(I156=0,"",I148/I156*100)</f>
        <v/>
      </c>
    </row>
    <row r="149" spans="1:10" ht="36.75" customHeight="1" x14ac:dyDescent="0.2">
      <c r="A149" s="123"/>
      <c r="B149" s="128" t="s">
        <v>215</v>
      </c>
      <c r="C149" s="201" t="s">
        <v>216</v>
      </c>
      <c r="D149" s="202"/>
      <c r="E149" s="202"/>
      <c r="F149" s="134" t="s">
        <v>217</v>
      </c>
      <c r="G149" s="135"/>
      <c r="H149" s="135"/>
      <c r="I149" s="135">
        <f>'Přesuny 01 Pol'!G95+'SO.01 01 Pol'!G469+'SO.01 02 Pol'!G946+'SO.02 01 Pol'!G143</f>
        <v>0</v>
      </c>
      <c r="J149" s="132" t="str">
        <f>IF(I156=0,"",I149/I156*100)</f>
        <v/>
      </c>
    </row>
    <row r="150" spans="1:10" ht="36.75" customHeight="1" x14ac:dyDescent="0.2">
      <c r="A150" s="123"/>
      <c r="B150" s="128" t="s">
        <v>218</v>
      </c>
      <c r="C150" s="201" t="s">
        <v>219</v>
      </c>
      <c r="D150" s="202"/>
      <c r="E150" s="202"/>
      <c r="F150" s="134" t="s">
        <v>220</v>
      </c>
      <c r="G150" s="135"/>
      <c r="H150" s="135"/>
      <c r="I150" s="135">
        <f>'SO.02 D.1.4.7 Pol'!G10</f>
        <v>0</v>
      </c>
      <c r="J150" s="132" t="str">
        <f>IF(I156=0,"",I150/I156*100)</f>
        <v/>
      </c>
    </row>
    <row r="151" spans="1:10" ht="36.75" customHeight="1" x14ac:dyDescent="0.2">
      <c r="A151" s="123"/>
      <c r="B151" s="128" t="s">
        <v>220</v>
      </c>
      <c r="C151" s="201" t="s">
        <v>27</v>
      </c>
      <c r="D151" s="202"/>
      <c r="E151" s="202"/>
      <c r="F151" s="134" t="s">
        <v>220</v>
      </c>
      <c r="G151" s="135"/>
      <c r="H151" s="135"/>
      <c r="I151" s="135">
        <f>'VN,ON 03 Pol'!G8</f>
        <v>0</v>
      </c>
      <c r="J151" s="132" t="str">
        <f>IF(I156=0,"",I151/I156*100)</f>
        <v/>
      </c>
    </row>
    <row r="152" spans="1:10" ht="36.75" customHeight="1" x14ac:dyDescent="0.2">
      <c r="A152" s="123"/>
      <c r="B152" s="128" t="s">
        <v>218</v>
      </c>
      <c r="C152" s="201" t="s">
        <v>219</v>
      </c>
      <c r="D152" s="202"/>
      <c r="E152" s="202"/>
      <c r="F152" s="134" t="s">
        <v>221</v>
      </c>
      <c r="G152" s="135"/>
      <c r="H152" s="135"/>
      <c r="I152" s="135">
        <f>'SO.01 D.1.4.7 Pol'!G72</f>
        <v>0</v>
      </c>
      <c r="J152" s="132" t="str">
        <f>IF(I156=0,"",I152/I156*100)</f>
        <v/>
      </c>
    </row>
    <row r="153" spans="1:10" ht="36.75" customHeight="1" x14ac:dyDescent="0.2">
      <c r="A153" s="123"/>
      <c r="B153" s="128" t="s">
        <v>218</v>
      </c>
      <c r="C153" s="201" t="s">
        <v>28</v>
      </c>
      <c r="D153" s="202"/>
      <c r="E153" s="202"/>
      <c r="F153" s="134" t="s">
        <v>221</v>
      </c>
      <c r="G153" s="135"/>
      <c r="H153" s="135"/>
      <c r="I153" s="135">
        <f>'SO.01 D.1.4.5 Pol'!G122+'SO.02 D.1.4.5 Pol'!G76</f>
        <v>0</v>
      </c>
      <c r="J153" s="132" t="str">
        <f>IF(I156=0,"",I153/I156*100)</f>
        <v/>
      </c>
    </row>
    <row r="154" spans="1:10" ht="36.75" customHeight="1" x14ac:dyDescent="0.2">
      <c r="A154" s="123"/>
      <c r="B154" s="128" t="s">
        <v>222</v>
      </c>
      <c r="C154" s="201" t="s">
        <v>223</v>
      </c>
      <c r="D154" s="202"/>
      <c r="E154" s="202"/>
      <c r="F154" s="134" t="s">
        <v>221</v>
      </c>
      <c r="G154" s="135"/>
      <c r="H154" s="135"/>
      <c r="I154" s="135">
        <f>'SO.01 D.1.4.1 Pol'!G18+'SO.01 D.1.4.2 Pol'!G83+'SO.02 D.1.4.1 Pol'!G92</f>
        <v>0</v>
      </c>
      <c r="J154" s="132" t="str">
        <f>IF(I156=0,"",I154/I156*100)</f>
        <v/>
      </c>
    </row>
    <row r="155" spans="1:10" ht="36.75" customHeight="1" x14ac:dyDescent="0.2">
      <c r="A155" s="123"/>
      <c r="B155" s="128" t="s">
        <v>221</v>
      </c>
      <c r="C155" s="201" t="s">
        <v>28</v>
      </c>
      <c r="D155" s="202"/>
      <c r="E155" s="202"/>
      <c r="F155" s="134" t="s">
        <v>221</v>
      </c>
      <c r="G155" s="135"/>
      <c r="H155" s="135"/>
      <c r="I155" s="135">
        <f>'VN,ON 03 Pol'!G34</f>
        <v>0</v>
      </c>
      <c r="J155" s="132" t="str">
        <f>IF(I156=0,"",I155/I156*100)</f>
        <v/>
      </c>
    </row>
    <row r="156" spans="1:10" ht="25.5" customHeight="1" x14ac:dyDescent="0.2">
      <c r="A156" s="124"/>
      <c r="B156" s="129" t="s">
        <v>1</v>
      </c>
      <c r="C156" s="130"/>
      <c r="D156" s="131"/>
      <c r="E156" s="131"/>
      <c r="F156" s="136"/>
      <c r="G156" s="137"/>
      <c r="H156" s="137"/>
      <c r="I156" s="137">
        <f>SUM(I71:I155)</f>
        <v>0</v>
      </c>
      <c r="J156" s="133">
        <f>SUM(J71:J155)</f>
        <v>0</v>
      </c>
    </row>
    <row r="157" spans="1:10" x14ac:dyDescent="0.2">
      <c r="F157" s="86"/>
      <c r="G157" s="86"/>
      <c r="H157" s="86"/>
      <c r="I157" s="86"/>
      <c r="J157" s="87"/>
    </row>
    <row r="158" spans="1:10" ht="256.5" customHeight="1" x14ac:dyDescent="0.2">
      <c r="B158" s="203" t="s">
        <v>3185</v>
      </c>
      <c r="C158" s="203"/>
      <c r="D158" s="203"/>
      <c r="E158" s="203"/>
      <c r="F158" s="203"/>
      <c r="G158" s="203"/>
      <c r="H158" s="203"/>
      <c r="I158" s="203"/>
      <c r="J158" s="203"/>
    </row>
    <row r="159" spans="1:10" x14ac:dyDescent="0.2">
      <c r="F159" s="86"/>
      <c r="G159" s="86"/>
      <c r="H159" s="86"/>
      <c r="I159" s="86"/>
      <c r="J159" s="87"/>
    </row>
  </sheetData>
  <sheetProtection algorithmName="SHA-512" hashValue="wSyH1jFcLFyaHLgGSbi4Dgp6Sm9BhJ4LdtAm6sD4nK03TCy8qt/82aB89NEELAIYAx38BgjYSgCJNkZIOt6OGA==" saltValue="ShwJdELukPwBGz/KtiLU5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B64:E64"/>
    <mergeCell ref="C71:E71"/>
    <mergeCell ref="C72:E72"/>
    <mergeCell ref="C73:E73"/>
    <mergeCell ref="C74:E74"/>
    <mergeCell ref="C59:E59"/>
    <mergeCell ref="C60:E60"/>
    <mergeCell ref="C61:E61"/>
    <mergeCell ref="C62:E62"/>
    <mergeCell ref="C63:E63"/>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14:E114"/>
    <mergeCell ref="C105:E105"/>
    <mergeCell ref="C106:E106"/>
    <mergeCell ref="C107:E107"/>
    <mergeCell ref="C108:E108"/>
    <mergeCell ref="C109:E109"/>
    <mergeCell ref="C120:E120"/>
    <mergeCell ref="C121:E121"/>
    <mergeCell ref="C122:E122"/>
    <mergeCell ref="C123:E123"/>
    <mergeCell ref="C124:E124"/>
    <mergeCell ref="C115:E115"/>
    <mergeCell ref="C116:E116"/>
    <mergeCell ref="C117:E117"/>
    <mergeCell ref="C118:E118"/>
    <mergeCell ref="C119:E119"/>
    <mergeCell ref="C130:E130"/>
    <mergeCell ref="C131:E131"/>
    <mergeCell ref="C132:E132"/>
    <mergeCell ref="C133:E133"/>
    <mergeCell ref="C134:E134"/>
    <mergeCell ref="C125:E125"/>
    <mergeCell ref="C126:E126"/>
    <mergeCell ref="C127:E127"/>
    <mergeCell ref="C128:E128"/>
    <mergeCell ref="C129:E129"/>
    <mergeCell ref="C140:E140"/>
    <mergeCell ref="C141:E141"/>
    <mergeCell ref="C142:E142"/>
    <mergeCell ref="C143:E143"/>
    <mergeCell ref="C144:E144"/>
    <mergeCell ref="C135:E135"/>
    <mergeCell ref="C136:E136"/>
    <mergeCell ref="C137:E137"/>
    <mergeCell ref="C138:E138"/>
    <mergeCell ref="C139:E139"/>
    <mergeCell ref="C155:E155"/>
    <mergeCell ref="B158:J158"/>
    <mergeCell ref="C150:E150"/>
    <mergeCell ref="C151:E151"/>
    <mergeCell ref="C152:E152"/>
    <mergeCell ref="C153:E153"/>
    <mergeCell ref="C154:E154"/>
    <mergeCell ref="C145:E145"/>
    <mergeCell ref="C146:E146"/>
    <mergeCell ref="C147:E147"/>
    <mergeCell ref="C148:E148"/>
    <mergeCell ref="C149:E14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3" t="s">
        <v>6</v>
      </c>
      <c r="B1" s="253"/>
      <c r="C1" s="254"/>
      <c r="D1" s="253"/>
      <c r="E1" s="253"/>
      <c r="F1" s="253"/>
      <c r="G1" s="253"/>
    </row>
    <row r="2" spans="1:7" ht="24.95" customHeight="1" x14ac:dyDescent="0.2">
      <c r="A2" s="50" t="s">
        <v>7</v>
      </c>
      <c r="B2" s="49"/>
      <c r="C2" s="255"/>
      <c r="D2" s="255"/>
      <c r="E2" s="255"/>
      <c r="F2" s="255"/>
      <c r="G2" s="256"/>
    </row>
    <row r="3" spans="1:7" ht="24.95" customHeight="1" x14ac:dyDescent="0.2">
      <c r="A3" s="50" t="s">
        <v>8</v>
      </c>
      <c r="B3" s="49"/>
      <c r="C3" s="255"/>
      <c r="D3" s="255"/>
      <c r="E3" s="255"/>
      <c r="F3" s="255"/>
      <c r="G3" s="256"/>
    </row>
    <row r="4" spans="1:7" ht="24.95" customHeight="1" x14ac:dyDescent="0.2">
      <c r="A4" s="50" t="s">
        <v>9</v>
      </c>
      <c r="B4" s="49"/>
      <c r="C4" s="255"/>
      <c r="D4" s="255"/>
      <c r="E4" s="255"/>
      <c r="F4" s="255"/>
      <c r="G4" s="256"/>
    </row>
    <row r="5" spans="1:7" x14ac:dyDescent="0.2">
      <c r="B5" s="4"/>
      <c r="C5" s="5"/>
      <c r="D5" s="6"/>
    </row>
  </sheetData>
  <sheetProtection algorithmName="SHA-512" hashValue="X2fj6l3h2gW8YF6HyKHqHvKzgkGR9IEkBwzK1eJjk72Qno3epkkukdMJXhv3w57Ocuc8OyLXhwoC558fJjMHpg==" saltValue="1DhBAv7h/UEySa9aj6rFN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47</v>
      </c>
      <c r="C3" s="258" t="s">
        <v>48</v>
      </c>
      <c r="D3" s="259"/>
      <c r="E3" s="259"/>
      <c r="F3" s="259"/>
      <c r="G3" s="260"/>
      <c r="AC3" s="121" t="s">
        <v>226</v>
      </c>
      <c r="AG3" t="s">
        <v>227</v>
      </c>
    </row>
    <row r="4" spans="1:60" ht="24.95" customHeight="1" x14ac:dyDescent="0.2">
      <c r="A4" s="140" t="s">
        <v>9</v>
      </c>
      <c r="B4" s="141" t="s">
        <v>49</v>
      </c>
      <c r="C4" s="261" t="s">
        <v>50</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213</v>
      </c>
      <c r="C8" s="174" t="s">
        <v>214</v>
      </c>
      <c r="D8" s="162"/>
      <c r="E8" s="163"/>
      <c r="F8" s="164"/>
      <c r="G8" s="164">
        <f>SUMIF(AG9:AG94,"&lt;&gt;NOR",G9:G94)</f>
        <v>0</v>
      </c>
      <c r="H8" s="164"/>
      <c r="I8" s="164">
        <f>SUM(I9:I94)</f>
        <v>0</v>
      </c>
      <c r="J8" s="164"/>
      <c r="K8" s="164">
        <f>SUM(K9:K94)</f>
        <v>0</v>
      </c>
      <c r="L8" s="164"/>
      <c r="M8" s="164">
        <f>SUM(M9:M94)</f>
        <v>0</v>
      </c>
      <c r="N8" s="164"/>
      <c r="O8" s="164">
        <f>SUM(O9:O94)</f>
        <v>3.5699999999999994</v>
      </c>
      <c r="P8" s="164"/>
      <c r="Q8" s="164">
        <f>SUM(Q9:Q94)</f>
        <v>0</v>
      </c>
      <c r="R8" s="164"/>
      <c r="S8" s="164"/>
      <c r="T8" s="165"/>
      <c r="U8" s="159"/>
      <c r="V8" s="159">
        <f>SUM(V9:V94)</f>
        <v>0</v>
      </c>
      <c r="W8" s="159"/>
      <c r="X8" s="159"/>
      <c r="AG8" t="s">
        <v>251</v>
      </c>
    </row>
    <row r="9" spans="1:60" outlineLevel="1" x14ac:dyDescent="0.2">
      <c r="A9" s="166">
        <v>1</v>
      </c>
      <c r="B9" s="167" t="s">
        <v>252</v>
      </c>
      <c r="C9" s="175" t="s">
        <v>253</v>
      </c>
      <c r="D9" s="168" t="s">
        <v>254</v>
      </c>
      <c r="E9" s="169">
        <v>1</v>
      </c>
      <c r="F9" s="170"/>
      <c r="G9" s="171">
        <f>ROUND(E9*F9,2)</f>
        <v>0</v>
      </c>
      <c r="H9" s="170"/>
      <c r="I9" s="171">
        <f>ROUND(E9*H9,2)</f>
        <v>0</v>
      </c>
      <c r="J9" s="170"/>
      <c r="K9" s="171">
        <f>ROUND(E9*J9,2)</f>
        <v>0</v>
      </c>
      <c r="L9" s="171">
        <v>21</v>
      </c>
      <c r="M9" s="171">
        <f>G9*(1+L9/100)</f>
        <v>0</v>
      </c>
      <c r="N9" s="171">
        <v>0.15</v>
      </c>
      <c r="O9" s="171">
        <f>ROUND(E9*N9,2)</f>
        <v>0.15</v>
      </c>
      <c r="P9" s="171">
        <v>0</v>
      </c>
      <c r="Q9" s="171">
        <f>ROUND(E9*P9,2)</f>
        <v>0</v>
      </c>
      <c r="R9" s="171"/>
      <c r="S9" s="171" t="s">
        <v>255</v>
      </c>
      <c r="T9" s="172" t="s">
        <v>256</v>
      </c>
      <c r="U9" s="156">
        <v>0</v>
      </c>
      <c r="V9" s="156">
        <f>ROUND(E9*U9,2)</f>
        <v>0</v>
      </c>
      <c r="W9" s="156"/>
      <c r="X9" s="156" t="s">
        <v>257</v>
      </c>
      <c r="Y9" s="147"/>
      <c r="Z9" s="147"/>
      <c r="AA9" s="147"/>
      <c r="AB9" s="147"/>
      <c r="AC9" s="147"/>
      <c r="AD9" s="147"/>
      <c r="AE9" s="147"/>
      <c r="AF9" s="147"/>
      <c r="AG9" s="147" t="s">
        <v>258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76" t="s">
        <v>259</v>
      </c>
      <c r="D10" s="157"/>
      <c r="E10" s="158"/>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260</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76" t="s">
        <v>261</v>
      </c>
      <c r="D11" s="157"/>
      <c r="E11" s="158">
        <v>1</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260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6">
        <v>2</v>
      </c>
      <c r="B12" s="167" t="s">
        <v>262</v>
      </c>
      <c r="C12" s="175" t="s">
        <v>263</v>
      </c>
      <c r="D12" s="168" t="s">
        <v>254</v>
      </c>
      <c r="E12" s="169">
        <v>1</v>
      </c>
      <c r="F12" s="170"/>
      <c r="G12" s="171">
        <f>ROUND(E12*F12,2)</f>
        <v>0</v>
      </c>
      <c r="H12" s="170"/>
      <c r="I12" s="171">
        <f>ROUND(E12*H12,2)</f>
        <v>0</v>
      </c>
      <c r="J12" s="170"/>
      <c r="K12" s="171">
        <f>ROUND(E12*J12,2)</f>
        <v>0</v>
      </c>
      <c r="L12" s="171">
        <v>21</v>
      </c>
      <c r="M12" s="171">
        <f>G12*(1+L12/100)</f>
        <v>0</v>
      </c>
      <c r="N12" s="171">
        <v>0.08</v>
      </c>
      <c r="O12" s="171">
        <f>ROUND(E12*N12,2)</f>
        <v>0.08</v>
      </c>
      <c r="P12" s="171">
        <v>0</v>
      </c>
      <c r="Q12" s="171">
        <f>ROUND(E12*P12,2)</f>
        <v>0</v>
      </c>
      <c r="R12" s="171"/>
      <c r="S12" s="171" t="s">
        <v>255</v>
      </c>
      <c r="T12" s="172" t="s">
        <v>256</v>
      </c>
      <c r="U12" s="156">
        <v>0</v>
      </c>
      <c r="V12" s="156">
        <f>ROUND(E12*U12,2)</f>
        <v>0</v>
      </c>
      <c r="W12" s="156"/>
      <c r="X12" s="156" t="s">
        <v>257</v>
      </c>
      <c r="Y12" s="147"/>
      <c r="Z12" s="147"/>
      <c r="AA12" s="147"/>
      <c r="AB12" s="147"/>
      <c r="AC12" s="147"/>
      <c r="AD12" s="147"/>
      <c r="AE12" s="147"/>
      <c r="AF12" s="147"/>
      <c r="AG12" s="147" t="s">
        <v>258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76" t="s">
        <v>259</v>
      </c>
      <c r="D13" s="157"/>
      <c r="E13" s="158"/>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260</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76" t="s">
        <v>264</v>
      </c>
      <c r="D14" s="157"/>
      <c r="E14" s="158">
        <v>1</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260</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6">
        <v>3</v>
      </c>
      <c r="B15" s="167" t="s">
        <v>265</v>
      </c>
      <c r="C15" s="175" t="s">
        <v>266</v>
      </c>
      <c r="D15" s="168" t="s">
        <v>254</v>
      </c>
      <c r="E15" s="169">
        <v>1</v>
      </c>
      <c r="F15" s="170"/>
      <c r="G15" s="171">
        <f>ROUND(E15*F15,2)</f>
        <v>0</v>
      </c>
      <c r="H15" s="170"/>
      <c r="I15" s="171">
        <f>ROUND(E15*H15,2)</f>
        <v>0</v>
      </c>
      <c r="J15" s="170"/>
      <c r="K15" s="171">
        <f>ROUND(E15*J15,2)</f>
        <v>0</v>
      </c>
      <c r="L15" s="171">
        <v>21</v>
      </c>
      <c r="M15" s="171">
        <f>G15*(1+L15/100)</f>
        <v>0</v>
      </c>
      <c r="N15" s="171">
        <v>0</v>
      </c>
      <c r="O15" s="171">
        <f>ROUND(E15*N15,2)</f>
        <v>0</v>
      </c>
      <c r="P15" s="171">
        <v>0</v>
      </c>
      <c r="Q15" s="171">
        <f>ROUND(E15*P15,2)</f>
        <v>0</v>
      </c>
      <c r="R15" s="171"/>
      <c r="S15" s="171" t="s">
        <v>255</v>
      </c>
      <c r="T15" s="172" t="s">
        <v>256</v>
      </c>
      <c r="U15" s="156">
        <v>0</v>
      </c>
      <c r="V15" s="156">
        <f>ROUND(E15*U15,2)</f>
        <v>0</v>
      </c>
      <c r="W15" s="156"/>
      <c r="X15" s="156" t="s">
        <v>257</v>
      </c>
      <c r="Y15" s="147"/>
      <c r="Z15" s="147"/>
      <c r="AA15" s="147"/>
      <c r="AB15" s="147"/>
      <c r="AC15" s="147"/>
      <c r="AD15" s="147"/>
      <c r="AE15" s="147"/>
      <c r="AF15" s="147"/>
      <c r="AG15" s="147" t="s">
        <v>258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76" t="s">
        <v>259</v>
      </c>
      <c r="D16" s="157"/>
      <c r="E16" s="158"/>
      <c r="F16" s="156"/>
      <c r="G16" s="156"/>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260</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76" t="s">
        <v>267</v>
      </c>
      <c r="D17" s="157"/>
      <c r="E17" s="158">
        <v>1</v>
      </c>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260</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66">
        <v>4</v>
      </c>
      <c r="B18" s="167" t="s">
        <v>268</v>
      </c>
      <c r="C18" s="175" t="s">
        <v>266</v>
      </c>
      <c r="D18" s="168" t="s">
        <v>254</v>
      </c>
      <c r="E18" s="169">
        <v>1</v>
      </c>
      <c r="F18" s="170"/>
      <c r="G18" s="171">
        <f>ROUND(E18*F18,2)</f>
        <v>0</v>
      </c>
      <c r="H18" s="170"/>
      <c r="I18" s="171">
        <f>ROUND(E18*H18,2)</f>
        <v>0</v>
      </c>
      <c r="J18" s="170"/>
      <c r="K18" s="171">
        <f>ROUND(E18*J18,2)</f>
        <v>0</v>
      </c>
      <c r="L18" s="171">
        <v>21</v>
      </c>
      <c r="M18" s="171">
        <f>G18*(1+L18/100)</f>
        <v>0</v>
      </c>
      <c r="N18" s="171">
        <v>0</v>
      </c>
      <c r="O18" s="171">
        <f>ROUND(E18*N18,2)</f>
        <v>0</v>
      </c>
      <c r="P18" s="171">
        <v>0</v>
      </c>
      <c r="Q18" s="171">
        <f>ROUND(E18*P18,2)</f>
        <v>0</v>
      </c>
      <c r="R18" s="171"/>
      <c r="S18" s="171" t="s">
        <v>255</v>
      </c>
      <c r="T18" s="172" t="s">
        <v>256</v>
      </c>
      <c r="U18" s="156">
        <v>0</v>
      </c>
      <c r="V18" s="156">
        <f>ROUND(E18*U18,2)</f>
        <v>0</v>
      </c>
      <c r="W18" s="156"/>
      <c r="X18" s="156" t="s">
        <v>257</v>
      </c>
      <c r="Y18" s="147"/>
      <c r="Z18" s="147"/>
      <c r="AA18" s="147"/>
      <c r="AB18" s="147"/>
      <c r="AC18" s="147"/>
      <c r="AD18" s="147"/>
      <c r="AE18" s="147"/>
      <c r="AF18" s="147"/>
      <c r="AG18" s="147" t="s">
        <v>258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76" t="s">
        <v>259</v>
      </c>
      <c r="D19" s="157"/>
      <c r="E19" s="158"/>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260</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76" t="s">
        <v>269</v>
      </c>
      <c r="D20" s="157"/>
      <c r="E20" s="158">
        <v>1</v>
      </c>
      <c r="F20" s="156"/>
      <c r="G20" s="15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260</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5</v>
      </c>
      <c r="B21" s="167" t="s">
        <v>270</v>
      </c>
      <c r="C21" s="175" t="s">
        <v>271</v>
      </c>
      <c r="D21" s="168" t="s">
        <v>254</v>
      </c>
      <c r="E21" s="169">
        <v>1</v>
      </c>
      <c r="F21" s="170"/>
      <c r="G21" s="171">
        <f>ROUND(E21*F21,2)</f>
        <v>0</v>
      </c>
      <c r="H21" s="170"/>
      <c r="I21" s="171">
        <f>ROUND(E21*H21,2)</f>
        <v>0</v>
      </c>
      <c r="J21" s="170"/>
      <c r="K21" s="171">
        <f>ROUND(E21*J21,2)</f>
        <v>0</v>
      </c>
      <c r="L21" s="171">
        <v>21</v>
      </c>
      <c r="M21" s="171">
        <f>G21*(1+L21/100)</f>
        <v>0</v>
      </c>
      <c r="N21" s="171">
        <v>0.2</v>
      </c>
      <c r="O21" s="171">
        <f>ROUND(E21*N21,2)</f>
        <v>0.2</v>
      </c>
      <c r="P21" s="171">
        <v>0</v>
      </c>
      <c r="Q21" s="171">
        <f>ROUND(E21*P21,2)</f>
        <v>0</v>
      </c>
      <c r="R21" s="171"/>
      <c r="S21" s="171" t="s">
        <v>255</v>
      </c>
      <c r="T21" s="172" t="s">
        <v>256</v>
      </c>
      <c r="U21" s="156">
        <v>0</v>
      </c>
      <c r="V21" s="156">
        <f>ROUND(E21*U21,2)</f>
        <v>0</v>
      </c>
      <c r="W21" s="156"/>
      <c r="X21" s="156" t="s">
        <v>257</v>
      </c>
      <c r="Y21" s="147"/>
      <c r="Z21" s="147"/>
      <c r="AA21" s="147"/>
      <c r="AB21" s="147"/>
      <c r="AC21" s="147"/>
      <c r="AD21" s="147"/>
      <c r="AE21" s="147"/>
      <c r="AF21" s="147"/>
      <c r="AG21" s="147" t="s">
        <v>258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176" t="s">
        <v>259</v>
      </c>
      <c r="D22" s="157"/>
      <c r="E22" s="158"/>
      <c r="F22" s="156"/>
      <c r="G22" s="15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260</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76" t="s">
        <v>272</v>
      </c>
      <c r="D23" s="157"/>
      <c r="E23" s="158">
        <v>1</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260</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6">
        <v>6</v>
      </c>
      <c r="B24" s="167" t="s">
        <v>273</v>
      </c>
      <c r="C24" s="175" t="s">
        <v>274</v>
      </c>
      <c r="D24" s="168" t="s">
        <v>254</v>
      </c>
      <c r="E24" s="169">
        <v>2</v>
      </c>
      <c r="F24" s="170"/>
      <c r="G24" s="171">
        <f>ROUND(E24*F24,2)</f>
        <v>0</v>
      </c>
      <c r="H24" s="170"/>
      <c r="I24" s="171">
        <f>ROUND(E24*H24,2)</f>
        <v>0</v>
      </c>
      <c r="J24" s="170"/>
      <c r="K24" s="171">
        <f>ROUND(E24*J24,2)</f>
        <v>0</v>
      </c>
      <c r="L24" s="171">
        <v>21</v>
      </c>
      <c r="M24" s="171">
        <f>G24*(1+L24/100)</f>
        <v>0</v>
      </c>
      <c r="N24" s="171">
        <v>0.12</v>
      </c>
      <c r="O24" s="171">
        <f>ROUND(E24*N24,2)</f>
        <v>0.24</v>
      </c>
      <c r="P24" s="171">
        <v>0</v>
      </c>
      <c r="Q24" s="171">
        <f>ROUND(E24*P24,2)</f>
        <v>0</v>
      </c>
      <c r="R24" s="171"/>
      <c r="S24" s="171" t="s">
        <v>255</v>
      </c>
      <c r="T24" s="172" t="s">
        <v>256</v>
      </c>
      <c r="U24" s="156">
        <v>0</v>
      </c>
      <c r="V24" s="156">
        <f>ROUND(E24*U24,2)</f>
        <v>0</v>
      </c>
      <c r="W24" s="156"/>
      <c r="X24" s="156" t="s">
        <v>257</v>
      </c>
      <c r="Y24" s="147"/>
      <c r="Z24" s="147"/>
      <c r="AA24" s="147"/>
      <c r="AB24" s="147"/>
      <c r="AC24" s="147"/>
      <c r="AD24" s="147"/>
      <c r="AE24" s="147"/>
      <c r="AF24" s="147"/>
      <c r="AG24" s="147" t="s">
        <v>258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76" t="s">
        <v>259</v>
      </c>
      <c r="D25" s="157"/>
      <c r="E25" s="158"/>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260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76" t="s">
        <v>275</v>
      </c>
      <c r="D26" s="157"/>
      <c r="E26" s="158">
        <v>2</v>
      </c>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260</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6" t="s">
        <v>276</v>
      </c>
      <c r="D27" s="157"/>
      <c r="E27" s="158"/>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260</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6">
        <v>7</v>
      </c>
      <c r="B28" s="167" t="s">
        <v>277</v>
      </c>
      <c r="C28" s="175" t="s">
        <v>278</v>
      </c>
      <c r="D28" s="168" t="s">
        <v>254</v>
      </c>
      <c r="E28" s="169">
        <v>2</v>
      </c>
      <c r="F28" s="170"/>
      <c r="G28" s="171">
        <f>ROUND(E28*F28,2)</f>
        <v>0</v>
      </c>
      <c r="H28" s="170"/>
      <c r="I28" s="171">
        <f>ROUND(E28*H28,2)</f>
        <v>0</v>
      </c>
      <c r="J28" s="170"/>
      <c r="K28" s="171">
        <f>ROUND(E28*J28,2)</f>
        <v>0</v>
      </c>
      <c r="L28" s="171">
        <v>21</v>
      </c>
      <c r="M28" s="171">
        <f>G28*(1+L28/100)</f>
        <v>0</v>
      </c>
      <c r="N28" s="171">
        <v>0.55000000000000004</v>
      </c>
      <c r="O28" s="171">
        <f>ROUND(E28*N28,2)</f>
        <v>1.1000000000000001</v>
      </c>
      <c r="P28" s="171">
        <v>0</v>
      </c>
      <c r="Q28" s="171">
        <f>ROUND(E28*P28,2)</f>
        <v>0</v>
      </c>
      <c r="R28" s="171"/>
      <c r="S28" s="171" t="s">
        <v>255</v>
      </c>
      <c r="T28" s="172" t="s">
        <v>256</v>
      </c>
      <c r="U28" s="156">
        <v>0</v>
      </c>
      <c r="V28" s="156">
        <f>ROUND(E28*U28,2)</f>
        <v>0</v>
      </c>
      <c r="W28" s="156"/>
      <c r="X28" s="156" t="s">
        <v>257</v>
      </c>
      <c r="Y28" s="147"/>
      <c r="Z28" s="147"/>
      <c r="AA28" s="147"/>
      <c r="AB28" s="147"/>
      <c r="AC28" s="147"/>
      <c r="AD28" s="147"/>
      <c r="AE28" s="147"/>
      <c r="AF28" s="147"/>
      <c r="AG28" s="147" t="s">
        <v>258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76" t="s">
        <v>259</v>
      </c>
      <c r="D29" s="157"/>
      <c r="E29" s="158"/>
      <c r="F29" s="156"/>
      <c r="G29" s="1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260</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6" t="s">
        <v>279</v>
      </c>
      <c r="D30" s="157"/>
      <c r="E30" s="158">
        <v>2</v>
      </c>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260</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76" t="s">
        <v>276</v>
      </c>
      <c r="D31" s="157"/>
      <c r="E31" s="158"/>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260</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66">
        <v>8</v>
      </c>
      <c r="B32" s="167" t="s">
        <v>280</v>
      </c>
      <c r="C32" s="175" t="s">
        <v>281</v>
      </c>
      <c r="D32" s="168" t="s">
        <v>254</v>
      </c>
      <c r="E32" s="169">
        <v>1</v>
      </c>
      <c r="F32" s="170"/>
      <c r="G32" s="171">
        <f>ROUND(E32*F32,2)</f>
        <v>0</v>
      </c>
      <c r="H32" s="170"/>
      <c r="I32" s="171">
        <f>ROUND(E32*H32,2)</f>
        <v>0</v>
      </c>
      <c r="J32" s="170"/>
      <c r="K32" s="171">
        <f>ROUND(E32*J32,2)</f>
        <v>0</v>
      </c>
      <c r="L32" s="171">
        <v>21</v>
      </c>
      <c r="M32" s="171">
        <f>G32*(1+L32/100)</f>
        <v>0</v>
      </c>
      <c r="N32" s="171">
        <v>0.12</v>
      </c>
      <c r="O32" s="171">
        <f>ROUND(E32*N32,2)</f>
        <v>0.12</v>
      </c>
      <c r="P32" s="171">
        <v>0</v>
      </c>
      <c r="Q32" s="171">
        <f>ROUND(E32*P32,2)</f>
        <v>0</v>
      </c>
      <c r="R32" s="171"/>
      <c r="S32" s="171" t="s">
        <v>255</v>
      </c>
      <c r="T32" s="172" t="s">
        <v>256</v>
      </c>
      <c r="U32" s="156">
        <v>0</v>
      </c>
      <c r="V32" s="156">
        <f>ROUND(E32*U32,2)</f>
        <v>0</v>
      </c>
      <c r="W32" s="156"/>
      <c r="X32" s="156" t="s">
        <v>257</v>
      </c>
      <c r="Y32" s="147"/>
      <c r="Z32" s="147"/>
      <c r="AA32" s="147"/>
      <c r="AB32" s="147"/>
      <c r="AC32" s="147"/>
      <c r="AD32" s="147"/>
      <c r="AE32" s="147"/>
      <c r="AF32" s="147"/>
      <c r="AG32" s="147" t="s">
        <v>258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76" t="s">
        <v>259</v>
      </c>
      <c r="D33" s="157"/>
      <c r="E33" s="158"/>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260</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76" t="s">
        <v>282</v>
      </c>
      <c r="D34" s="157"/>
      <c r="E34" s="158">
        <v>1</v>
      </c>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260</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6">
        <v>9</v>
      </c>
      <c r="B35" s="167" t="s">
        <v>283</v>
      </c>
      <c r="C35" s="175" t="s">
        <v>284</v>
      </c>
      <c r="D35" s="168" t="s">
        <v>254</v>
      </c>
      <c r="E35" s="169">
        <v>2</v>
      </c>
      <c r="F35" s="170"/>
      <c r="G35" s="171">
        <f>ROUND(E35*F35,2)</f>
        <v>0</v>
      </c>
      <c r="H35" s="170"/>
      <c r="I35" s="171">
        <f>ROUND(E35*H35,2)</f>
        <v>0</v>
      </c>
      <c r="J35" s="170"/>
      <c r="K35" s="171">
        <f>ROUND(E35*J35,2)</f>
        <v>0</v>
      </c>
      <c r="L35" s="171">
        <v>21</v>
      </c>
      <c r="M35" s="171">
        <f>G35*(1+L35/100)</f>
        <v>0</v>
      </c>
      <c r="N35" s="171">
        <v>0.06</v>
      </c>
      <c r="O35" s="171">
        <f>ROUND(E35*N35,2)</f>
        <v>0.12</v>
      </c>
      <c r="P35" s="171">
        <v>0</v>
      </c>
      <c r="Q35" s="171">
        <f>ROUND(E35*P35,2)</f>
        <v>0</v>
      </c>
      <c r="R35" s="171"/>
      <c r="S35" s="171" t="s">
        <v>255</v>
      </c>
      <c r="T35" s="172" t="s">
        <v>256</v>
      </c>
      <c r="U35" s="156">
        <v>0</v>
      </c>
      <c r="V35" s="156">
        <f>ROUND(E35*U35,2)</f>
        <v>0</v>
      </c>
      <c r="W35" s="156"/>
      <c r="X35" s="156" t="s">
        <v>257</v>
      </c>
      <c r="Y35" s="147"/>
      <c r="Z35" s="147"/>
      <c r="AA35" s="147"/>
      <c r="AB35" s="147"/>
      <c r="AC35" s="147"/>
      <c r="AD35" s="147"/>
      <c r="AE35" s="147"/>
      <c r="AF35" s="147"/>
      <c r="AG35" s="147" t="s">
        <v>258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76" t="s">
        <v>259</v>
      </c>
      <c r="D36" s="157"/>
      <c r="E36" s="158"/>
      <c r="F36" s="156"/>
      <c r="G36" s="15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260</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76" t="s">
        <v>285</v>
      </c>
      <c r="D37" s="157"/>
      <c r="E37" s="158">
        <v>2</v>
      </c>
      <c r="F37" s="156"/>
      <c r="G37" s="156"/>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260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6" t="s">
        <v>276</v>
      </c>
      <c r="D38" s="157"/>
      <c r="E38" s="158"/>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260</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6">
        <v>10</v>
      </c>
      <c r="B39" s="167" t="s">
        <v>286</v>
      </c>
      <c r="C39" s="175" t="s">
        <v>287</v>
      </c>
      <c r="D39" s="168" t="s">
        <v>254</v>
      </c>
      <c r="E39" s="169">
        <v>2</v>
      </c>
      <c r="F39" s="170"/>
      <c r="G39" s="171">
        <f>ROUND(E39*F39,2)</f>
        <v>0</v>
      </c>
      <c r="H39" s="170"/>
      <c r="I39" s="171">
        <f>ROUND(E39*H39,2)</f>
        <v>0</v>
      </c>
      <c r="J39" s="170"/>
      <c r="K39" s="171">
        <f>ROUND(E39*J39,2)</f>
        <v>0</v>
      </c>
      <c r="L39" s="171">
        <v>21</v>
      </c>
      <c r="M39" s="171">
        <f>G39*(1+L39/100)</f>
        <v>0</v>
      </c>
      <c r="N39" s="171">
        <v>6.5000000000000002E-2</v>
      </c>
      <c r="O39" s="171">
        <f>ROUND(E39*N39,2)</f>
        <v>0.13</v>
      </c>
      <c r="P39" s="171">
        <v>0</v>
      </c>
      <c r="Q39" s="171">
        <f>ROUND(E39*P39,2)</f>
        <v>0</v>
      </c>
      <c r="R39" s="171"/>
      <c r="S39" s="171" t="s">
        <v>255</v>
      </c>
      <c r="T39" s="172" t="s">
        <v>256</v>
      </c>
      <c r="U39" s="156">
        <v>0</v>
      </c>
      <c r="V39" s="156">
        <f>ROUND(E39*U39,2)</f>
        <v>0</v>
      </c>
      <c r="W39" s="156"/>
      <c r="X39" s="156" t="s">
        <v>257</v>
      </c>
      <c r="Y39" s="147"/>
      <c r="Z39" s="147"/>
      <c r="AA39" s="147"/>
      <c r="AB39" s="147"/>
      <c r="AC39" s="147"/>
      <c r="AD39" s="147"/>
      <c r="AE39" s="147"/>
      <c r="AF39" s="147"/>
      <c r="AG39" s="147" t="s">
        <v>258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6" t="s">
        <v>259</v>
      </c>
      <c r="D40" s="157"/>
      <c r="E40" s="158"/>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260</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76" t="s">
        <v>288</v>
      </c>
      <c r="D41" s="157"/>
      <c r="E41" s="158">
        <v>2</v>
      </c>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260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76" t="s">
        <v>276</v>
      </c>
      <c r="D42" s="157"/>
      <c r="E42" s="158"/>
      <c r="F42" s="156"/>
      <c r="G42" s="156"/>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260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6">
        <v>11</v>
      </c>
      <c r="B43" s="167" t="s">
        <v>289</v>
      </c>
      <c r="C43" s="175" t="s">
        <v>290</v>
      </c>
      <c r="D43" s="168" t="s">
        <v>254</v>
      </c>
      <c r="E43" s="169">
        <v>2</v>
      </c>
      <c r="F43" s="170"/>
      <c r="G43" s="171">
        <f>ROUND(E43*F43,2)</f>
        <v>0</v>
      </c>
      <c r="H43" s="170"/>
      <c r="I43" s="171">
        <f>ROUND(E43*H43,2)</f>
        <v>0</v>
      </c>
      <c r="J43" s="170"/>
      <c r="K43" s="171">
        <f>ROUND(E43*J43,2)</f>
        <v>0</v>
      </c>
      <c r="L43" s="171">
        <v>21</v>
      </c>
      <c r="M43" s="171">
        <f>G43*(1+L43/100)</f>
        <v>0</v>
      </c>
      <c r="N43" s="171">
        <v>0.04</v>
      </c>
      <c r="O43" s="171">
        <f>ROUND(E43*N43,2)</f>
        <v>0.08</v>
      </c>
      <c r="P43" s="171">
        <v>0</v>
      </c>
      <c r="Q43" s="171">
        <f>ROUND(E43*P43,2)</f>
        <v>0</v>
      </c>
      <c r="R43" s="171"/>
      <c r="S43" s="171" t="s">
        <v>255</v>
      </c>
      <c r="T43" s="172" t="s">
        <v>256</v>
      </c>
      <c r="U43" s="156">
        <v>0</v>
      </c>
      <c r="V43" s="156">
        <f>ROUND(E43*U43,2)</f>
        <v>0</v>
      </c>
      <c r="W43" s="156"/>
      <c r="X43" s="156" t="s">
        <v>257</v>
      </c>
      <c r="Y43" s="147"/>
      <c r="Z43" s="147"/>
      <c r="AA43" s="147"/>
      <c r="AB43" s="147"/>
      <c r="AC43" s="147"/>
      <c r="AD43" s="147"/>
      <c r="AE43" s="147"/>
      <c r="AF43" s="147"/>
      <c r="AG43" s="147" t="s">
        <v>258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76" t="s">
        <v>259</v>
      </c>
      <c r="D44" s="157"/>
      <c r="E44" s="158"/>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260</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76" t="s">
        <v>291</v>
      </c>
      <c r="D45" s="157"/>
      <c r="E45" s="158">
        <v>2</v>
      </c>
      <c r="F45" s="156"/>
      <c r="G45" s="156"/>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260</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76" t="s">
        <v>276</v>
      </c>
      <c r="D46" s="157"/>
      <c r="E46" s="158"/>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260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6">
        <v>12</v>
      </c>
      <c r="B47" s="167" t="s">
        <v>292</v>
      </c>
      <c r="C47" s="175" t="s">
        <v>293</v>
      </c>
      <c r="D47" s="168" t="s">
        <v>254</v>
      </c>
      <c r="E47" s="169">
        <v>2</v>
      </c>
      <c r="F47" s="170"/>
      <c r="G47" s="171">
        <f>ROUND(E47*F47,2)</f>
        <v>0</v>
      </c>
      <c r="H47" s="170"/>
      <c r="I47" s="171">
        <f>ROUND(E47*H47,2)</f>
        <v>0</v>
      </c>
      <c r="J47" s="170"/>
      <c r="K47" s="171">
        <f>ROUND(E47*J47,2)</f>
        <v>0</v>
      </c>
      <c r="L47" s="171">
        <v>21</v>
      </c>
      <c r="M47" s="171">
        <f>G47*(1+L47/100)</f>
        <v>0</v>
      </c>
      <c r="N47" s="171">
        <v>3.0000000000000001E-3</v>
      </c>
      <c r="O47" s="171">
        <f>ROUND(E47*N47,2)</f>
        <v>0.01</v>
      </c>
      <c r="P47" s="171">
        <v>0</v>
      </c>
      <c r="Q47" s="171">
        <f>ROUND(E47*P47,2)</f>
        <v>0</v>
      </c>
      <c r="R47" s="171"/>
      <c r="S47" s="171" t="s">
        <v>255</v>
      </c>
      <c r="T47" s="172" t="s">
        <v>256</v>
      </c>
      <c r="U47" s="156">
        <v>0</v>
      </c>
      <c r="V47" s="156">
        <f>ROUND(E47*U47,2)</f>
        <v>0</v>
      </c>
      <c r="W47" s="156"/>
      <c r="X47" s="156" t="s">
        <v>257</v>
      </c>
      <c r="Y47" s="147"/>
      <c r="Z47" s="147"/>
      <c r="AA47" s="147"/>
      <c r="AB47" s="147"/>
      <c r="AC47" s="147"/>
      <c r="AD47" s="147"/>
      <c r="AE47" s="147"/>
      <c r="AF47" s="147"/>
      <c r="AG47" s="147" t="s">
        <v>258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76" t="s">
        <v>259</v>
      </c>
      <c r="D48" s="157"/>
      <c r="E48" s="158"/>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260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76" t="s">
        <v>294</v>
      </c>
      <c r="D49" s="157"/>
      <c r="E49" s="158">
        <v>2</v>
      </c>
      <c r="F49" s="156"/>
      <c r="G49" s="15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260</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76" t="s">
        <v>276</v>
      </c>
      <c r="D50" s="157"/>
      <c r="E50" s="158"/>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260</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6">
        <v>13</v>
      </c>
      <c r="B51" s="167" t="s">
        <v>295</v>
      </c>
      <c r="C51" s="175" t="s">
        <v>296</v>
      </c>
      <c r="D51" s="168" t="s">
        <v>254</v>
      </c>
      <c r="E51" s="169">
        <v>2</v>
      </c>
      <c r="F51" s="170"/>
      <c r="G51" s="171">
        <f>ROUND(E51*F51,2)</f>
        <v>0</v>
      </c>
      <c r="H51" s="170"/>
      <c r="I51" s="171">
        <f>ROUND(E51*H51,2)</f>
        <v>0</v>
      </c>
      <c r="J51" s="170"/>
      <c r="K51" s="171">
        <f>ROUND(E51*J51,2)</f>
        <v>0</v>
      </c>
      <c r="L51" s="171">
        <v>21</v>
      </c>
      <c r="M51" s="171">
        <f>G51*(1+L51/100)</f>
        <v>0</v>
      </c>
      <c r="N51" s="171">
        <v>3.0000000000000001E-3</v>
      </c>
      <c r="O51" s="171">
        <f>ROUND(E51*N51,2)</f>
        <v>0.01</v>
      </c>
      <c r="P51" s="171">
        <v>0</v>
      </c>
      <c r="Q51" s="171">
        <f>ROUND(E51*P51,2)</f>
        <v>0</v>
      </c>
      <c r="R51" s="171"/>
      <c r="S51" s="171" t="s">
        <v>255</v>
      </c>
      <c r="T51" s="172" t="s">
        <v>256</v>
      </c>
      <c r="U51" s="156">
        <v>0</v>
      </c>
      <c r="V51" s="156">
        <f>ROUND(E51*U51,2)</f>
        <v>0</v>
      </c>
      <c r="W51" s="156"/>
      <c r="X51" s="156" t="s">
        <v>257</v>
      </c>
      <c r="Y51" s="147"/>
      <c r="Z51" s="147"/>
      <c r="AA51" s="147"/>
      <c r="AB51" s="147"/>
      <c r="AC51" s="147"/>
      <c r="AD51" s="147"/>
      <c r="AE51" s="147"/>
      <c r="AF51" s="147"/>
      <c r="AG51" s="147" t="s">
        <v>258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76" t="s">
        <v>259</v>
      </c>
      <c r="D52" s="157"/>
      <c r="E52" s="158"/>
      <c r="F52" s="156"/>
      <c r="G52" s="156"/>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260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76" t="s">
        <v>297</v>
      </c>
      <c r="D53" s="157"/>
      <c r="E53" s="158">
        <v>2</v>
      </c>
      <c r="F53" s="156"/>
      <c r="G53" s="15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260</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6" t="s">
        <v>276</v>
      </c>
      <c r="D54" s="157"/>
      <c r="E54" s="158"/>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260</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66">
        <v>14</v>
      </c>
      <c r="B55" s="167" t="s">
        <v>298</v>
      </c>
      <c r="C55" s="175" t="s">
        <v>299</v>
      </c>
      <c r="D55" s="168" t="s">
        <v>254</v>
      </c>
      <c r="E55" s="169">
        <v>2</v>
      </c>
      <c r="F55" s="170"/>
      <c r="G55" s="171">
        <f>ROUND(E55*F55,2)</f>
        <v>0</v>
      </c>
      <c r="H55" s="170"/>
      <c r="I55" s="171">
        <f>ROUND(E55*H55,2)</f>
        <v>0</v>
      </c>
      <c r="J55" s="170"/>
      <c r="K55" s="171">
        <f>ROUND(E55*J55,2)</f>
        <v>0</v>
      </c>
      <c r="L55" s="171">
        <v>21</v>
      </c>
      <c r="M55" s="171">
        <f>G55*(1+L55/100)</f>
        <v>0</v>
      </c>
      <c r="N55" s="171">
        <v>0.04</v>
      </c>
      <c r="O55" s="171">
        <f>ROUND(E55*N55,2)</f>
        <v>0.08</v>
      </c>
      <c r="P55" s="171">
        <v>0</v>
      </c>
      <c r="Q55" s="171">
        <f>ROUND(E55*P55,2)</f>
        <v>0</v>
      </c>
      <c r="R55" s="171"/>
      <c r="S55" s="171" t="s">
        <v>255</v>
      </c>
      <c r="T55" s="172" t="s">
        <v>256</v>
      </c>
      <c r="U55" s="156">
        <v>0</v>
      </c>
      <c r="V55" s="156">
        <f>ROUND(E55*U55,2)</f>
        <v>0</v>
      </c>
      <c r="W55" s="156"/>
      <c r="X55" s="156" t="s">
        <v>257</v>
      </c>
      <c r="Y55" s="147"/>
      <c r="Z55" s="147"/>
      <c r="AA55" s="147"/>
      <c r="AB55" s="147"/>
      <c r="AC55" s="147"/>
      <c r="AD55" s="147"/>
      <c r="AE55" s="147"/>
      <c r="AF55" s="147"/>
      <c r="AG55" s="147" t="s">
        <v>258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6" t="s">
        <v>259</v>
      </c>
      <c r="D56" s="157"/>
      <c r="E56" s="158"/>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260</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76" t="s">
        <v>300</v>
      </c>
      <c r="D57" s="157"/>
      <c r="E57" s="158">
        <v>2</v>
      </c>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260</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76" t="s">
        <v>276</v>
      </c>
      <c r="D58" s="157"/>
      <c r="E58" s="158"/>
      <c r="F58" s="156"/>
      <c r="G58" s="15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260</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6">
        <v>15</v>
      </c>
      <c r="B59" s="167" t="s">
        <v>301</v>
      </c>
      <c r="C59" s="175" t="s">
        <v>302</v>
      </c>
      <c r="D59" s="168" t="s">
        <v>254</v>
      </c>
      <c r="E59" s="169">
        <v>2</v>
      </c>
      <c r="F59" s="170"/>
      <c r="G59" s="171">
        <f>ROUND(E59*F59,2)</f>
        <v>0</v>
      </c>
      <c r="H59" s="170"/>
      <c r="I59" s="171">
        <f>ROUND(E59*H59,2)</f>
        <v>0</v>
      </c>
      <c r="J59" s="170"/>
      <c r="K59" s="171">
        <f>ROUND(E59*J59,2)</f>
        <v>0</v>
      </c>
      <c r="L59" s="171">
        <v>21</v>
      </c>
      <c r="M59" s="171">
        <f>G59*(1+L59/100)</f>
        <v>0</v>
      </c>
      <c r="N59" s="171">
        <v>0.3</v>
      </c>
      <c r="O59" s="171">
        <f>ROUND(E59*N59,2)</f>
        <v>0.6</v>
      </c>
      <c r="P59" s="171">
        <v>0</v>
      </c>
      <c r="Q59" s="171">
        <f>ROUND(E59*P59,2)</f>
        <v>0</v>
      </c>
      <c r="R59" s="171"/>
      <c r="S59" s="171" t="s">
        <v>255</v>
      </c>
      <c r="T59" s="172" t="s">
        <v>256</v>
      </c>
      <c r="U59" s="156">
        <v>0</v>
      </c>
      <c r="V59" s="156">
        <f>ROUND(E59*U59,2)</f>
        <v>0</v>
      </c>
      <c r="W59" s="156"/>
      <c r="X59" s="156" t="s">
        <v>257</v>
      </c>
      <c r="Y59" s="147"/>
      <c r="Z59" s="147"/>
      <c r="AA59" s="147"/>
      <c r="AB59" s="147"/>
      <c r="AC59" s="147"/>
      <c r="AD59" s="147"/>
      <c r="AE59" s="147"/>
      <c r="AF59" s="147"/>
      <c r="AG59" s="147" t="s">
        <v>258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6" t="s">
        <v>259</v>
      </c>
      <c r="D60" s="157"/>
      <c r="E60" s="158"/>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260</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76" t="s">
        <v>303</v>
      </c>
      <c r="D61" s="157"/>
      <c r="E61" s="158">
        <v>2</v>
      </c>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260</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76" t="s">
        <v>276</v>
      </c>
      <c r="D62" s="157"/>
      <c r="E62" s="158"/>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260</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66">
        <v>16</v>
      </c>
      <c r="B63" s="167" t="s">
        <v>304</v>
      </c>
      <c r="C63" s="175" t="s">
        <v>305</v>
      </c>
      <c r="D63" s="168" t="s">
        <v>254</v>
      </c>
      <c r="E63" s="169">
        <v>2</v>
      </c>
      <c r="F63" s="170"/>
      <c r="G63" s="171">
        <f>ROUND(E63*F63,2)</f>
        <v>0</v>
      </c>
      <c r="H63" s="170"/>
      <c r="I63" s="171">
        <f>ROUND(E63*H63,2)</f>
        <v>0</v>
      </c>
      <c r="J63" s="170"/>
      <c r="K63" s="171">
        <f>ROUND(E63*J63,2)</f>
        <v>0</v>
      </c>
      <c r="L63" s="171">
        <v>21</v>
      </c>
      <c r="M63" s="171">
        <f>G63*(1+L63/100)</f>
        <v>0</v>
      </c>
      <c r="N63" s="171">
        <v>2.5000000000000001E-2</v>
      </c>
      <c r="O63" s="171">
        <f>ROUND(E63*N63,2)</f>
        <v>0.05</v>
      </c>
      <c r="P63" s="171">
        <v>0</v>
      </c>
      <c r="Q63" s="171">
        <f>ROUND(E63*P63,2)</f>
        <v>0</v>
      </c>
      <c r="R63" s="171"/>
      <c r="S63" s="171" t="s">
        <v>255</v>
      </c>
      <c r="T63" s="172" t="s">
        <v>256</v>
      </c>
      <c r="U63" s="156">
        <v>0</v>
      </c>
      <c r="V63" s="156">
        <f>ROUND(E63*U63,2)</f>
        <v>0</v>
      </c>
      <c r="W63" s="156"/>
      <c r="X63" s="156" t="s">
        <v>257</v>
      </c>
      <c r="Y63" s="147"/>
      <c r="Z63" s="147"/>
      <c r="AA63" s="147"/>
      <c r="AB63" s="147"/>
      <c r="AC63" s="147"/>
      <c r="AD63" s="147"/>
      <c r="AE63" s="147"/>
      <c r="AF63" s="147"/>
      <c r="AG63" s="147" t="s">
        <v>258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6" t="s">
        <v>259</v>
      </c>
      <c r="D64" s="157"/>
      <c r="E64" s="158"/>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260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76" t="s">
        <v>306</v>
      </c>
      <c r="D65" s="157"/>
      <c r="E65" s="158">
        <v>2</v>
      </c>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260</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76" t="s">
        <v>276</v>
      </c>
      <c r="D66" s="157"/>
      <c r="E66" s="158"/>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260</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66">
        <v>17</v>
      </c>
      <c r="B67" s="167" t="s">
        <v>307</v>
      </c>
      <c r="C67" s="175" t="s">
        <v>308</v>
      </c>
      <c r="D67" s="168" t="s">
        <v>254</v>
      </c>
      <c r="E67" s="169">
        <v>2</v>
      </c>
      <c r="F67" s="170"/>
      <c r="G67" s="171">
        <f>ROUND(E67*F67,2)</f>
        <v>0</v>
      </c>
      <c r="H67" s="170"/>
      <c r="I67" s="171">
        <f>ROUND(E67*H67,2)</f>
        <v>0</v>
      </c>
      <c r="J67" s="170"/>
      <c r="K67" s="171">
        <f>ROUND(E67*J67,2)</f>
        <v>0</v>
      </c>
      <c r="L67" s="171">
        <v>21</v>
      </c>
      <c r="M67" s="171">
        <f>G67*(1+L67/100)</f>
        <v>0</v>
      </c>
      <c r="N67" s="171">
        <v>2.5000000000000001E-2</v>
      </c>
      <c r="O67" s="171">
        <f>ROUND(E67*N67,2)</f>
        <v>0.05</v>
      </c>
      <c r="P67" s="171">
        <v>0</v>
      </c>
      <c r="Q67" s="171">
        <f>ROUND(E67*P67,2)</f>
        <v>0</v>
      </c>
      <c r="R67" s="171"/>
      <c r="S67" s="171" t="s">
        <v>255</v>
      </c>
      <c r="T67" s="172" t="s">
        <v>256</v>
      </c>
      <c r="U67" s="156">
        <v>0</v>
      </c>
      <c r="V67" s="156">
        <f>ROUND(E67*U67,2)</f>
        <v>0</v>
      </c>
      <c r="W67" s="156"/>
      <c r="X67" s="156" t="s">
        <v>257</v>
      </c>
      <c r="Y67" s="147"/>
      <c r="Z67" s="147"/>
      <c r="AA67" s="147"/>
      <c r="AB67" s="147"/>
      <c r="AC67" s="147"/>
      <c r="AD67" s="147"/>
      <c r="AE67" s="147"/>
      <c r="AF67" s="147"/>
      <c r="AG67" s="147" t="s">
        <v>258</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76" t="s">
        <v>259</v>
      </c>
      <c r="D68" s="157"/>
      <c r="E68" s="158"/>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260</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76" t="s">
        <v>309</v>
      </c>
      <c r="D69" s="157"/>
      <c r="E69" s="158">
        <v>2</v>
      </c>
      <c r="F69" s="156"/>
      <c r="G69" s="156"/>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260</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76" t="s">
        <v>276</v>
      </c>
      <c r="D70" s="157"/>
      <c r="E70" s="158"/>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260</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66">
        <v>18</v>
      </c>
      <c r="B71" s="167" t="s">
        <v>310</v>
      </c>
      <c r="C71" s="175" t="s">
        <v>311</v>
      </c>
      <c r="D71" s="168" t="s">
        <v>254</v>
      </c>
      <c r="E71" s="169">
        <v>9</v>
      </c>
      <c r="F71" s="170"/>
      <c r="G71" s="171">
        <f>ROUND(E71*F71,2)</f>
        <v>0</v>
      </c>
      <c r="H71" s="170"/>
      <c r="I71" s="171">
        <f>ROUND(E71*H71,2)</f>
        <v>0</v>
      </c>
      <c r="J71" s="170"/>
      <c r="K71" s="171">
        <f>ROUND(E71*J71,2)</f>
        <v>0</v>
      </c>
      <c r="L71" s="171">
        <v>21</v>
      </c>
      <c r="M71" s="171">
        <f>G71*(1+L71/100)</f>
        <v>0</v>
      </c>
      <c r="N71" s="171">
        <v>0</v>
      </c>
      <c r="O71" s="171">
        <f>ROUND(E71*N71,2)</f>
        <v>0</v>
      </c>
      <c r="P71" s="171">
        <v>0</v>
      </c>
      <c r="Q71" s="171">
        <f>ROUND(E71*P71,2)</f>
        <v>0</v>
      </c>
      <c r="R71" s="171"/>
      <c r="S71" s="171" t="s">
        <v>255</v>
      </c>
      <c r="T71" s="172" t="s">
        <v>256</v>
      </c>
      <c r="U71" s="156">
        <v>0</v>
      </c>
      <c r="V71" s="156">
        <f>ROUND(E71*U71,2)</f>
        <v>0</v>
      </c>
      <c r="W71" s="156"/>
      <c r="X71" s="156" t="s">
        <v>257</v>
      </c>
      <c r="Y71" s="147"/>
      <c r="Z71" s="147"/>
      <c r="AA71" s="147"/>
      <c r="AB71" s="147"/>
      <c r="AC71" s="147"/>
      <c r="AD71" s="147"/>
      <c r="AE71" s="147"/>
      <c r="AF71" s="147"/>
      <c r="AG71" s="147" t="s">
        <v>258</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76" t="s">
        <v>259</v>
      </c>
      <c r="D72" s="157"/>
      <c r="E72" s="158"/>
      <c r="F72" s="156"/>
      <c r="G72" s="1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260</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76" t="s">
        <v>312</v>
      </c>
      <c r="D73" s="157"/>
      <c r="E73" s="158">
        <v>1</v>
      </c>
      <c r="F73" s="156"/>
      <c r="G73" s="156"/>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260</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76" t="s">
        <v>313</v>
      </c>
      <c r="D74" s="157"/>
      <c r="E74" s="158">
        <v>1</v>
      </c>
      <c r="F74" s="156"/>
      <c r="G74" s="156"/>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260</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6" t="s">
        <v>314</v>
      </c>
      <c r="D75" s="157"/>
      <c r="E75" s="158">
        <v>1</v>
      </c>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260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76" t="s">
        <v>315</v>
      </c>
      <c r="D76" s="157"/>
      <c r="E76" s="158">
        <v>1</v>
      </c>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260</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76" t="s">
        <v>316</v>
      </c>
      <c r="D77" s="157"/>
      <c r="E77" s="158">
        <v>1</v>
      </c>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260</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76" t="s">
        <v>317</v>
      </c>
      <c r="D78" s="157"/>
      <c r="E78" s="158">
        <v>1</v>
      </c>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260</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76" t="s">
        <v>318</v>
      </c>
      <c r="D79" s="157"/>
      <c r="E79" s="158">
        <v>1</v>
      </c>
      <c r="F79" s="156"/>
      <c r="G79" s="1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260</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76" t="s">
        <v>319</v>
      </c>
      <c r="D80" s="157"/>
      <c r="E80" s="158">
        <v>1</v>
      </c>
      <c r="F80" s="156"/>
      <c r="G80" s="156"/>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260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76" t="s">
        <v>320</v>
      </c>
      <c r="D81" s="157"/>
      <c r="E81" s="158">
        <v>1</v>
      </c>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260</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66">
        <v>19</v>
      </c>
      <c r="B82" s="167" t="s">
        <v>321</v>
      </c>
      <c r="C82" s="175" t="s">
        <v>322</v>
      </c>
      <c r="D82" s="168" t="s">
        <v>254</v>
      </c>
      <c r="E82" s="169">
        <v>9</v>
      </c>
      <c r="F82" s="170"/>
      <c r="G82" s="171">
        <f>ROUND(E82*F82,2)</f>
        <v>0</v>
      </c>
      <c r="H82" s="170"/>
      <c r="I82" s="171">
        <f>ROUND(E82*H82,2)</f>
        <v>0</v>
      </c>
      <c r="J82" s="170"/>
      <c r="K82" s="171">
        <f>ROUND(E82*J82,2)</f>
        <v>0</v>
      </c>
      <c r="L82" s="171">
        <v>21</v>
      </c>
      <c r="M82" s="171">
        <f>G82*(1+L82/100)</f>
        <v>0</v>
      </c>
      <c r="N82" s="171">
        <v>0</v>
      </c>
      <c r="O82" s="171">
        <f>ROUND(E82*N82,2)</f>
        <v>0</v>
      </c>
      <c r="P82" s="171">
        <v>0</v>
      </c>
      <c r="Q82" s="171">
        <f>ROUND(E82*P82,2)</f>
        <v>0</v>
      </c>
      <c r="R82" s="171"/>
      <c r="S82" s="171" t="s">
        <v>255</v>
      </c>
      <c r="T82" s="172" t="s">
        <v>256</v>
      </c>
      <c r="U82" s="156">
        <v>0</v>
      </c>
      <c r="V82" s="156">
        <f>ROUND(E82*U82,2)</f>
        <v>0</v>
      </c>
      <c r="W82" s="156"/>
      <c r="X82" s="156" t="s">
        <v>257</v>
      </c>
      <c r="Y82" s="147"/>
      <c r="Z82" s="147"/>
      <c r="AA82" s="147"/>
      <c r="AB82" s="147"/>
      <c r="AC82" s="147"/>
      <c r="AD82" s="147"/>
      <c r="AE82" s="147"/>
      <c r="AF82" s="147"/>
      <c r="AG82" s="147" t="s">
        <v>258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76" t="s">
        <v>323</v>
      </c>
      <c r="D83" s="157"/>
      <c r="E83" s="158">
        <v>9</v>
      </c>
      <c r="F83" s="156"/>
      <c r="G83" s="156"/>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260</v>
      </c>
      <c r="AH83" s="147">
        <v>5</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76" t="s">
        <v>259</v>
      </c>
      <c r="D84" s="157"/>
      <c r="E84" s="158"/>
      <c r="F84" s="156"/>
      <c r="G84" s="156"/>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260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1" x14ac:dyDescent="0.2">
      <c r="A85" s="166">
        <v>20</v>
      </c>
      <c r="B85" s="167" t="s">
        <v>324</v>
      </c>
      <c r="C85" s="175" t="s">
        <v>325</v>
      </c>
      <c r="D85" s="168" t="s">
        <v>254</v>
      </c>
      <c r="E85" s="169">
        <v>1</v>
      </c>
      <c r="F85" s="170"/>
      <c r="G85" s="171">
        <f>ROUND(E85*F85,2)</f>
        <v>0</v>
      </c>
      <c r="H85" s="170"/>
      <c r="I85" s="171">
        <f>ROUND(E85*H85,2)</f>
        <v>0</v>
      </c>
      <c r="J85" s="170"/>
      <c r="K85" s="171">
        <f>ROUND(E85*J85,2)</f>
        <v>0</v>
      </c>
      <c r="L85" s="171">
        <v>21</v>
      </c>
      <c r="M85" s="171">
        <f>G85*(1+L85/100)</f>
        <v>0</v>
      </c>
      <c r="N85" s="171">
        <v>0.55000000000000004</v>
      </c>
      <c r="O85" s="171">
        <f>ROUND(E85*N85,2)</f>
        <v>0.55000000000000004</v>
      </c>
      <c r="P85" s="171">
        <v>0</v>
      </c>
      <c r="Q85" s="171">
        <f>ROUND(E85*P85,2)</f>
        <v>0</v>
      </c>
      <c r="R85" s="171"/>
      <c r="S85" s="171" t="s">
        <v>255</v>
      </c>
      <c r="T85" s="172" t="s">
        <v>256</v>
      </c>
      <c r="U85" s="156">
        <v>0</v>
      </c>
      <c r="V85" s="156">
        <f>ROUND(E85*U85,2)</f>
        <v>0</v>
      </c>
      <c r="W85" s="156"/>
      <c r="X85" s="156" t="s">
        <v>257</v>
      </c>
      <c r="Y85" s="147"/>
      <c r="Z85" s="147"/>
      <c r="AA85" s="147"/>
      <c r="AB85" s="147"/>
      <c r="AC85" s="147"/>
      <c r="AD85" s="147"/>
      <c r="AE85" s="147"/>
      <c r="AF85" s="147"/>
      <c r="AG85" s="147" t="s">
        <v>258</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76" t="s">
        <v>259</v>
      </c>
      <c r="D86" s="157"/>
      <c r="E86" s="158"/>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260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76" t="s">
        <v>313</v>
      </c>
      <c r="D87" s="157"/>
      <c r="E87" s="158">
        <v>1</v>
      </c>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260</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6">
        <v>21</v>
      </c>
      <c r="B88" s="167" t="s">
        <v>326</v>
      </c>
      <c r="C88" s="175" t="s">
        <v>327</v>
      </c>
      <c r="D88" s="168" t="s">
        <v>254</v>
      </c>
      <c r="E88" s="169">
        <v>1</v>
      </c>
      <c r="F88" s="170"/>
      <c r="G88" s="171">
        <f>ROUND(E88*F88,2)</f>
        <v>0</v>
      </c>
      <c r="H88" s="170"/>
      <c r="I88" s="171">
        <f>ROUND(E88*H88,2)</f>
        <v>0</v>
      </c>
      <c r="J88" s="170"/>
      <c r="K88" s="171">
        <f>ROUND(E88*J88,2)</f>
        <v>0</v>
      </c>
      <c r="L88" s="171">
        <v>21</v>
      </c>
      <c r="M88" s="171">
        <f>G88*(1+L88/100)</f>
        <v>0</v>
      </c>
      <c r="N88" s="171">
        <v>0</v>
      </c>
      <c r="O88" s="171">
        <f>ROUND(E88*N88,2)</f>
        <v>0</v>
      </c>
      <c r="P88" s="171">
        <v>0</v>
      </c>
      <c r="Q88" s="171">
        <f>ROUND(E88*P88,2)</f>
        <v>0</v>
      </c>
      <c r="R88" s="171"/>
      <c r="S88" s="171" t="s">
        <v>255</v>
      </c>
      <c r="T88" s="172" t="s">
        <v>256</v>
      </c>
      <c r="U88" s="156">
        <v>0</v>
      </c>
      <c r="V88" s="156">
        <f>ROUND(E88*U88,2)</f>
        <v>0</v>
      </c>
      <c r="W88" s="156"/>
      <c r="X88" s="156" t="s">
        <v>257</v>
      </c>
      <c r="Y88" s="147"/>
      <c r="Z88" s="147"/>
      <c r="AA88" s="147"/>
      <c r="AB88" s="147"/>
      <c r="AC88" s="147"/>
      <c r="AD88" s="147"/>
      <c r="AE88" s="147"/>
      <c r="AF88" s="147"/>
      <c r="AG88" s="147" t="s">
        <v>258</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76" t="s">
        <v>259</v>
      </c>
      <c r="D89" s="157"/>
      <c r="E89" s="158"/>
      <c r="F89" s="156"/>
      <c r="G89" s="156"/>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260</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76" t="s">
        <v>328</v>
      </c>
      <c r="D90" s="157"/>
      <c r="E90" s="158">
        <v>1</v>
      </c>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260</v>
      </c>
      <c r="AH90" s="147">
        <v>5</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66">
        <v>22</v>
      </c>
      <c r="B91" s="167" t="s">
        <v>329</v>
      </c>
      <c r="C91" s="175" t="s">
        <v>330</v>
      </c>
      <c r="D91" s="168" t="s">
        <v>254</v>
      </c>
      <c r="E91" s="169">
        <v>3</v>
      </c>
      <c r="F91" s="170"/>
      <c r="G91" s="171">
        <f>ROUND(E91*F91,2)</f>
        <v>0</v>
      </c>
      <c r="H91" s="170"/>
      <c r="I91" s="171">
        <f>ROUND(E91*H91,2)</f>
        <v>0</v>
      </c>
      <c r="J91" s="170"/>
      <c r="K91" s="171">
        <f>ROUND(E91*J91,2)</f>
        <v>0</v>
      </c>
      <c r="L91" s="171">
        <v>21</v>
      </c>
      <c r="M91" s="171">
        <f>G91*(1+L91/100)</f>
        <v>0</v>
      </c>
      <c r="N91" s="171">
        <v>0</v>
      </c>
      <c r="O91" s="171">
        <f>ROUND(E91*N91,2)</f>
        <v>0</v>
      </c>
      <c r="P91" s="171">
        <v>0</v>
      </c>
      <c r="Q91" s="171">
        <f>ROUND(E91*P91,2)</f>
        <v>0</v>
      </c>
      <c r="R91" s="171"/>
      <c r="S91" s="171" t="s">
        <v>255</v>
      </c>
      <c r="T91" s="172" t="s">
        <v>256</v>
      </c>
      <c r="U91" s="156">
        <v>0</v>
      </c>
      <c r="V91" s="156">
        <f>ROUND(E91*U91,2)</f>
        <v>0</v>
      </c>
      <c r="W91" s="156"/>
      <c r="X91" s="156" t="s">
        <v>257</v>
      </c>
      <c r="Y91" s="147"/>
      <c r="Z91" s="147"/>
      <c r="AA91" s="147"/>
      <c r="AB91" s="147"/>
      <c r="AC91" s="147"/>
      <c r="AD91" s="147"/>
      <c r="AE91" s="147"/>
      <c r="AF91" s="147"/>
      <c r="AG91" s="147" t="s">
        <v>258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76" t="s">
        <v>259</v>
      </c>
      <c r="D92" s="157"/>
      <c r="E92" s="158"/>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260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76" t="s">
        <v>331</v>
      </c>
      <c r="D93" s="157"/>
      <c r="E93" s="158">
        <v>1</v>
      </c>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260</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76" t="s">
        <v>332</v>
      </c>
      <c r="D94" s="157"/>
      <c r="E94" s="158">
        <v>2</v>
      </c>
      <c r="F94" s="156"/>
      <c r="G94" s="15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260</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x14ac:dyDescent="0.2">
      <c r="A95" s="160" t="s">
        <v>250</v>
      </c>
      <c r="B95" s="161" t="s">
        <v>215</v>
      </c>
      <c r="C95" s="174" t="s">
        <v>216</v>
      </c>
      <c r="D95" s="162"/>
      <c r="E95" s="163"/>
      <c r="F95" s="164"/>
      <c r="G95" s="164">
        <f>SUMIF(AG96:AG123,"&lt;&gt;NOR",G96:G123)</f>
        <v>0</v>
      </c>
      <c r="H95" s="164"/>
      <c r="I95" s="164">
        <f>SUM(I96:I123)</f>
        <v>0</v>
      </c>
      <c r="J95" s="164"/>
      <c r="K95" s="164">
        <f>SUM(K96:K123)</f>
        <v>0</v>
      </c>
      <c r="L95" s="164"/>
      <c r="M95" s="164">
        <f>SUM(M96:M123)</f>
        <v>0</v>
      </c>
      <c r="N95" s="164"/>
      <c r="O95" s="164">
        <f>SUM(O96:O123)</f>
        <v>0</v>
      </c>
      <c r="P95" s="164"/>
      <c r="Q95" s="164">
        <f>SUM(Q96:Q123)</f>
        <v>0</v>
      </c>
      <c r="R95" s="164"/>
      <c r="S95" s="164"/>
      <c r="T95" s="165"/>
      <c r="U95" s="159"/>
      <c r="V95" s="159">
        <f>SUM(V96:V123)</f>
        <v>2.0799999999999996</v>
      </c>
      <c r="W95" s="159"/>
      <c r="X95" s="159"/>
      <c r="AG95" t="s">
        <v>251</v>
      </c>
    </row>
    <row r="96" spans="1:60" outlineLevel="1" x14ac:dyDescent="0.2">
      <c r="A96" s="166">
        <v>23</v>
      </c>
      <c r="B96" s="167" t="s">
        <v>333</v>
      </c>
      <c r="C96" s="175" t="s">
        <v>334</v>
      </c>
      <c r="D96" s="168" t="s">
        <v>335</v>
      </c>
      <c r="E96" s="169">
        <v>1.2310000000000001</v>
      </c>
      <c r="F96" s="170"/>
      <c r="G96" s="171">
        <f>ROUND(E96*F96,2)</f>
        <v>0</v>
      </c>
      <c r="H96" s="170"/>
      <c r="I96" s="171">
        <f>ROUND(E96*H96,2)</f>
        <v>0</v>
      </c>
      <c r="J96" s="170"/>
      <c r="K96" s="171">
        <f>ROUND(E96*J96,2)</f>
        <v>0</v>
      </c>
      <c r="L96" s="171">
        <v>21</v>
      </c>
      <c r="M96" s="171">
        <f>G96*(1+L96/100)</f>
        <v>0</v>
      </c>
      <c r="N96" s="171">
        <v>0</v>
      </c>
      <c r="O96" s="171">
        <f>ROUND(E96*N96,2)</f>
        <v>0</v>
      </c>
      <c r="P96" s="171">
        <v>0</v>
      </c>
      <c r="Q96" s="171">
        <f>ROUND(E96*P96,2)</f>
        <v>0</v>
      </c>
      <c r="R96" s="171" t="s">
        <v>336</v>
      </c>
      <c r="S96" s="171" t="s">
        <v>337</v>
      </c>
      <c r="T96" s="172" t="s">
        <v>338</v>
      </c>
      <c r="U96" s="156">
        <v>0.94</v>
      </c>
      <c r="V96" s="156">
        <f>ROUND(E96*U96,2)</f>
        <v>1.1599999999999999</v>
      </c>
      <c r="W96" s="156"/>
      <c r="X96" s="156" t="s">
        <v>257</v>
      </c>
      <c r="Y96" s="147"/>
      <c r="Z96" s="147"/>
      <c r="AA96" s="147"/>
      <c r="AB96" s="147"/>
      <c r="AC96" s="147"/>
      <c r="AD96" s="147"/>
      <c r="AE96" s="147"/>
      <c r="AF96" s="147"/>
      <c r="AG96" s="147" t="s">
        <v>258</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76" t="s">
        <v>339</v>
      </c>
      <c r="D97" s="157"/>
      <c r="E97" s="158">
        <v>1.2310000000000001</v>
      </c>
      <c r="F97" s="156"/>
      <c r="G97" s="156"/>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260</v>
      </c>
      <c r="AH97" s="147">
        <v>5</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66">
        <v>24</v>
      </c>
      <c r="B98" s="167" t="s">
        <v>340</v>
      </c>
      <c r="C98" s="175" t="s">
        <v>341</v>
      </c>
      <c r="D98" s="168" t="s">
        <v>335</v>
      </c>
      <c r="E98" s="169">
        <v>4.9240000000000004</v>
      </c>
      <c r="F98" s="170"/>
      <c r="G98" s="171">
        <f>ROUND(E98*F98,2)</f>
        <v>0</v>
      </c>
      <c r="H98" s="170"/>
      <c r="I98" s="171">
        <f>ROUND(E98*H98,2)</f>
        <v>0</v>
      </c>
      <c r="J98" s="170"/>
      <c r="K98" s="171">
        <f>ROUND(E98*J98,2)</f>
        <v>0</v>
      </c>
      <c r="L98" s="171">
        <v>21</v>
      </c>
      <c r="M98" s="171">
        <f>G98*(1+L98/100)</f>
        <v>0</v>
      </c>
      <c r="N98" s="171">
        <v>0</v>
      </c>
      <c r="O98" s="171">
        <f>ROUND(E98*N98,2)</f>
        <v>0</v>
      </c>
      <c r="P98" s="171">
        <v>0</v>
      </c>
      <c r="Q98" s="171">
        <f>ROUND(E98*P98,2)</f>
        <v>0</v>
      </c>
      <c r="R98" s="171" t="s">
        <v>336</v>
      </c>
      <c r="S98" s="171" t="s">
        <v>337</v>
      </c>
      <c r="T98" s="172" t="s">
        <v>338</v>
      </c>
      <c r="U98" s="156">
        <v>0.11</v>
      </c>
      <c r="V98" s="156">
        <f>ROUND(E98*U98,2)</f>
        <v>0.54</v>
      </c>
      <c r="W98" s="156"/>
      <c r="X98" s="156" t="s">
        <v>257</v>
      </c>
      <c r="Y98" s="147"/>
      <c r="Z98" s="147"/>
      <c r="AA98" s="147"/>
      <c r="AB98" s="147"/>
      <c r="AC98" s="147"/>
      <c r="AD98" s="147"/>
      <c r="AE98" s="147"/>
      <c r="AF98" s="147"/>
      <c r="AG98" s="147" t="s">
        <v>258</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76" t="s">
        <v>342</v>
      </c>
      <c r="D99" s="157"/>
      <c r="E99" s="158"/>
      <c r="F99" s="156"/>
      <c r="G99" s="15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260</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76" t="s">
        <v>343</v>
      </c>
      <c r="D100" s="157"/>
      <c r="E100" s="158">
        <v>4.9240000000000004</v>
      </c>
      <c r="F100" s="156"/>
      <c r="G100" s="156"/>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260</v>
      </c>
      <c r="AH100" s="147">
        <v>5</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66">
        <v>25</v>
      </c>
      <c r="B101" s="167" t="s">
        <v>344</v>
      </c>
      <c r="C101" s="175" t="s">
        <v>345</v>
      </c>
      <c r="D101" s="168" t="s">
        <v>335</v>
      </c>
      <c r="E101" s="169">
        <v>1.2310000000000001</v>
      </c>
      <c r="F101" s="170"/>
      <c r="G101" s="171">
        <f>ROUND(E101*F101,2)</f>
        <v>0</v>
      </c>
      <c r="H101" s="170"/>
      <c r="I101" s="171">
        <f>ROUND(E101*H101,2)</f>
        <v>0</v>
      </c>
      <c r="J101" s="170"/>
      <c r="K101" s="171">
        <f>ROUND(E101*J101,2)</f>
        <v>0</v>
      </c>
      <c r="L101" s="171">
        <v>21</v>
      </c>
      <c r="M101" s="171">
        <f>G101*(1+L101/100)</f>
        <v>0</v>
      </c>
      <c r="N101" s="171">
        <v>0</v>
      </c>
      <c r="O101" s="171">
        <f>ROUND(E101*N101,2)</f>
        <v>0</v>
      </c>
      <c r="P101" s="171">
        <v>0</v>
      </c>
      <c r="Q101" s="171">
        <f>ROUND(E101*P101,2)</f>
        <v>0</v>
      </c>
      <c r="R101" s="171"/>
      <c r="S101" s="171" t="s">
        <v>337</v>
      </c>
      <c r="T101" s="172" t="s">
        <v>338</v>
      </c>
      <c r="U101" s="156">
        <v>0.27</v>
      </c>
      <c r="V101" s="156">
        <f>ROUND(E101*U101,2)</f>
        <v>0.33</v>
      </c>
      <c r="W101" s="156"/>
      <c r="X101" s="156" t="s">
        <v>257</v>
      </c>
      <c r="Y101" s="147"/>
      <c r="Z101" s="147"/>
      <c r="AA101" s="147"/>
      <c r="AB101" s="147"/>
      <c r="AC101" s="147"/>
      <c r="AD101" s="147"/>
      <c r="AE101" s="147"/>
      <c r="AF101" s="147"/>
      <c r="AG101" s="147" t="s">
        <v>258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76" t="s">
        <v>346</v>
      </c>
      <c r="D102" s="157"/>
      <c r="E102" s="158">
        <v>1.2310000000000001</v>
      </c>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260</v>
      </c>
      <c r="AH102" s="147">
        <v>5</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66">
        <v>26</v>
      </c>
      <c r="B103" s="167" t="s">
        <v>347</v>
      </c>
      <c r="C103" s="175" t="s">
        <v>348</v>
      </c>
      <c r="D103" s="168" t="s">
        <v>335</v>
      </c>
      <c r="E103" s="169">
        <v>1.2310000000000001</v>
      </c>
      <c r="F103" s="170"/>
      <c r="G103" s="171">
        <f>ROUND(E103*F103,2)</f>
        <v>0</v>
      </c>
      <c r="H103" s="170"/>
      <c r="I103" s="171">
        <f>ROUND(E103*H103,2)</f>
        <v>0</v>
      </c>
      <c r="J103" s="170"/>
      <c r="K103" s="171">
        <f>ROUND(E103*J103,2)</f>
        <v>0</v>
      </c>
      <c r="L103" s="171">
        <v>21</v>
      </c>
      <c r="M103" s="171">
        <f>G103*(1+L103/100)</f>
        <v>0</v>
      </c>
      <c r="N103" s="171">
        <v>0</v>
      </c>
      <c r="O103" s="171">
        <f>ROUND(E103*N103,2)</f>
        <v>0</v>
      </c>
      <c r="P103" s="171">
        <v>0</v>
      </c>
      <c r="Q103" s="171">
        <f>ROUND(E103*P103,2)</f>
        <v>0</v>
      </c>
      <c r="R103" s="171" t="s">
        <v>349</v>
      </c>
      <c r="S103" s="171" t="s">
        <v>337</v>
      </c>
      <c r="T103" s="172" t="s">
        <v>338</v>
      </c>
      <c r="U103" s="156">
        <v>0.04</v>
      </c>
      <c r="V103" s="156">
        <f>ROUND(E103*U103,2)</f>
        <v>0.05</v>
      </c>
      <c r="W103" s="156"/>
      <c r="X103" s="156" t="s">
        <v>257</v>
      </c>
      <c r="Y103" s="147"/>
      <c r="Z103" s="147"/>
      <c r="AA103" s="147"/>
      <c r="AB103" s="147"/>
      <c r="AC103" s="147"/>
      <c r="AD103" s="147"/>
      <c r="AE103" s="147"/>
      <c r="AF103" s="147"/>
      <c r="AG103" s="147" t="s">
        <v>258</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264" t="s">
        <v>350</v>
      </c>
      <c r="D104" s="265"/>
      <c r="E104" s="265"/>
      <c r="F104" s="265"/>
      <c r="G104" s="265"/>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351</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76" t="s">
        <v>346</v>
      </c>
      <c r="D105" s="157"/>
      <c r="E105" s="158">
        <v>1.2310000000000001</v>
      </c>
      <c r="F105" s="156"/>
      <c r="G105" s="156"/>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260</v>
      </c>
      <c r="AH105" s="147">
        <v>5</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66">
        <v>27</v>
      </c>
      <c r="B106" s="167" t="s">
        <v>352</v>
      </c>
      <c r="C106" s="175" t="s">
        <v>353</v>
      </c>
      <c r="D106" s="168" t="s">
        <v>335</v>
      </c>
      <c r="E106" s="169">
        <v>30.774999999999999</v>
      </c>
      <c r="F106" s="170"/>
      <c r="G106" s="171">
        <f>ROUND(E106*F106,2)</f>
        <v>0</v>
      </c>
      <c r="H106" s="170"/>
      <c r="I106" s="171">
        <f>ROUND(E106*H106,2)</f>
        <v>0</v>
      </c>
      <c r="J106" s="170"/>
      <c r="K106" s="171">
        <f>ROUND(E106*J106,2)</f>
        <v>0</v>
      </c>
      <c r="L106" s="171">
        <v>21</v>
      </c>
      <c r="M106" s="171">
        <f>G106*(1+L106/100)</f>
        <v>0</v>
      </c>
      <c r="N106" s="171">
        <v>0</v>
      </c>
      <c r="O106" s="171">
        <f>ROUND(E106*N106,2)</f>
        <v>0</v>
      </c>
      <c r="P106" s="171">
        <v>0</v>
      </c>
      <c r="Q106" s="171">
        <f>ROUND(E106*P106,2)</f>
        <v>0</v>
      </c>
      <c r="R106" s="171" t="s">
        <v>336</v>
      </c>
      <c r="S106" s="171" t="s">
        <v>337</v>
      </c>
      <c r="T106" s="172" t="s">
        <v>338</v>
      </c>
      <c r="U106" s="156">
        <v>0</v>
      </c>
      <c r="V106" s="156">
        <f>ROUND(E106*U106,2)</f>
        <v>0</v>
      </c>
      <c r="W106" s="156"/>
      <c r="X106" s="156" t="s">
        <v>257</v>
      </c>
      <c r="Y106" s="147"/>
      <c r="Z106" s="147"/>
      <c r="AA106" s="147"/>
      <c r="AB106" s="147"/>
      <c r="AC106" s="147"/>
      <c r="AD106" s="147"/>
      <c r="AE106" s="147"/>
      <c r="AF106" s="147"/>
      <c r="AG106" s="147" t="s">
        <v>258</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6" t="s">
        <v>354</v>
      </c>
      <c r="D107" s="157"/>
      <c r="E107" s="158"/>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260</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76" t="s">
        <v>355</v>
      </c>
      <c r="D108" s="157"/>
      <c r="E108" s="158">
        <v>30.774999999999999</v>
      </c>
      <c r="F108" s="156"/>
      <c r="G108" s="156"/>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260</v>
      </c>
      <c r="AH108" s="147">
        <v>5</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66">
        <v>28</v>
      </c>
      <c r="B109" s="167" t="s">
        <v>356</v>
      </c>
      <c r="C109" s="175" t="s">
        <v>357</v>
      </c>
      <c r="D109" s="168" t="s">
        <v>335</v>
      </c>
      <c r="E109" s="169">
        <v>1.2310000000000001</v>
      </c>
      <c r="F109" s="170"/>
      <c r="G109" s="171">
        <f>ROUND(E109*F109,2)</f>
        <v>0</v>
      </c>
      <c r="H109" s="170"/>
      <c r="I109" s="171">
        <f>ROUND(E109*H109,2)</f>
        <v>0</v>
      </c>
      <c r="J109" s="170"/>
      <c r="K109" s="171">
        <f>ROUND(E109*J109,2)</f>
        <v>0</v>
      </c>
      <c r="L109" s="171">
        <v>21</v>
      </c>
      <c r="M109" s="171">
        <f>G109*(1+L109/100)</f>
        <v>0</v>
      </c>
      <c r="N109" s="171">
        <v>0</v>
      </c>
      <c r="O109" s="171">
        <f>ROUND(E109*N109,2)</f>
        <v>0</v>
      </c>
      <c r="P109" s="171">
        <v>0</v>
      </c>
      <c r="Q109" s="171">
        <f>ROUND(E109*P109,2)</f>
        <v>0</v>
      </c>
      <c r="R109" s="171"/>
      <c r="S109" s="171" t="s">
        <v>255</v>
      </c>
      <c r="T109" s="172" t="s">
        <v>338</v>
      </c>
      <c r="U109" s="156">
        <v>0</v>
      </c>
      <c r="V109" s="156">
        <f>ROUND(E109*U109,2)</f>
        <v>0</v>
      </c>
      <c r="W109" s="156"/>
      <c r="X109" s="156" t="s">
        <v>257</v>
      </c>
      <c r="Y109" s="147"/>
      <c r="Z109" s="147"/>
      <c r="AA109" s="147"/>
      <c r="AB109" s="147"/>
      <c r="AC109" s="147"/>
      <c r="AD109" s="147"/>
      <c r="AE109" s="147"/>
      <c r="AF109" s="147"/>
      <c r="AG109" s="147" t="s">
        <v>258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76" t="s">
        <v>358</v>
      </c>
      <c r="D110" s="157"/>
      <c r="E110" s="158">
        <v>0.15</v>
      </c>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260</v>
      </c>
      <c r="AH110" s="147">
        <v>6</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76" t="s">
        <v>359</v>
      </c>
      <c r="D111" s="157"/>
      <c r="E111" s="158">
        <v>0.08</v>
      </c>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260</v>
      </c>
      <c r="AH111" s="147">
        <v>6</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76" t="s">
        <v>360</v>
      </c>
      <c r="D112" s="157"/>
      <c r="E112" s="158">
        <v>0.2</v>
      </c>
      <c r="F112" s="156"/>
      <c r="G112" s="15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260</v>
      </c>
      <c r="AH112" s="147">
        <v>6</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76" t="s">
        <v>361</v>
      </c>
      <c r="D113" s="157"/>
      <c r="E113" s="158">
        <v>0.12</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260</v>
      </c>
      <c r="AH113" s="147">
        <v>6</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76" t="s">
        <v>362</v>
      </c>
      <c r="D114" s="157"/>
      <c r="E114" s="158">
        <v>0.12</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260</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76" t="s">
        <v>363</v>
      </c>
      <c r="D115" s="157"/>
      <c r="E115" s="158">
        <v>0.06</v>
      </c>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260</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76" t="s">
        <v>364</v>
      </c>
      <c r="D116" s="157"/>
      <c r="E116" s="158">
        <v>6.5000000000000002E-2</v>
      </c>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260</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76" t="s">
        <v>365</v>
      </c>
      <c r="D117" s="157"/>
      <c r="E117" s="158">
        <v>0.04</v>
      </c>
      <c r="F117" s="156"/>
      <c r="G117" s="156"/>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260</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76" t="s">
        <v>366</v>
      </c>
      <c r="D118" s="157"/>
      <c r="E118" s="158">
        <v>3.0000000000000001E-3</v>
      </c>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260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76" t="s">
        <v>367</v>
      </c>
      <c r="D119" s="157"/>
      <c r="E119" s="158">
        <v>3.0000000000000001E-3</v>
      </c>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260</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76" t="s">
        <v>368</v>
      </c>
      <c r="D120" s="157"/>
      <c r="E120" s="158">
        <v>0.04</v>
      </c>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260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76" t="s">
        <v>369</v>
      </c>
      <c r="D121" s="157"/>
      <c r="E121" s="158">
        <v>0.3</v>
      </c>
      <c r="F121" s="156"/>
      <c r="G121" s="1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260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76" t="s">
        <v>370</v>
      </c>
      <c r="D122" s="157"/>
      <c r="E122" s="158">
        <v>2.5000000000000001E-2</v>
      </c>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260</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76" t="s">
        <v>371</v>
      </c>
      <c r="D123" s="157"/>
      <c r="E123" s="158">
        <v>2.5000000000000001E-2</v>
      </c>
      <c r="F123" s="156"/>
      <c r="G123" s="156"/>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260</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x14ac:dyDescent="0.2">
      <c r="A124" s="3"/>
      <c r="B124" s="4"/>
      <c r="C124" s="177"/>
      <c r="D124" s="6"/>
      <c r="E124" s="3"/>
      <c r="F124" s="3"/>
      <c r="G124" s="3"/>
      <c r="H124" s="3"/>
      <c r="I124" s="3"/>
      <c r="J124" s="3"/>
      <c r="K124" s="3"/>
      <c r="L124" s="3"/>
      <c r="M124" s="3"/>
      <c r="N124" s="3"/>
      <c r="O124" s="3"/>
      <c r="P124" s="3"/>
      <c r="Q124" s="3"/>
      <c r="R124" s="3"/>
      <c r="S124" s="3"/>
      <c r="T124" s="3"/>
      <c r="U124" s="3"/>
      <c r="V124" s="3"/>
      <c r="W124" s="3"/>
      <c r="X124" s="3"/>
      <c r="AE124">
        <v>15</v>
      </c>
      <c r="AF124">
        <v>21</v>
      </c>
      <c r="AG124" t="s">
        <v>237</v>
      </c>
    </row>
    <row r="125" spans="1:60" x14ac:dyDescent="0.2">
      <c r="A125" s="150"/>
      <c r="B125" s="151" t="s">
        <v>29</v>
      </c>
      <c r="C125" s="178"/>
      <c r="D125" s="152"/>
      <c r="E125" s="153"/>
      <c r="F125" s="153"/>
      <c r="G125" s="173">
        <f>G8+G95</f>
        <v>0</v>
      </c>
      <c r="H125" s="3"/>
      <c r="I125" s="3"/>
      <c r="J125" s="3"/>
      <c r="K125" s="3"/>
      <c r="L125" s="3"/>
      <c r="M125" s="3"/>
      <c r="N125" s="3"/>
      <c r="O125" s="3"/>
      <c r="P125" s="3"/>
      <c r="Q125" s="3"/>
      <c r="R125" s="3"/>
      <c r="S125" s="3"/>
      <c r="T125" s="3"/>
      <c r="U125" s="3"/>
      <c r="V125" s="3"/>
      <c r="W125" s="3"/>
      <c r="X125" s="3"/>
      <c r="AE125">
        <f>SUMIF(L7:L123,AE124,G7:G123)</f>
        <v>0</v>
      </c>
      <c r="AF125">
        <f>SUMIF(L7:L123,AF124,G7:G123)</f>
        <v>0</v>
      </c>
      <c r="AG125" t="s">
        <v>372</v>
      </c>
    </row>
    <row r="126" spans="1:60" x14ac:dyDescent="0.2">
      <c r="C126" s="179"/>
      <c r="D126" s="10"/>
      <c r="AG126" t="s">
        <v>373</v>
      </c>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zReBaQ3NsBBb25l1kopiaS2AWO97MCfG0gYcD6iPguQ0xMAQnUB6YXhSwTK06+2eqU6VDIyboxa7KyphGmsag==" saltValue="YC5K++ust5zwOoJ1ESG4yA==" spinCount="100000" sheet="1"/>
  <mergeCells count="5">
    <mergeCell ref="A1:G1"/>
    <mergeCell ref="C2:G2"/>
    <mergeCell ref="C3:G3"/>
    <mergeCell ref="C4:G4"/>
    <mergeCell ref="C104:G10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51</v>
      </c>
      <c r="C3" s="258" t="s">
        <v>52</v>
      </c>
      <c r="D3" s="259"/>
      <c r="E3" s="259"/>
      <c r="F3" s="259"/>
      <c r="G3" s="260"/>
      <c r="AC3" s="121" t="s">
        <v>226</v>
      </c>
      <c r="AG3" t="s">
        <v>227</v>
      </c>
    </row>
    <row r="4" spans="1:60" ht="24.95" customHeight="1" x14ac:dyDescent="0.2">
      <c r="A4" s="140" t="s">
        <v>9</v>
      </c>
      <c r="B4" s="141" t="s">
        <v>49</v>
      </c>
      <c r="C4" s="261" t="s">
        <v>53</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127</v>
      </c>
      <c r="C8" s="174" t="s">
        <v>128</v>
      </c>
      <c r="D8" s="162"/>
      <c r="E8" s="163"/>
      <c r="F8" s="164"/>
      <c r="G8" s="164">
        <f>SUMIF(AG9:AG18,"&lt;&gt;NOR",G9:G18)</f>
        <v>0</v>
      </c>
      <c r="H8" s="164"/>
      <c r="I8" s="164">
        <f>SUM(I9:I18)</f>
        <v>0</v>
      </c>
      <c r="J8" s="164"/>
      <c r="K8" s="164">
        <f>SUM(K9:K18)</f>
        <v>0</v>
      </c>
      <c r="L8" s="164"/>
      <c r="M8" s="164">
        <f>SUM(M9:M18)</f>
        <v>0</v>
      </c>
      <c r="N8" s="164"/>
      <c r="O8" s="164">
        <f>SUM(O9:O18)</f>
        <v>0</v>
      </c>
      <c r="P8" s="164"/>
      <c r="Q8" s="164">
        <f>SUM(Q9:Q18)</f>
        <v>0.81</v>
      </c>
      <c r="R8" s="164"/>
      <c r="S8" s="164"/>
      <c r="T8" s="165"/>
      <c r="U8" s="159"/>
      <c r="V8" s="159">
        <f>SUM(V9:V18)</f>
        <v>1.3</v>
      </c>
      <c r="W8" s="159"/>
      <c r="X8" s="159"/>
      <c r="AG8" t="s">
        <v>251</v>
      </c>
    </row>
    <row r="9" spans="1:60" ht="22.5" outlineLevel="1" x14ac:dyDescent="0.2">
      <c r="A9" s="166">
        <v>1</v>
      </c>
      <c r="B9" s="167" t="s">
        <v>374</v>
      </c>
      <c r="C9" s="175" t="s">
        <v>375</v>
      </c>
      <c r="D9" s="168" t="s">
        <v>376</v>
      </c>
      <c r="E9" s="169">
        <v>1</v>
      </c>
      <c r="F9" s="170"/>
      <c r="G9" s="171">
        <f>ROUND(E9*F9,2)</f>
        <v>0</v>
      </c>
      <c r="H9" s="170"/>
      <c r="I9" s="171">
        <f>ROUND(E9*H9,2)</f>
        <v>0</v>
      </c>
      <c r="J9" s="170"/>
      <c r="K9" s="171">
        <f>ROUND(E9*J9,2)</f>
        <v>0</v>
      </c>
      <c r="L9" s="171">
        <v>21</v>
      </c>
      <c r="M9" s="171">
        <f>G9*(1+L9/100)</f>
        <v>0</v>
      </c>
      <c r="N9" s="171">
        <v>0</v>
      </c>
      <c r="O9" s="171">
        <f>ROUND(E9*N9,2)</f>
        <v>0</v>
      </c>
      <c r="P9" s="171">
        <v>0.26400000000000001</v>
      </c>
      <c r="Q9" s="171">
        <f>ROUND(E9*P9,2)</f>
        <v>0.26</v>
      </c>
      <c r="R9" s="171" t="s">
        <v>377</v>
      </c>
      <c r="S9" s="171" t="s">
        <v>337</v>
      </c>
      <c r="T9" s="172" t="s">
        <v>338</v>
      </c>
      <c r="U9" s="156">
        <v>0.45</v>
      </c>
      <c r="V9" s="156">
        <f>ROUND(E9*U9,2)</f>
        <v>0.45</v>
      </c>
      <c r="W9" s="156"/>
      <c r="X9" s="156" t="s">
        <v>257</v>
      </c>
      <c r="Y9" s="147"/>
      <c r="Z9" s="147"/>
      <c r="AA9" s="147"/>
      <c r="AB9" s="147"/>
      <c r="AC9" s="147"/>
      <c r="AD9" s="147"/>
      <c r="AE9" s="147"/>
      <c r="AF9" s="147"/>
      <c r="AG9" s="147" t="s">
        <v>258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76" t="s">
        <v>259</v>
      </c>
      <c r="D10" s="157"/>
      <c r="E10" s="158"/>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260</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76" t="s">
        <v>378</v>
      </c>
      <c r="D11" s="157"/>
      <c r="E11" s="158">
        <v>1</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260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66">
        <v>2</v>
      </c>
      <c r="B12" s="167" t="s">
        <v>379</v>
      </c>
      <c r="C12" s="175" t="s">
        <v>380</v>
      </c>
      <c r="D12" s="168" t="s">
        <v>376</v>
      </c>
      <c r="E12" s="169">
        <v>1</v>
      </c>
      <c r="F12" s="170"/>
      <c r="G12" s="171">
        <f>ROUND(E12*F12,2)</f>
        <v>0</v>
      </c>
      <c r="H12" s="170"/>
      <c r="I12" s="171">
        <f>ROUND(E12*H12,2)</f>
        <v>0</v>
      </c>
      <c r="J12" s="170"/>
      <c r="K12" s="171">
        <f>ROUND(E12*J12,2)</f>
        <v>0</v>
      </c>
      <c r="L12" s="171">
        <v>21</v>
      </c>
      <c r="M12" s="171">
        <f>G12*(1+L12/100)</f>
        <v>0</v>
      </c>
      <c r="N12" s="171">
        <v>0</v>
      </c>
      <c r="O12" s="171">
        <f>ROUND(E12*N12,2)</f>
        <v>0</v>
      </c>
      <c r="P12" s="171">
        <v>0.55000000000000004</v>
      </c>
      <c r="Q12" s="171">
        <f>ROUND(E12*P12,2)</f>
        <v>0.55000000000000004</v>
      </c>
      <c r="R12" s="171" t="s">
        <v>377</v>
      </c>
      <c r="S12" s="171" t="s">
        <v>337</v>
      </c>
      <c r="T12" s="172" t="s">
        <v>338</v>
      </c>
      <c r="U12" s="156">
        <v>0.85</v>
      </c>
      <c r="V12" s="156">
        <f>ROUND(E12*U12,2)</f>
        <v>0.85</v>
      </c>
      <c r="W12" s="156"/>
      <c r="X12" s="156" t="s">
        <v>257</v>
      </c>
      <c r="Y12" s="147"/>
      <c r="Z12" s="147"/>
      <c r="AA12" s="147"/>
      <c r="AB12" s="147"/>
      <c r="AC12" s="147"/>
      <c r="AD12" s="147"/>
      <c r="AE12" s="147"/>
      <c r="AF12" s="147"/>
      <c r="AG12" s="147" t="s">
        <v>258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76" t="s">
        <v>259</v>
      </c>
      <c r="D13" s="157"/>
      <c r="E13" s="158"/>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260</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76" t="s">
        <v>378</v>
      </c>
      <c r="D14" s="157"/>
      <c r="E14" s="158">
        <v>1</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260</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6">
        <v>3</v>
      </c>
      <c r="B15" s="167" t="s">
        <v>381</v>
      </c>
      <c r="C15" s="175" t="s">
        <v>382</v>
      </c>
      <c r="D15" s="168" t="s">
        <v>335</v>
      </c>
      <c r="E15" s="169">
        <v>3.8645</v>
      </c>
      <c r="F15" s="170"/>
      <c r="G15" s="171">
        <f>ROUND(E15*F15,2)</f>
        <v>0</v>
      </c>
      <c r="H15" s="170"/>
      <c r="I15" s="171">
        <f>ROUND(E15*H15,2)</f>
        <v>0</v>
      </c>
      <c r="J15" s="170"/>
      <c r="K15" s="171">
        <f>ROUND(E15*J15,2)</f>
        <v>0</v>
      </c>
      <c r="L15" s="171">
        <v>21</v>
      </c>
      <c r="M15" s="171">
        <f>G15*(1+L15/100)</f>
        <v>0</v>
      </c>
      <c r="N15" s="171">
        <v>0</v>
      </c>
      <c r="O15" s="171">
        <f>ROUND(E15*N15,2)</f>
        <v>0</v>
      </c>
      <c r="P15" s="171">
        <v>0</v>
      </c>
      <c r="Q15" s="171">
        <f>ROUND(E15*P15,2)</f>
        <v>0</v>
      </c>
      <c r="R15" s="171" t="s">
        <v>383</v>
      </c>
      <c r="S15" s="171" t="s">
        <v>337</v>
      </c>
      <c r="T15" s="172" t="s">
        <v>338</v>
      </c>
      <c r="U15" s="156">
        <v>0</v>
      </c>
      <c r="V15" s="156">
        <f>ROUND(E15*U15,2)</f>
        <v>0</v>
      </c>
      <c r="W15" s="156"/>
      <c r="X15" s="156" t="s">
        <v>257</v>
      </c>
      <c r="Y15" s="147"/>
      <c r="Z15" s="147"/>
      <c r="AA15" s="147"/>
      <c r="AB15" s="147"/>
      <c r="AC15" s="147"/>
      <c r="AD15" s="147"/>
      <c r="AE15" s="147"/>
      <c r="AF15" s="147"/>
      <c r="AG15" s="147" t="s">
        <v>258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76" t="s">
        <v>384</v>
      </c>
      <c r="D16" s="157"/>
      <c r="E16" s="158">
        <v>0.55000000000000004</v>
      </c>
      <c r="F16" s="156"/>
      <c r="G16" s="156"/>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260</v>
      </c>
      <c r="AH16" s="147">
        <v>7</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76" t="s">
        <v>385</v>
      </c>
      <c r="D17" s="157"/>
      <c r="E17" s="158">
        <v>3.2143999999999999</v>
      </c>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260</v>
      </c>
      <c r="AH17" s="147">
        <v>7</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176" t="s">
        <v>386</v>
      </c>
      <c r="D18" s="157"/>
      <c r="E18" s="158">
        <v>0.10009999999999999</v>
      </c>
      <c r="F18" s="156"/>
      <c r="G18" s="15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260</v>
      </c>
      <c r="AH18" s="147">
        <v>7</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x14ac:dyDescent="0.2">
      <c r="A19" s="160" t="s">
        <v>250</v>
      </c>
      <c r="B19" s="161" t="s">
        <v>131</v>
      </c>
      <c r="C19" s="174" t="s">
        <v>132</v>
      </c>
      <c r="D19" s="162"/>
      <c r="E19" s="163"/>
      <c r="F19" s="164"/>
      <c r="G19" s="164">
        <f>SUMIF(AG20:AG29,"&lt;&gt;NOR",G20:G29)</f>
        <v>0</v>
      </c>
      <c r="H19" s="164"/>
      <c r="I19" s="164">
        <f>SUM(I20:I29)</f>
        <v>0</v>
      </c>
      <c r="J19" s="164"/>
      <c r="K19" s="164">
        <f>SUM(K20:K29)</f>
        <v>0</v>
      </c>
      <c r="L19" s="164"/>
      <c r="M19" s="164">
        <f>SUM(M20:M29)</f>
        <v>0</v>
      </c>
      <c r="N19" s="164"/>
      <c r="O19" s="164">
        <f>SUM(O20:O29)</f>
        <v>2.0299999999999998</v>
      </c>
      <c r="P19" s="164"/>
      <c r="Q19" s="164">
        <f>SUM(Q20:Q29)</f>
        <v>0.02</v>
      </c>
      <c r="R19" s="164"/>
      <c r="S19" s="164"/>
      <c r="T19" s="165"/>
      <c r="U19" s="159"/>
      <c r="V19" s="159">
        <f>SUM(V20:V29)</f>
        <v>22.03</v>
      </c>
      <c r="W19" s="159"/>
      <c r="X19" s="159"/>
      <c r="AG19" t="s">
        <v>251</v>
      </c>
    </row>
    <row r="20" spans="1:60" ht="22.5" outlineLevel="1" x14ac:dyDescent="0.2">
      <c r="A20" s="166">
        <v>4</v>
      </c>
      <c r="B20" s="167" t="s">
        <v>387</v>
      </c>
      <c r="C20" s="175" t="s">
        <v>388</v>
      </c>
      <c r="D20" s="168" t="s">
        <v>389</v>
      </c>
      <c r="E20" s="169">
        <v>1</v>
      </c>
      <c r="F20" s="170"/>
      <c r="G20" s="171">
        <f>ROUND(E20*F20,2)</f>
        <v>0</v>
      </c>
      <c r="H20" s="170"/>
      <c r="I20" s="171">
        <f>ROUND(E20*H20,2)</f>
        <v>0</v>
      </c>
      <c r="J20" s="170"/>
      <c r="K20" s="171">
        <f>ROUND(E20*J20,2)</f>
        <v>0</v>
      </c>
      <c r="L20" s="171">
        <v>21</v>
      </c>
      <c r="M20" s="171">
        <f>G20*(1+L20/100)</f>
        <v>0</v>
      </c>
      <c r="N20" s="171">
        <v>0</v>
      </c>
      <c r="O20" s="171">
        <f>ROUND(E20*N20,2)</f>
        <v>0</v>
      </c>
      <c r="P20" s="171">
        <v>2E-3</v>
      </c>
      <c r="Q20" s="171">
        <f>ROUND(E20*P20,2)</f>
        <v>0</v>
      </c>
      <c r="R20" s="171"/>
      <c r="S20" s="171" t="s">
        <v>255</v>
      </c>
      <c r="T20" s="172" t="s">
        <v>256</v>
      </c>
      <c r="U20" s="156">
        <v>1.19</v>
      </c>
      <c r="V20" s="156">
        <f>ROUND(E20*U20,2)</f>
        <v>1.19</v>
      </c>
      <c r="W20" s="156"/>
      <c r="X20" s="156" t="s">
        <v>257</v>
      </c>
      <c r="Y20" s="147"/>
      <c r="Z20" s="147"/>
      <c r="AA20" s="147"/>
      <c r="AB20" s="147"/>
      <c r="AC20" s="147"/>
      <c r="AD20" s="147"/>
      <c r="AE20" s="147"/>
      <c r="AF20" s="147"/>
      <c r="AG20" s="147" t="s">
        <v>258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76" t="s">
        <v>390</v>
      </c>
      <c r="D21" s="157"/>
      <c r="E21" s="158">
        <v>1</v>
      </c>
      <c r="F21" s="156"/>
      <c r="G21" s="156"/>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260</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66">
        <v>5</v>
      </c>
      <c r="B22" s="167" t="s">
        <v>391</v>
      </c>
      <c r="C22" s="175" t="s">
        <v>392</v>
      </c>
      <c r="D22" s="168" t="s">
        <v>389</v>
      </c>
      <c r="E22" s="169">
        <v>10</v>
      </c>
      <c r="F22" s="170"/>
      <c r="G22" s="171">
        <f>ROUND(E22*F22,2)</f>
        <v>0</v>
      </c>
      <c r="H22" s="170"/>
      <c r="I22" s="171">
        <f>ROUND(E22*H22,2)</f>
        <v>0</v>
      </c>
      <c r="J22" s="170"/>
      <c r="K22" s="171">
        <f>ROUND(E22*J22,2)</f>
        <v>0</v>
      </c>
      <c r="L22" s="171">
        <v>21</v>
      </c>
      <c r="M22" s="171">
        <f>G22*(1+L22/100)</f>
        <v>0</v>
      </c>
      <c r="N22" s="171">
        <v>0</v>
      </c>
      <c r="O22" s="171">
        <f>ROUND(E22*N22,2)</f>
        <v>0</v>
      </c>
      <c r="P22" s="171">
        <v>2E-3</v>
      </c>
      <c r="Q22" s="171">
        <f>ROUND(E22*P22,2)</f>
        <v>0.02</v>
      </c>
      <c r="R22" s="171"/>
      <c r="S22" s="171" t="s">
        <v>255</v>
      </c>
      <c r="T22" s="172" t="s">
        <v>256</v>
      </c>
      <c r="U22" s="156">
        <v>1.19</v>
      </c>
      <c r="V22" s="156">
        <f>ROUND(E22*U22,2)</f>
        <v>11.9</v>
      </c>
      <c r="W22" s="156"/>
      <c r="X22" s="156" t="s">
        <v>257</v>
      </c>
      <c r="Y22" s="147"/>
      <c r="Z22" s="147"/>
      <c r="AA22" s="147"/>
      <c r="AB22" s="147"/>
      <c r="AC22" s="147"/>
      <c r="AD22" s="147"/>
      <c r="AE22" s="147"/>
      <c r="AF22" s="147"/>
      <c r="AG22" s="147" t="s">
        <v>258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76" t="s">
        <v>393</v>
      </c>
      <c r="D23" s="157"/>
      <c r="E23" s="158">
        <v>10</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260</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6">
        <v>6</v>
      </c>
      <c r="B24" s="167" t="s">
        <v>394</v>
      </c>
      <c r="C24" s="175" t="s">
        <v>395</v>
      </c>
      <c r="D24" s="168" t="s">
        <v>376</v>
      </c>
      <c r="E24" s="169">
        <v>7.8446999999999996</v>
      </c>
      <c r="F24" s="170"/>
      <c r="G24" s="171">
        <f>ROUND(E24*F24,2)</f>
        <v>0</v>
      </c>
      <c r="H24" s="170"/>
      <c r="I24" s="171">
        <f>ROUND(E24*H24,2)</f>
        <v>0</v>
      </c>
      <c r="J24" s="170"/>
      <c r="K24" s="171">
        <f>ROUND(E24*J24,2)</f>
        <v>0</v>
      </c>
      <c r="L24" s="171">
        <v>21</v>
      </c>
      <c r="M24" s="171">
        <f>G24*(1+L24/100)</f>
        <v>0</v>
      </c>
      <c r="N24" s="171">
        <v>0.25897999999999999</v>
      </c>
      <c r="O24" s="171">
        <f>ROUND(E24*N24,2)</f>
        <v>2.0299999999999998</v>
      </c>
      <c r="P24" s="171">
        <v>0</v>
      </c>
      <c r="Q24" s="171">
        <f>ROUND(E24*P24,2)</f>
        <v>0</v>
      </c>
      <c r="R24" s="171" t="s">
        <v>396</v>
      </c>
      <c r="S24" s="171" t="s">
        <v>337</v>
      </c>
      <c r="T24" s="172" t="s">
        <v>338</v>
      </c>
      <c r="U24" s="156">
        <v>1.1399999999999999</v>
      </c>
      <c r="V24" s="156">
        <f>ROUND(E24*U24,2)</f>
        <v>8.94</v>
      </c>
      <c r="W24" s="156"/>
      <c r="X24" s="156" t="s">
        <v>257</v>
      </c>
      <c r="Y24" s="147"/>
      <c r="Z24" s="147"/>
      <c r="AA24" s="147"/>
      <c r="AB24" s="147"/>
      <c r="AC24" s="147"/>
      <c r="AD24" s="147"/>
      <c r="AE24" s="147"/>
      <c r="AF24" s="147"/>
      <c r="AG24" s="147" t="s">
        <v>258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264" t="s">
        <v>397</v>
      </c>
      <c r="D25" s="265"/>
      <c r="E25" s="265"/>
      <c r="F25" s="265"/>
      <c r="G25" s="265"/>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351</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76" t="s">
        <v>259</v>
      </c>
      <c r="D26" s="157"/>
      <c r="E26" s="158"/>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260</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6" t="s">
        <v>398</v>
      </c>
      <c r="D27" s="157"/>
      <c r="E27" s="158"/>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260</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76" t="s">
        <v>399</v>
      </c>
      <c r="D28" s="157"/>
      <c r="E28" s="158">
        <v>4.4684999999999997</v>
      </c>
      <c r="F28" s="156"/>
      <c r="G28" s="1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260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76" t="s">
        <v>400</v>
      </c>
      <c r="D29" s="157"/>
      <c r="E29" s="158">
        <v>3.3761999999999999</v>
      </c>
      <c r="F29" s="156"/>
      <c r="G29" s="1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260</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x14ac:dyDescent="0.2">
      <c r="A30" s="160" t="s">
        <v>250</v>
      </c>
      <c r="B30" s="161" t="s">
        <v>155</v>
      </c>
      <c r="C30" s="174" t="s">
        <v>156</v>
      </c>
      <c r="D30" s="162"/>
      <c r="E30" s="163"/>
      <c r="F30" s="164"/>
      <c r="G30" s="164">
        <f>SUMIF(AG31:AG35,"&lt;&gt;NOR",G31:G35)</f>
        <v>0</v>
      </c>
      <c r="H30" s="164"/>
      <c r="I30" s="164">
        <f>SUM(I31:I35)</f>
        <v>0</v>
      </c>
      <c r="J30" s="164"/>
      <c r="K30" s="164">
        <f>SUM(K31:K35)</f>
        <v>0</v>
      </c>
      <c r="L30" s="164"/>
      <c r="M30" s="164">
        <f>SUM(M31:M35)</f>
        <v>0</v>
      </c>
      <c r="N30" s="164"/>
      <c r="O30" s="164">
        <f>SUM(O31:O35)</f>
        <v>0</v>
      </c>
      <c r="P30" s="164"/>
      <c r="Q30" s="164">
        <f>SUM(Q31:Q35)</f>
        <v>0</v>
      </c>
      <c r="R30" s="164"/>
      <c r="S30" s="164"/>
      <c r="T30" s="165"/>
      <c r="U30" s="159"/>
      <c r="V30" s="159">
        <f>SUM(V31:V35)</f>
        <v>1.56</v>
      </c>
      <c r="W30" s="159"/>
      <c r="X30" s="159"/>
      <c r="AG30" t="s">
        <v>251</v>
      </c>
    </row>
    <row r="31" spans="1:60" ht="22.5" outlineLevel="1" x14ac:dyDescent="0.2">
      <c r="A31" s="166">
        <v>7</v>
      </c>
      <c r="B31" s="167" t="s">
        <v>401</v>
      </c>
      <c r="C31" s="175" t="s">
        <v>402</v>
      </c>
      <c r="D31" s="168" t="s">
        <v>376</v>
      </c>
      <c r="E31" s="169">
        <v>52</v>
      </c>
      <c r="F31" s="170"/>
      <c r="G31" s="171">
        <f>ROUND(E31*F31,2)</f>
        <v>0</v>
      </c>
      <c r="H31" s="170"/>
      <c r="I31" s="171">
        <f>ROUND(E31*H31,2)</f>
        <v>0</v>
      </c>
      <c r="J31" s="170"/>
      <c r="K31" s="171">
        <f>ROUND(E31*J31,2)</f>
        <v>0</v>
      </c>
      <c r="L31" s="171">
        <v>21</v>
      </c>
      <c r="M31" s="171">
        <f>G31*(1+L31/100)</f>
        <v>0</v>
      </c>
      <c r="N31" s="171">
        <v>2.0000000000000002E-5</v>
      </c>
      <c r="O31" s="171">
        <f>ROUND(E31*N31,2)</f>
        <v>0</v>
      </c>
      <c r="P31" s="171">
        <v>0</v>
      </c>
      <c r="Q31" s="171">
        <f>ROUND(E31*P31,2)</f>
        <v>0</v>
      </c>
      <c r="R31" s="171"/>
      <c r="S31" s="171" t="s">
        <v>255</v>
      </c>
      <c r="T31" s="172" t="s">
        <v>256</v>
      </c>
      <c r="U31" s="156">
        <v>0.03</v>
      </c>
      <c r="V31" s="156">
        <f>ROUND(E31*U31,2)</f>
        <v>1.56</v>
      </c>
      <c r="W31" s="156"/>
      <c r="X31" s="156" t="s">
        <v>257</v>
      </c>
      <c r="Y31" s="147"/>
      <c r="Z31" s="147"/>
      <c r="AA31" s="147"/>
      <c r="AB31" s="147"/>
      <c r="AC31" s="147"/>
      <c r="AD31" s="147"/>
      <c r="AE31" s="147"/>
      <c r="AF31" s="147"/>
      <c r="AG31" s="147" t="s">
        <v>258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66" t="s">
        <v>403</v>
      </c>
      <c r="D32" s="267"/>
      <c r="E32" s="267"/>
      <c r="F32" s="267"/>
      <c r="G32" s="267"/>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404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76" t="s">
        <v>405</v>
      </c>
      <c r="D33" s="157"/>
      <c r="E33" s="158"/>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260</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76" t="s">
        <v>406</v>
      </c>
      <c r="D34" s="157"/>
      <c r="E34" s="158">
        <v>40</v>
      </c>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260</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86" t="s">
        <v>407</v>
      </c>
      <c r="D35" s="183"/>
      <c r="E35" s="184">
        <v>12</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260</v>
      </c>
      <c r="AH35" s="147">
        <v>4</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x14ac:dyDescent="0.2">
      <c r="A36" s="160" t="s">
        <v>250</v>
      </c>
      <c r="B36" s="161" t="s">
        <v>157</v>
      </c>
      <c r="C36" s="174" t="s">
        <v>158</v>
      </c>
      <c r="D36" s="162"/>
      <c r="E36" s="163"/>
      <c r="F36" s="164"/>
      <c r="G36" s="164">
        <f>SUMIF(AG37:AG359,"&lt;&gt;NOR",G37:G359)</f>
        <v>0</v>
      </c>
      <c r="H36" s="164"/>
      <c r="I36" s="164">
        <f>SUM(I37:I359)</f>
        <v>0</v>
      </c>
      <c r="J36" s="164"/>
      <c r="K36" s="164">
        <f>SUM(K37:K359)</f>
        <v>0</v>
      </c>
      <c r="L36" s="164"/>
      <c r="M36" s="164">
        <f>SUM(M37:M359)</f>
        <v>0</v>
      </c>
      <c r="N36" s="164"/>
      <c r="O36" s="164">
        <f>SUM(O37:O359)</f>
        <v>0.18</v>
      </c>
      <c r="P36" s="164"/>
      <c r="Q36" s="164">
        <f>SUM(Q37:Q359)</f>
        <v>221.11999999999998</v>
      </c>
      <c r="R36" s="164"/>
      <c r="S36" s="164"/>
      <c r="T36" s="165"/>
      <c r="U36" s="159"/>
      <c r="V36" s="159">
        <f>SUM(V37:V359)</f>
        <v>987.72999999999968</v>
      </c>
      <c r="W36" s="159"/>
      <c r="X36" s="159"/>
      <c r="AG36" t="s">
        <v>251</v>
      </c>
    </row>
    <row r="37" spans="1:60" ht="22.5" outlineLevel="1" x14ac:dyDescent="0.2">
      <c r="A37" s="166">
        <v>8</v>
      </c>
      <c r="B37" s="167" t="s">
        <v>408</v>
      </c>
      <c r="C37" s="175" t="s">
        <v>409</v>
      </c>
      <c r="D37" s="168" t="s">
        <v>376</v>
      </c>
      <c r="E37" s="169">
        <v>429.61788000000001</v>
      </c>
      <c r="F37" s="170"/>
      <c r="G37" s="171">
        <f>ROUND(E37*F37,2)</f>
        <v>0</v>
      </c>
      <c r="H37" s="170"/>
      <c r="I37" s="171">
        <f>ROUND(E37*H37,2)</f>
        <v>0</v>
      </c>
      <c r="J37" s="170"/>
      <c r="K37" s="171">
        <f>ROUND(E37*J37,2)</f>
        <v>0</v>
      </c>
      <c r="L37" s="171">
        <v>21</v>
      </c>
      <c r="M37" s="171">
        <f>G37*(1+L37/100)</f>
        <v>0</v>
      </c>
      <c r="N37" s="171">
        <v>0</v>
      </c>
      <c r="O37" s="171">
        <f>ROUND(E37*N37,2)</f>
        <v>0</v>
      </c>
      <c r="P37" s="171">
        <v>6.8000000000000005E-2</v>
      </c>
      <c r="Q37" s="171">
        <f>ROUND(E37*P37,2)</f>
        <v>29.21</v>
      </c>
      <c r="R37" s="171" t="s">
        <v>336</v>
      </c>
      <c r="S37" s="171" t="s">
        <v>337</v>
      </c>
      <c r="T37" s="172" t="s">
        <v>338</v>
      </c>
      <c r="U37" s="156">
        <v>0.3</v>
      </c>
      <c r="V37" s="156">
        <f>ROUND(E37*U37,2)</f>
        <v>128.88999999999999</v>
      </c>
      <c r="W37" s="156"/>
      <c r="X37" s="156" t="s">
        <v>257</v>
      </c>
      <c r="Y37" s="147"/>
      <c r="Z37" s="147"/>
      <c r="AA37" s="147"/>
      <c r="AB37" s="147"/>
      <c r="AC37" s="147"/>
      <c r="AD37" s="147"/>
      <c r="AE37" s="147"/>
      <c r="AF37" s="147"/>
      <c r="AG37" s="147" t="s">
        <v>258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264" t="s">
        <v>410</v>
      </c>
      <c r="D38" s="265"/>
      <c r="E38" s="265"/>
      <c r="F38" s="265"/>
      <c r="G38" s="265"/>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351</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76" t="s">
        <v>259</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260</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6" t="s">
        <v>411</v>
      </c>
      <c r="D40" s="157"/>
      <c r="E40" s="158">
        <v>21.28585</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260</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76" t="s">
        <v>412</v>
      </c>
      <c r="D41" s="157"/>
      <c r="E41" s="158">
        <v>24.377300000000002</v>
      </c>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260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33.75" outlineLevel="1" x14ac:dyDescent="0.2">
      <c r="A42" s="154"/>
      <c r="B42" s="155"/>
      <c r="C42" s="176" t="s">
        <v>413</v>
      </c>
      <c r="D42" s="157"/>
      <c r="E42" s="158">
        <v>117.79713</v>
      </c>
      <c r="F42" s="156"/>
      <c r="G42" s="156"/>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260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76" t="s">
        <v>414</v>
      </c>
      <c r="D43" s="157"/>
      <c r="E43" s="158">
        <v>17.854800000000001</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260</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76" t="s">
        <v>415</v>
      </c>
      <c r="D44" s="157"/>
      <c r="E44" s="158">
        <v>37.957000000000001</v>
      </c>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260</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76" t="s">
        <v>416</v>
      </c>
      <c r="D45" s="157"/>
      <c r="E45" s="158">
        <v>1.86</v>
      </c>
      <c r="F45" s="156"/>
      <c r="G45" s="156"/>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260</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76" t="s">
        <v>417</v>
      </c>
      <c r="D46" s="157"/>
      <c r="E46" s="158">
        <v>8.1999999999999993</v>
      </c>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260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76" t="s">
        <v>418</v>
      </c>
      <c r="D47" s="157"/>
      <c r="E47" s="158">
        <v>13.2</v>
      </c>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260</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76" t="s">
        <v>419</v>
      </c>
      <c r="D48" s="157"/>
      <c r="E48" s="158">
        <v>8</v>
      </c>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260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76" t="s">
        <v>420</v>
      </c>
      <c r="D49" s="157"/>
      <c r="E49" s="158">
        <v>8.1999999999999993</v>
      </c>
      <c r="F49" s="156"/>
      <c r="G49" s="15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260</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76" t="s">
        <v>421</v>
      </c>
      <c r="D50" s="157"/>
      <c r="E50" s="158">
        <v>22.31</v>
      </c>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260</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76" t="s">
        <v>422</v>
      </c>
      <c r="D51" s="157"/>
      <c r="E51" s="158">
        <v>9.6</v>
      </c>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260</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76" t="s">
        <v>423</v>
      </c>
      <c r="D52" s="157"/>
      <c r="E52" s="158">
        <v>7.2</v>
      </c>
      <c r="F52" s="156"/>
      <c r="G52" s="156"/>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260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76" t="s">
        <v>424</v>
      </c>
      <c r="D53" s="157"/>
      <c r="E53" s="158">
        <v>9.4</v>
      </c>
      <c r="F53" s="156"/>
      <c r="G53" s="15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260</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6" t="s">
        <v>425</v>
      </c>
      <c r="D54" s="157"/>
      <c r="E54" s="158">
        <v>22.655999999999999</v>
      </c>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260</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6" t="s">
        <v>426</v>
      </c>
      <c r="D55" s="157"/>
      <c r="E55" s="158">
        <v>11.949</v>
      </c>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260</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6" t="s">
        <v>427</v>
      </c>
      <c r="D56" s="157"/>
      <c r="E56" s="158">
        <v>6.8</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260</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76" t="s">
        <v>428</v>
      </c>
      <c r="D57" s="157"/>
      <c r="E57" s="158">
        <v>67.605000000000004</v>
      </c>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260</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76" t="s">
        <v>429</v>
      </c>
      <c r="D58" s="157"/>
      <c r="E58" s="158">
        <v>5.1638000000000002</v>
      </c>
      <c r="F58" s="156"/>
      <c r="G58" s="15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260</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76" t="s">
        <v>430</v>
      </c>
      <c r="D59" s="157"/>
      <c r="E59" s="158">
        <v>8.202</v>
      </c>
      <c r="F59" s="156"/>
      <c r="G59" s="15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260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2.5" outlineLevel="1" x14ac:dyDescent="0.2">
      <c r="A60" s="166">
        <v>9</v>
      </c>
      <c r="B60" s="167" t="s">
        <v>431</v>
      </c>
      <c r="C60" s="175" t="s">
        <v>432</v>
      </c>
      <c r="D60" s="168" t="s">
        <v>376</v>
      </c>
      <c r="E60" s="169">
        <v>277.37</v>
      </c>
      <c r="F60" s="170"/>
      <c r="G60" s="171">
        <f>ROUND(E60*F60,2)</f>
        <v>0</v>
      </c>
      <c r="H60" s="170"/>
      <c r="I60" s="171">
        <f>ROUND(E60*H60,2)</f>
        <v>0</v>
      </c>
      <c r="J60" s="170"/>
      <c r="K60" s="171">
        <f>ROUND(E60*J60,2)</f>
        <v>0</v>
      </c>
      <c r="L60" s="171">
        <v>21</v>
      </c>
      <c r="M60" s="171">
        <f>G60*(1+L60/100)</f>
        <v>0</v>
      </c>
      <c r="N60" s="171">
        <v>3.3E-4</v>
      </c>
      <c r="O60" s="171">
        <f>ROUND(E60*N60,2)</f>
        <v>0.09</v>
      </c>
      <c r="P60" s="171">
        <v>1.068E-2</v>
      </c>
      <c r="Q60" s="171">
        <f>ROUND(E60*P60,2)</f>
        <v>2.96</v>
      </c>
      <c r="R60" s="171" t="s">
        <v>336</v>
      </c>
      <c r="S60" s="171" t="s">
        <v>337</v>
      </c>
      <c r="T60" s="172" t="s">
        <v>338</v>
      </c>
      <c r="U60" s="156">
        <v>0.21</v>
      </c>
      <c r="V60" s="156">
        <f>ROUND(E60*U60,2)</f>
        <v>58.25</v>
      </c>
      <c r="W60" s="156"/>
      <c r="X60" s="156" t="s">
        <v>257</v>
      </c>
      <c r="Y60" s="147"/>
      <c r="Z60" s="147"/>
      <c r="AA60" s="147"/>
      <c r="AB60" s="147"/>
      <c r="AC60" s="147"/>
      <c r="AD60" s="147"/>
      <c r="AE60" s="147"/>
      <c r="AF60" s="147"/>
      <c r="AG60" s="147" t="s">
        <v>258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76" t="s">
        <v>259</v>
      </c>
      <c r="D61" s="157"/>
      <c r="E61" s="158"/>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260</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76" t="s">
        <v>433</v>
      </c>
      <c r="D62" s="157"/>
      <c r="E62" s="158">
        <v>10.06</v>
      </c>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260</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76" t="s">
        <v>434</v>
      </c>
      <c r="D63" s="157"/>
      <c r="E63" s="158">
        <v>11.79</v>
      </c>
      <c r="F63" s="156"/>
      <c r="G63" s="156"/>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260</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6" t="s">
        <v>435</v>
      </c>
      <c r="D64" s="157"/>
      <c r="E64" s="158">
        <v>86.36</v>
      </c>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260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76" t="s">
        <v>436</v>
      </c>
      <c r="D65" s="157"/>
      <c r="E65" s="158">
        <v>6.09</v>
      </c>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260</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76" t="s">
        <v>437</v>
      </c>
      <c r="D66" s="157"/>
      <c r="E66" s="158">
        <v>24.82</v>
      </c>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260</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76" t="s">
        <v>438</v>
      </c>
      <c r="D67" s="157"/>
      <c r="E67" s="158">
        <v>19.55</v>
      </c>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260</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76" t="s">
        <v>439</v>
      </c>
      <c r="D68" s="157"/>
      <c r="E68" s="158">
        <v>8.5</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260</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76" t="s">
        <v>440</v>
      </c>
      <c r="D69" s="157"/>
      <c r="E69" s="158">
        <v>6.48</v>
      </c>
      <c r="F69" s="156"/>
      <c r="G69" s="156"/>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260</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76" t="s">
        <v>441</v>
      </c>
      <c r="D70" s="157"/>
      <c r="E70" s="158">
        <v>16.940000000000001</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260</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76" t="s">
        <v>442</v>
      </c>
      <c r="D71" s="157"/>
      <c r="E71" s="158">
        <v>11.61</v>
      </c>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260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76" t="s">
        <v>443</v>
      </c>
      <c r="D72" s="157"/>
      <c r="E72" s="158">
        <v>8.42</v>
      </c>
      <c r="F72" s="156"/>
      <c r="G72" s="1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260</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76" t="s">
        <v>444</v>
      </c>
      <c r="D73" s="157"/>
      <c r="E73" s="158">
        <v>58.02</v>
      </c>
      <c r="F73" s="156"/>
      <c r="G73" s="156"/>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260</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76" t="s">
        <v>445</v>
      </c>
      <c r="D74" s="157"/>
      <c r="E74" s="158">
        <v>4.18</v>
      </c>
      <c r="F74" s="156"/>
      <c r="G74" s="156"/>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260</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6" t="s">
        <v>446</v>
      </c>
      <c r="D75" s="157"/>
      <c r="E75" s="158">
        <v>4.55</v>
      </c>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260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66">
        <v>10</v>
      </c>
      <c r="B76" s="167" t="s">
        <v>447</v>
      </c>
      <c r="C76" s="175" t="s">
        <v>448</v>
      </c>
      <c r="D76" s="168" t="s">
        <v>376</v>
      </c>
      <c r="E76" s="169">
        <v>35.024000000000001</v>
      </c>
      <c r="F76" s="170"/>
      <c r="G76" s="171">
        <f>ROUND(E76*F76,2)</f>
        <v>0</v>
      </c>
      <c r="H76" s="170"/>
      <c r="I76" s="171">
        <f>ROUND(E76*H76,2)</f>
        <v>0</v>
      </c>
      <c r="J76" s="170"/>
      <c r="K76" s="171">
        <f>ROUND(E76*J76,2)</f>
        <v>0</v>
      </c>
      <c r="L76" s="171">
        <v>21</v>
      </c>
      <c r="M76" s="171">
        <f>G76*(1+L76/100)</f>
        <v>0</v>
      </c>
      <c r="N76" s="171">
        <v>3.3E-4</v>
      </c>
      <c r="O76" s="171">
        <f>ROUND(E76*N76,2)</f>
        <v>0.01</v>
      </c>
      <c r="P76" s="171">
        <v>1.068E-2</v>
      </c>
      <c r="Q76" s="171">
        <f>ROUND(E76*P76,2)</f>
        <v>0.37</v>
      </c>
      <c r="R76" s="171"/>
      <c r="S76" s="171" t="s">
        <v>255</v>
      </c>
      <c r="T76" s="172" t="s">
        <v>256</v>
      </c>
      <c r="U76" s="156">
        <v>0.21</v>
      </c>
      <c r="V76" s="156">
        <f>ROUND(E76*U76,2)</f>
        <v>7.36</v>
      </c>
      <c r="W76" s="156"/>
      <c r="X76" s="156" t="s">
        <v>257</v>
      </c>
      <c r="Y76" s="147"/>
      <c r="Z76" s="147"/>
      <c r="AA76" s="147"/>
      <c r="AB76" s="147"/>
      <c r="AC76" s="147"/>
      <c r="AD76" s="147"/>
      <c r="AE76" s="147"/>
      <c r="AF76" s="147"/>
      <c r="AG76" s="147" t="s">
        <v>258</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76" t="s">
        <v>259</v>
      </c>
      <c r="D77" s="157"/>
      <c r="E77" s="158"/>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260</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76" t="s">
        <v>449</v>
      </c>
      <c r="D78" s="157"/>
      <c r="E78" s="158">
        <v>35.024000000000001</v>
      </c>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260</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22.5" outlineLevel="1" x14ac:dyDescent="0.2">
      <c r="A79" s="166">
        <v>11</v>
      </c>
      <c r="B79" s="167" t="s">
        <v>450</v>
      </c>
      <c r="C79" s="175" t="s">
        <v>451</v>
      </c>
      <c r="D79" s="168" t="s">
        <v>376</v>
      </c>
      <c r="E79" s="169">
        <v>13.68</v>
      </c>
      <c r="F79" s="170"/>
      <c r="G79" s="171">
        <f>ROUND(E79*F79,2)</f>
        <v>0</v>
      </c>
      <c r="H79" s="170"/>
      <c r="I79" s="171">
        <f>ROUND(E79*H79,2)</f>
        <v>0</v>
      </c>
      <c r="J79" s="170"/>
      <c r="K79" s="171">
        <f>ROUND(E79*J79,2)</f>
        <v>0</v>
      </c>
      <c r="L79" s="171">
        <v>21</v>
      </c>
      <c r="M79" s="171">
        <f>G79*(1+L79/100)</f>
        <v>0</v>
      </c>
      <c r="N79" s="171">
        <v>3.3E-4</v>
      </c>
      <c r="O79" s="171">
        <f>ROUND(E79*N79,2)</f>
        <v>0</v>
      </c>
      <c r="P79" s="171">
        <v>1.183E-2</v>
      </c>
      <c r="Q79" s="171">
        <f>ROUND(E79*P79,2)</f>
        <v>0.16</v>
      </c>
      <c r="R79" s="171" t="s">
        <v>336</v>
      </c>
      <c r="S79" s="171" t="s">
        <v>337</v>
      </c>
      <c r="T79" s="172" t="s">
        <v>338</v>
      </c>
      <c r="U79" s="156">
        <v>0.35</v>
      </c>
      <c r="V79" s="156">
        <f>ROUND(E79*U79,2)</f>
        <v>4.79</v>
      </c>
      <c r="W79" s="156"/>
      <c r="X79" s="156" t="s">
        <v>257</v>
      </c>
      <c r="Y79" s="147"/>
      <c r="Z79" s="147"/>
      <c r="AA79" s="147"/>
      <c r="AB79" s="147"/>
      <c r="AC79" s="147"/>
      <c r="AD79" s="147"/>
      <c r="AE79" s="147"/>
      <c r="AF79" s="147"/>
      <c r="AG79" s="147" t="s">
        <v>258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76" t="s">
        <v>259</v>
      </c>
      <c r="D80" s="157"/>
      <c r="E80" s="158"/>
      <c r="F80" s="156"/>
      <c r="G80" s="156"/>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260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76" t="s">
        <v>452</v>
      </c>
      <c r="D81" s="157"/>
      <c r="E81" s="158">
        <v>1.31</v>
      </c>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260</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76" t="s">
        <v>453</v>
      </c>
      <c r="D82" s="157"/>
      <c r="E82" s="158">
        <v>1.79</v>
      </c>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260</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76" t="s">
        <v>454</v>
      </c>
      <c r="D83" s="157"/>
      <c r="E83" s="158">
        <v>1.35</v>
      </c>
      <c r="F83" s="156"/>
      <c r="G83" s="156"/>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260</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76" t="s">
        <v>455</v>
      </c>
      <c r="D84" s="157"/>
      <c r="E84" s="158">
        <v>1.57</v>
      </c>
      <c r="F84" s="156"/>
      <c r="G84" s="156"/>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260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76" t="s">
        <v>456</v>
      </c>
      <c r="D85" s="157"/>
      <c r="E85" s="158">
        <v>1.46</v>
      </c>
      <c r="F85" s="156"/>
      <c r="G85" s="156"/>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260</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76" t="s">
        <v>457</v>
      </c>
      <c r="D86" s="157"/>
      <c r="E86" s="158">
        <v>1.52</v>
      </c>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260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76" t="s">
        <v>458</v>
      </c>
      <c r="D87" s="157"/>
      <c r="E87" s="158">
        <v>3.01</v>
      </c>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260</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76" t="s">
        <v>459</v>
      </c>
      <c r="D88" s="157"/>
      <c r="E88" s="158">
        <v>1.67</v>
      </c>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260</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x14ac:dyDescent="0.2">
      <c r="A89" s="166">
        <v>12</v>
      </c>
      <c r="B89" s="167" t="s">
        <v>460</v>
      </c>
      <c r="C89" s="175" t="s">
        <v>461</v>
      </c>
      <c r="D89" s="168" t="s">
        <v>376</v>
      </c>
      <c r="E89" s="169">
        <v>61.067999999999998</v>
      </c>
      <c r="F89" s="170"/>
      <c r="G89" s="171">
        <f>ROUND(E89*F89,2)</f>
        <v>0</v>
      </c>
      <c r="H89" s="170"/>
      <c r="I89" s="171">
        <f>ROUND(E89*H89,2)</f>
        <v>0</v>
      </c>
      <c r="J89" s="170"/>
      <c r="K89" s="171">
        <f>ROUND(E89*J89,2)</f>
        <v>0</v>
      </c>
      <c r="L89" s="171">
        <v>21</v>
      </c>
      <c r="M89" s="171">
        <f>G89*(1+L89/100)</f>
        <v>0</v>
      </c>
      <c r="N89" s="171">
        <v>0</v>
      </c>
      <c r="O89" s="171">
        <f>ROUND(E89*N89,2)</f>
        <v>0</v>
      </c>
      <c r="P89" s="171">
        <v>4.0000000000000001E-3</v>
      </c>
      <c r="Q89" s="171">
        <f>ROUND(E89*P89,2)</f>
        <v>0.24</v>
      </c>
      <c r="R89" s="171" t="s">
        <v>336</v>
      </c>
      <c r="S89" s="171" t="s">
        <v>337</v>
      </c>
      <c r="T89" s="172" t="s">
        <v>338</v>
      </c>
      <c r="U89" s="156">
        <v>0.03</v>
      </c>
      <c r="V89" s="156">
        <f>ROUND(E89*U89,2)</f>
        <v>1.83</v>
      </c>
      <c r="W89" s="156"/>
      <c r="X89" s="156" t="s">
        <v>257</v>
      </c>
      <c r="Y89" s="147"/>
      <c r="Z89" s="147"/>
      <c r="AA89" s="147"/>
      <c r="AB89" s="147"/>
      <c r="AC89" s="147"/>
      <c r="AD89" s="147"/>
      <c r="AE89" s="147"/>
      <c r="AF89" s="147"/>
      <c r="AG89" s="147" t="s">
        <v>258</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76" t="s">
        <v>259</v>
      </c>
      <c r="D90" s="157"/>
      <c r="E90" s="158"/>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260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76" t="s">
        <v>462</v>
      </c>
      <c r="D91" s="157"/>
      <c r="E91" s="158"/>
      <c r="F91" s="156"/>
      <c r="G91" s="15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260</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76" t="s">
        <v>463</v>
      </c>
      <c r="D92" s="157"/>
      <c r="E92" s="158">
        <v>30.856000000000002</v>
      </c>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260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76" t="s">
        <v>464</v>
      </c>
      <c r="D93" s="157"/>
      <c r="E93" s="158">
        <v>30.212</v>
      </c>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260</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66">
        <v>13</v>
      </c>
      <c r="B94" s="167" t="s">
        <v>465</v>
      </c>
      <c r="C94" s="175" t="s">
        <v>466</v>
      </c>
      <c r="D94" s="168" t="s">
        <v>376</v>
      </c>
      <c r="E94" s="169">
        <v>251.25899999999999</v>
      </c>
      <c r="F94" s="170"/>
      <c r="G94" s="171">
        <f>ROUND(E94*F94,2)</f>
        <v>0</v>
      </c>
      <c r="H94" s="170"/>
      <c r="I94" s="171">
        <f>ROUND(E94*H94,2)</f>
        <v>0</v>
      </c>
      <c r="J94" s="170"/>
      <c r="K94" s="171">
        <f>ROUND(E94*J94,2)</f>
        <v>0</v>
      </c>
      <c r="L94" s="171">
        <v>21</v>
      </c>
      <c r="M94" s="171">
        <f>G94*(1+L94/100)</f>
        <v>0</v>
      </c>
      <c r="N94" s="171">
        <v>0</v>
      </c>
      <c r="O94" s="171">
        <f>ROUND(E94*N94,2)</f>
        <v>0</v>
      </c>
      <c r="P94" s="171">
        <v>0.01</v>
      </c>
      <c r="Q94" s="171">
        <f>ROUND(E94*P94,2)</f>
        <v>2.5099999999999998</v>
      </c>
      <c r="R94" s="171" t="s">
        <v>336</v>
      </c>
      <c r="S94" s="171" t="s">
        <v>337</v>
      </c>
      <c r="T94" s="172" t="s">
        <v>338</v>
      </c>
      <c r="U94" s="156">
        <v>0.08</v>
      </c>
      <c r="V94" s="156">
        <f>ROUND(E94*U94,2)</f>
        <v>20.100000000000001</v>
      </c>
      <c r="W94" s="156"/>
      <c r="X94" s="156" t="s">
        <v>257</v>
      </c>
      <c r="Y94" s="147"/>
      <c r="Z94" s="147"/>
      <c r="AA94" s="147"/>
      <c r="AB94" s="147"/>
      <c r="AC94" s="147"/>
      <c r="AD94" s="147"/>
      <c r="AE94" s="147"/>
      <c r="AF94" s="147"/>
      <c r="AG94" s="147" t="s">
        <v>258</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76" t="s">
        <v>259</v>
      </c>
      <c r="D95" s="157"/>
      <c r="E95" s="158"/>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260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2.5" outlineLevel="1" x14ac:dyDescent="0.2">
      <c r="A96" s="154"/>
      <c r="B96" s="155"/>
      <c r="C96" s="176" t="s">
        <v>467</v>
      </c>
      <c r="D96" s="157"/>
      <c r="E96" s="158">
        <v>251.25899999999999</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260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66">
        <v>14</v>
      </c>
      <c r="B97" s="167" t="s">
        <v>468</v>
      </c>
      <c r="C97" s="175" t="s">
        <v>469</v>
      </c>
      <c r="D97" s="168" t="s">
        <v>376</v>
      </c>
      <c r="E97" s="169">
        <v>735.09772999999996</v>
      </c>
      <c r="F97" s="170"/>
      <c r="G97" s="171">
        <f>ROUND(E97*F97,2)</f>
        <v>0</v>
      </c>
      <c r="H97" s="170"/>
      <c r="I97" s="171">
        <f>ROUND(E97*H97,2)</f>
        <v>0</v>
      </c>
      <c r="J97" s="170"/>
      <c r="K97" s="171">
        <f>ROUND(E97*J97,2)</f>
        <v>0</v>
      </c>
      <c r="L97" s="171">
        <v>21</v>
      </c>
      <c r="M97" s="171">
        <f>G97*(1+L97/100)</f>
        <v>0</v>
      </c>
      <c r="N97" s="171">
        <v>0</v>
      </c>
      <c r="O97" s="171">
        <f>ROUND(E97*N97,2)</f>
        <v>0</v>
      </c>
      <c r="P97" s="171">
        <v>0.02</v>
      </c>
      <c r="Q97" s="171">
        <f>ROUND(E97*P97,2)</f>
        <v>14.7</v>
      </c>
      <c r="R97" s="171" t="s">
        <v>336</v>
      </c>
      <c r="S97" s="171" t="s">
        <v>337</v>
      </c>
      <c r="T97" s="172" t="s">
        <v>338</v>
      </c>
      <c r="U97" s="156">
        <v>0.13</v>
      </c>
      <c r="V97" s="156">
        <f>ROUND(E97*U97,2)</f>
        <v>95.56</v>
      </c>
      <c r="W97" s="156"/>
      <c r="X97" s="156" t="s">
        <v>257</v>
      </c>
      <c r="Y97" s="147"/>
      <c r="Z97" s="147"/>
      <c r="AA97" s="147"/>
      <c r="AB97" s="147"/>
      <c r="AC97" s="147"/>
      <c r="AD97" s="147"/>
      <c r="AE97" s="147"/>
      <c r="AF97" s="147"/>
      <c r="AG97" s="147" t="s">
        <v>258</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76" t="s">
        <v>259</v>
      </c>
      <c r="D98" s="157"/>
      <c r="E98" s="158"/>
      <c r="F98" s="156"/>
      <c r="G98" s="15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260</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76" t="s">
        <v>470</v>
      </c>
      <c r="D99" s="157"/>
      <c r="E99" s="158">
        <v>36.985999999999997</v>
      </c>
      <c r="F99" s="156"/>
      <c r="G99" s="15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260</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76" t="s">
        <v>471</v>
      </c>
      <c r="D100" s="157"/>
      <c r="E100" s="158">
        <v>41.9604</v>
      </c>
      <c r="F100" s="156"/>
      <c r="G100" s="156"/>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260</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45" outlineLevel="1" x14ac:dyDescent="0.2">
      <c r="A101" s="154"/>
      <c r="B101" s="155"/>
      <c r="C101" s="176" t="s">
        <v>472</v>
      </c>
      <c r="D101" s="157"/>
      <c r="E101" s="158">
        <v>197.73238000000001</v>
      </c>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260</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76" t="s">
        <v>473</v>
      </c>
      <c r="D102" s="157"/>
      <c r="E102" s="158">
        <v>27.661999999999999</v>
      </c>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260</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ht="22.5" outlineLevel="1" x14ac:dyDescent="0.2">
      <c r="A103" s="154"/>
      <c r="B103" s="155"/>
      <c r="C103" s="176" t="s">
        <v>474</v>
      </c>
      <c r="D103" s="157"/>
      <c r="E103" s="158">
        <v>64.148399999999995</v>
      </c>
      <c r="F103" s="156"/>
      <c r="G103" s="156"/>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260</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76" t="s">
        <v>475</v>
      </c>
      <c r="D104" s="157"/>
      <c r="E104" s="158">
        <v>14.042</v>
      </c>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260</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76" t="s">
        <v>476</v>
      </c>
      <c r="D105" s="157"/>
      <c r="E105" s="158">
        <v>27.492000000000001</v>
      </c>
      <c r="F105" s="156"/>
      <c r="G105" s="156"/>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260</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76" t="s">
        <v>477</v>
      </c>
      <c r="D106" s="157"/>
      <c r="E106" s="158">
        <v>14.56</v>
      </c>
      <c r="F106" s="156"/>
      <c r="G106" s="156"/>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260</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6" t="s">
        <v>478</v>
      </c>
      <c r="D107" s="157"/>
      <c r="E107" s="158">
        <v>14.042</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260</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76" t="s">
        <v>479</v>
      </c>
      <c r="D108" s="157"/>
      <c r="E108" s="158">
        <v>44.96875</v>
      </c>
      <c r="F108" s="156"/>
      <c r="G108" s="156"/>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260</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76" t="s">
        <v>480</v>
      </c>
      <c r="D109" s="157"/>
      <c r="E109" s="158">
        <v>16.295999999999999</v>
      </c>
      <c r="F109" s="156"/>
      <c r="G109" s="156"/>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260</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76" t="s">
        <v>481</v>
      </c>
      <c r="D110" s="157"/>
      <c r="E110" s="158">
        <v>13.272</v>
      </c>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260</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76" t="s">
        <v>482</v>
      </c>
      <c r="D111" s="157"/>
      <c r="E111" s="158">
        <v>15.974</v>
      </c>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260</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76" t="s">
        <v>483</v>
      </c>
      <c r="D112" s="157"/>
      <c r="E112" s="158">
        <v>39.81</v>
      </c>
      <c r="F112" s="156"/>
      <c r="G112" s="15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260</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76" t="s">
        <v>484</v>
      </c>
      <c r="D113" s="157"/>
      <c r="E113" s="158">
        <v>20.396999999999998</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260</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76" t="s">
        <v>485</v>
      </c>
      <c r="D114" s="157"/>
      <c r="E114" s="158">
        <v>13.468</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260</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22.5" outlineLevel="1" x14ac:dyDescent="0.2">
      <c r="A115" s="154"/>
      <c r="B115" s="155"/>
      <c r="C115" s="176" t="s">
        <v>486</v>
      </c>
      <c r="D115" s="157"/>
      <c r="E115" s="158">
        <v>110.0676</v>
      </c>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260</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76" t="s">
        <v>487</v>
      </c>
      <c r="D116" s="157"/>
      <c r="E116" s="158">
        <v>8.6967999999999996</v>
      </c>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260</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76" t="s">
        <v>488</v>
      </c>
      <c r="D117" s="157"/>
      <c r="E117" s="158">
        <v>13.522399999999999</v>
      </c>
      <c r="F117" s="156"/>
      <c r="G117" s="156"/>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260</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2.5" outlineLevel="1" x14ac:dyDescent="0.2">
      <c r="A118" s="166">
        <v>15</v>
      </c>
      <c r="B118" s="167" t="s">
        <v>489</v>
      </c>
      <c r="C118" s="175" t="s">
        <v>490</v>
      </c>
      <c r="D118" s="168" t="s">
        <v>376</v>
      </c>
      <c r="E118" s="169">
        <v>577.29033000000004</v>
      </c>
      <c r="F118" s="170"/>
      <c r="G118" s="171">
        <f>ROUND(E118*F118,2)</f>
        <v>0</v>
      </c>
      <c r="H118" s="170"/>
      <c r="I118" s="171">
        <f>ROUND(E118*H118,2)</f>
        <v>0</v>
      </c>
      <c r="J118" s="170"/>
      <c r="K118" s="171">
        <f>ROUND(E118*J118,2)</f>
        <v>0</v>
      </c>
      <c r="L118" s="171">
        <v>21</v>
      </c>
      <c r="M118" s="171">
        <f>G118*(1+L118/100)</f>
        <v>0</v>
      </c>
      <c r="N118" s="171">
        <v>0</v>
      </c>
      <c r="O118" s="171">
        <f>ROUND(E118*N118,2)</f>
        <v>0</v>
      </c>
      <c r="P118" s="171">
        <v>4.5999999999999999E-2</v>
      </c>
      <c r="Q118" s="171">
        <f>ROUND(E118*P118,2)</f>
        <v>26.56</v>
      </c>
      <c r="R118" s="171" t="s">
        <v>336</v>
      </c>
      <c r="S118" s="171" t="s">
        <v>337</v>
      </c>
      <c r="T118" s="172" t="s">
        <v>338</v>
      </c>
      <c r="U118" s="156">
        <v>0.26</v>
      </c>
      <c r="V118" s="156">
        <f>ROUND(E118*U118,2)</f>
        <v>150.1</v>
      </c>
      <c r="W118" s="156"/>
      <c r="X118" s="156" t="s">
        <v>257</v>
      </c>
      <c r="Y118" s="147"/>
      <c r="Z118" s="147"/>
      <c r="AA118" s="147"/>
      <c r="AB118" s="147"/>
      <c r="AC118" s="147"/>
      <c r="AD118" s="147"/>
      <c r="AE118" s="147"/>
      <c r="AF118" s="147"/>
      <c r="AG118" s="147" t="s">
        <v>258</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76" t="s">
        <v>259</v>
      </c>
      <c r="D119" s="157"/>
      <c r="E119" s="158"/>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260</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76" t="s">
        <v>491</v>
      </c>
      <c r="D120" s="157"/>
      <c r="E120" s="158">
        <v>22.1875</v>
      </c>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260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76" t="s">
        <v>492</v>
      </c>
      <c r="D121" s="157"/>
      <c r="E121" s="158">
        <v>61.8504</v>
      </c>
      <c r="F121" s="156"/>
      <c r="G121" s="1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260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76" t="s">
        <v>493</v>
      </c>
      <c r="D122" s="157"/>
      <c r="E122" s="158">
        <v>28.234400000000001</v>
      </c>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260</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76" t="s">
        <v>494</v>
      </c>
      <c r="D123" s="157"/>
      <c r="E123" s="158">
        <v>35.400149999999996</v>
      </c>
      <c r="F123" s="156"/>
      <c r="G123" s="156"/>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260</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76" t="s">
        <v>495</v>
      </c>
      <c r="D124" s="157"/>
      <c r="E124" s="158"/>
      <c r="F124" s="156"/>
      <c r="G124" s="1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260</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76" t="s">
        <v>496</v>
      </c>
      <c r="D125" s="157"/>
      <c r="E125" s="158">
        <v>429.61788000000001</v>
      </c>
      <c r="F125" s="156"/>
      <c r="G125" s="156"/>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260</v>
      </c>
      <c r="AH125" s="147">
        <v>5</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22.5" outlineLevel="1" x14ac:dyDescent="0.2">
      <c r="A126" s="166">
        <v>16</v>
      </c>
      <c r="B126" s="167" t="s">
        <v>497</v>
      </c>
      <c r="C126" s="175" t="s">
        <v>498</v>
      </c>
      <c r="D126" s="168" t="s">
        <v>376</v>
      </c>
      <c r="E126" s="169">
        <v>309.95</v>
      </c>
      <c r="F126" s="170"/>
      <c r="G126" s="171">
        <f>ROUND(E126*F126,2)</f>
        <v>0</v>
      </c>
      <c r="H126" s="170"/>
      <c r="I126" s="171">
        <f>ROUND(E126*H126,2)</f>
        <v>0</v>
      </c>
      <c r="J126" s="170"/>
      <c r="K126" s="171">
        <f>ROUND(E126*J126,2)</f>
        <v>0</v>
      </c>
      <c r="L126" s="171">
        <v>21</v>
      </c>
      <c r="M126" s="171">
        <f>G126*(1+L126/100)</f>
        <v>0</v>
      </c>
      <c r="N126" s="171">
        <v>0</v>
      </c>
      <c r="O126" s="171">
        <f>ROUND(E126*N126,2)</f>
        <v>0</v>
      </c>
      <c r="P126" s="171">
        <v>0.05</v>
      </c>
      <c r="Q126" s="171">
        <f>ROUND(E126*P126,2)</f>
        <v>15.5</v>
      </c>
      <c r="R126" s="171" t="s">
        <v>336</v>
      </c>
      <c r="S126" s="171" t="s">
        <v>337</v>
      </c>
      <c r="T126" s="172" t="s">
        <v>338</v>
      </c>
      <c r="U126" s="156">
        <v>0.33</v>
      </c>
      <c r="V126" s="156">
        <f>ROUND(E126*U126,2)</f>
        <v>102.28</v>
      </c>
      <c r="W126" s="156"/>
      <c r="X126" s="156" t="s">
        <v>257</v>
      </c>
      <c r="Y126" s="147"/>
      <c r="Z126" s="147"/>
      <c r="AA126" s="147"/>
      <c r="AB126" s="147"/>
      <c r="AC126" s="147"/>
      <c r="AD126" s="147"/>
      <c r="AE126" s="147"/>
      <c r="AF126" s="147"/>
      <c r="AG126" s="147" t="s">
        <v>258</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76" t="s">
        <v>259</v>
      </c>
      <c r="D127" s="157"/>
      <c r="E127" s="158"/>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260</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76" t="s">
        <v>499</v>
      </c>
      <c r="D128" s="157"/>
      <c r="E128" s="158">
        <v>4.3899999999999997</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260</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76" t="s">
        <v>433</v>
      </c>
      <c r="D129" s="157"/>
      <c r="E129" s="158">
        <v>10.06</v>
      </c>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260</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76" t="s">
        <v>434</v>
      </c>
      <c r="D130" s="157"/>
      <c r="E130" s="158">
        <v>11.79</v>
      </c>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260</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76" t="s">
        <v>435</v>
      </c>
      <c r="D131" s="157"/>
      <c r="E131" s="158">
        <v>86.36</v>
      </c>
      <c r="F131" s="156"/>
      <c r="G131" s="15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260</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76" t="s">
        <v>436</v>
      </c>
      <c r="D132" s="157"/>
      <c r="E132" s="158">
        <v>6.09</v>
      </c>
      <c r="F132" s="156"/>
      <c r="G132" s="156"/>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260</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76" t="s">
        <v>437</v>
      </c>
      <c r="D133" s="157"/>
      <c r="E133" s="158">
        <v>24.82</v>
      </c>
      <c r="F133" s="156"/>
      <c r="G133" s="15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260</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76" t="s">
        <v>438</v>
      </c>
      <c r="D134" s="157"/>
      <c r="E134" s="158">
        <v>19.55</v>
      </c>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260</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76" t="s">
        <v>452</v>
      </c>
      <c r="D135" s="157"/>
      <c r="E135" s="158">
        <v>1.31</v>
      </c>
      <c r="F135" s="156"/>
      <c r="G135" s="156"/>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260</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76" t="s">
        <v>439</v>
      </c>
      <c r="D136" s="157"/>
      <c r="E136" s="158">
        <v>8.5</v>
      </c>
      <c r="F136" s="156"/>
      <c r="G136" s="156"/>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260</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76" t="s">
        <v>453</v>
      </c>
      <c r="D137" s="157"/>
      <c r="E137" s="158">
        <v>1.79</v>
      </c>
      <c r="F137" s="156"/>
      <c r="G137" s="156"/>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260</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76" t="s">
        <v>454</v>
      </c>
      <c r="D138" s="157"/>
      <c r="E138" s="158">
        <v>1.35</v>
      </c>
      <c r="F138" s="156"/>
      <c r="G138" s="15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260</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76" t="s">
        <v>440</v>
      </c>
      <c r="D139" s="157"/>
      <c r="E139" s="158">
        <v>6.48</v>
      </c>
      <c r="F139" s="156"/>
      <c r="G139" s="156"/>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260</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76" t="s">
        <v>500</v>
      </c>
      <c r="D140" s="157"/>
      <c r="E140" s="158">
        <v>14.51</v>
      </c>
      <c r="F140" s="156"/>
      <c r="G140" s="15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260</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76" t="s">
        <v>441</v>
      </c>
      <c r="D141" s="157"/>
      <c r="E141" s="158">
        <v>16.940000000000001</v>
      </c>
      <c r="F141" s="156"/>
      <c r="G141" s="1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260</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76" t="s">
        <v>455</v>
      </c>
      <c r="D142" s="157"/>
      <c r="E142" s="158">
        <v>1.57</v>
      </c>
      <c r="F142" s="156"/>
      <c r="G142" s="15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260</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76" t="s">
        <v>456</v>
      </c>
      <c r="D143" s="157"/>
      <c r="E143" s="158">
        <v>1.46</v>
      </c>
      <c r="F143" s="156"/>
      <c r="G143" s="156"/>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260</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76" t="s">
        <v>457</v>
      </c>
      <c r="D144" s="157"/>
      <c r="E144" s="158">
        <v>1.52</v>
      </c>
      <c r="F144" s="156"/>
      <c r="G144" s="15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260</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76" t="s">
        <v>442</v>
      </c>
      <c r="D145" s="157"/>
      <c r="E145" s="158">
        <v>11.61</v>
      </c>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260</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76" t="s">
        <v>443</v>
      </c>
      <c r="D146" s="157"/>
      <c r="E146" s="158">
        <v>8.42</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260</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76" t="s">
        <v>458</v>
      </c>
      <c r="D147" s="157"/>
      <c r="E147" s="158">
        <v>3.01</v>
      </c>
      <c r="F147" s="156"/>
      <c r="G147" s="156"/>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260</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76" t="s">
        <v>459</v>
      </c>
      <c r="D148" s="157"/>
      <c r="E148" s="158">
        <v>1.67</v>
      </c>
      <c r="F148" s="156"/>
      <c r="G148" s="156"/>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260</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76" t="s">
        <v>444</v>
      </c>
      <c r="D149" s="157"/>
      <c r="E149" s="158">
        <v>58.02</v>
      </c>
      <c r="F149" s="156"/>
      <c r="G149" s="156"/>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260</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76" t="s">
        <v>445</v>
      </c>
      <c r="D150" s="157"/>
      <c r="E150" s="158">
        <v>4.18</v>
      </c>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260</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76" t="s">
        <v>446</v>
      </c>
      <c r="D151" s="157"/>
      <c r="E151" s="158">
        <v>4.55</v>
      </c>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260</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66">
        <v>17</v>
      </c>
      <c r="B152" s="167" t="s">
        <v>501</v>
      </c>
      <c r="C152" s="175" t="s">
        <v>502</v>
      </c>
      <c r="D152" s="168" t="s">
        <v>376</v>
      </c>
      <c r="E152" s="169">
        <v>170.01</v>
      </c>
      <c r="F152" s="170"/>
      <c r="G152" s="171">
        <f>ROUND(E152*F152,2)</f>
        <v>0</v>
      </c>
      <c r="H152" s="170"/>
      <c r="I152" s="171">
        <f>ROUND(E152*H152,2)</f>
        <v>0</v>
      </c>
      <c r="J152" s="170"/>
      <c r="K152" s="171">
        <f>ROUND(E152*J152,2)</f>
        <v>0</v>
      </c>
      <c r="L152" s="171">
        <v>21</v>
      </c>
      <c r="M152" s="171">
        <f>G152*(1+L152/100)</f>
        <v>0</v>
      </c>
      <c r="N152" s="171">
        <v>0</v>
      </c>
      <c r="O152" s="171">
        <f>ROUND(E152*N152,2)</f>
        <v>0</v>
      </c>
      <c r="P152" s="171">
        <v>0.02</v>
      </c>
      <c r="Q152" s="171">
        <f>ROUND(E152*P152,2)</f>
        <v>3.4</v>
      </c>
      <c r="R152" s="171" t="s">
        <v>336</v>
      </c>
      <c r="S152" s="171" t="s">
        <v>337</v>
      </c>
      <c r="T152" s="172" t="s">
        <v>338</v>
      </c>
      <c r="U152" s="156">
        <v>0.15</v>
      </c>
      <c r="V152" s="156">
        <f>ROUND(E152*U152,2)</f>
        <v>25.5</v>
      </c>
      <c r="W152" s="156"/>
      <c r="X152" s="156" t="s">
        <v>257</v>
      </c>
      <c r="Y152" s="147"/>
      <c r="Z152" s="147"/>
      <c r="AA152" s="147"/>
      <c r="AB152" s="147"/>
      <c r="AC152" s="147"/>
      <c r="AD152" s="147"/>
      <c r="AE152" s="147"/>
      <c r="AF152" s="147"/>
      <c r="AG152" s="147" t="s">
        <v>258</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264" t="s">
        <v>503</v>
      </c>
      <c r="D153" s="265"/>
      <c r="E153" s="265"/>
      <c r="F153" s="265"/>
      <c r="G153" s="265"/>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351</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76" t="s">
        <v>259</v>
      </c>
      <c r="D154" s="157"/>
      <c r="E154" s="158"/>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260</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76" t="s">
        <v>499</v>
      </c>
      <c r="D155" s="157"/>
      <c r="E155" s="158">
        <v>4.3899999999999997</v>
      </c>
      <c r="F155" s="156"/>
      <c r="G155" s="156"/>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260</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76" t="s">
        <v>504</v>
      </c>
      <c r="D156" s="157"/>
      <c r="E156" s="158">
        <v>84.97</v>
      </c>
      <c r="F156" s="156"/>
      <c r="G156" s="156"/>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260</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76" t="s">
        <v>437</v>
      </c>
      <c r="D157" s="157"/>
      <c r="E157" s="158">
        <v>24.82</v>
      </c>
      <c r="F157" s="156"/>
      <c r="G157" s="156"/>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260</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76" t="s">
        <v>452</v>
      </c>
      <c r="D158" s="157"/>
      <c r="E158" s="158">
        <v>1.31</v>
      </c>
      <c r="F158" s="156"/>
      <c r="G158" s="156"/>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260</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76" t="s">
        <v>439</v>
      </c>
      <c r="D159" s="157"/>
      <c r="E159" s="158">
        <v>8.5</v>
      </c>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260</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76" t="s">
        <v>453</v>
      </c>
      <c r="D160" s="157"/>
      <c r="E160" s="158">
        <v>1.79</v>
      </c>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260</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6" t="s">
        <v>454</v>
      </c>
      <c r="D161" s="157"/>
      <c r="E161" s="158">
        <v>1.35</v>
      </c>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260</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76" t="s">
        <v>455</v>
      </c>
      <c r="D162" s="157"/>
      <c r="E162" s="158">
        <v>1.57</v>
      </c>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260</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76" t="s">
        <v>457</v>
      </c>
      <c r="D163" s="157"/>
      <c r="E163" s="158">
        <v>1.52</v>
      </c>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260</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76" t="s">
        <v>442</v>
      </c>
      <c r="D164" s="157"/>
      <c r="E164" s="158">
        <v>11.61</v>
      </c>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260</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76" t="s">
        <v>458</v>
      </c>
      <c r="D165" s="157"/>
      <c r="E165" s="158">
        <v>3.01</v>
      </c>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260</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76" t="s">
        <v>459</v>
      </c>
      <c r="D166" s="157"/>
      <c r="E166" s="158">
        <v>1.67</v>
      </c>
      <c r="F166" s="156"/>
      <c r="G166" s="156"/>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260</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76" t="s">
        <v>505</v>
      </c>
      <c r="D167" s="157"/>
      <c r="E167" s="158">
        <v>23.5</v>
      </c>
      <c r="F167" s="156"/>
      <c r="G167" s="15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260</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66">
        <v>18</v>
      </c>
      <c r="B168" s="167" t="s">
        <v>506</v>
      </c>
      <c r="C168" s="175" t="s">
        <v>507</v>
      </c>
      <c r="D168" s="168" t="s">
        <v>376</v>
      </c>
      <c r="E168" s="169">
        <v>64.224000000000004</v>
      </c>
      <c r="F168" s="170"/>
      <c r="G168" s="171">
        <f>ROUND(E168*F168,2)</f>
        <v>0</v>
      </c>
      <c r="H168" s="170"/>
      <c r="I168" s="171">
        <f>ROUND(E168*H168,2)</f>
        <v>0</v>
      </c>
      <c r="J168" s="170"/>
      <c r="K168" s="171">
        <f>ROUND(E168*J168,2)</f>
        <v>0</v>
      </c>
      <c r="L168" s="171">
        <v>21</v>
      </c>
      <c r="M168" s="171">
        <f>G168*(1+L168/100)</f>
        <v>0</v>
      </c>
      <c r="N168" s="171">
        <v>0</v>
      </c>
      <c r="O168" s="171">
        <f>ROUND(E168*N168,2)</f>
        <v>0</v>
      </c>
      <c r="P168" s="171">
        <v>8.6999999999999994E-2</v>
      </c>
      <c r="Q168" s="171">
        <f>ROUND(E168*P168,2)</f>
        <v>5.59</v>
      </c>
      <c r="R168" s="171"/>
      <c r="S168" s="171" t="s">
        <v>255</v>
      </c>
      <c r="T168" s="172" t="s">
        <v>256</v>
      </c>
      <c r="U168" s="156">
        <v>0.26</v>
      </c>
      <c r="V168" s="156">
        <f>ROUND(E168*U168,2)</f>
        <v>16.7</v>
      </c>
      <c r="W168" s="156"/>
      <c r="X168" s="156" t="s">
        <v>257</v>
      </c>
      <c r="Y168" s="147"/>
      <c r="Z168" s="147"/>
      <c r="AA168" s="147"/>
      <c r="AB168" s="147"/>
      <c r="AC168" s="147"/>
      <c r="AD168" s="147"/>
      <c r="AE168" s="147"/>
      <c r="AF168" s="147"/>
      <c r="AG168" s="147" t="s">
        <v>258</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76" t="s">
        <v>259</v>
      </c>
      <c r="D169" s="157"/>
      <c r="E169" s="158"/>
      <c r="F169" s="156"/>
      <c r="G169" s="1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260</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76" t="s">
        <v>508</v>
      </c>
      <c r="D170" s="157"/>
      <c r="E170" s="158"/>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260</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176" t="s">
        <v>509</v>
      </c>
      <c r="D171" s="157"/>
      <c r="E171" s="158">
        <v>5.2</v>
      </c>
      <c r="F171" s="156"/>
      <c r="G171" s="156"/>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260</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76" t="s">
        <v>510</v>
      </c>
      <c r="D172" s="157"/>
      <c r="E172" s="158">
        <v>24</v>
      </c>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260</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76" t="s">
        <v>511</v>
      </c>
      <c r="D173" s="157"/>
      <c r="E173" s="158">
        <v>35.024000000000001</v>
      </c>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260</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66">
        <v>19</v>
      </c>
      <c r="B174" s="167" t="s">
        <v>512</v>
      </c>
      <c r="C174" s="175" t="s">
        <v>513</v>
      </c>
      <c r="D174" s="168" t="s">
        <v>514</v>
      </c>
      <c r="E174" s="169">
        <v>17.36</v>
      </c>
      <c r="F174" s="170"/>
      <c r="G174" s="171">
        <f>ROUND(E174*F174,2)</f>
        <v>0</v>
      </c>
      <c r="H174" s="170"/>
      <c r="I174" s="171">
        <f>ROUND(E174*H174,2)</f>
        <v>0</v>
      </c>
      <c r="J174" s="170"/>
      <c r="K174" s="171">
        <f>ROUND(E174*J174,2)</f>
        <v>0</v>
      </c>
      <c r="L174" s="171">
        <v>21</v>
      </c>
      <c r="M174" s="171">
        <f>G174*(1+L174/100)</f>
        <v>0</v>
      </c>
      <c r="N174" s="171">
        <v>0</v>
      </c>
      <c r="O174" s="171">
        <f>ROUND(E174*N174,2)</f>
        <v>0</v>
      </c>
      <c r="P174" s="171">
        <v>8.2400000000000008E-3</v>
      </c>
      <c r="Q174" s="171">
        <f>ROUND(E174*P174,2)</f>
        <v>0.14000000000000001</v>
      </c>
      <c r="R174" s="171" t="s">
        <v>336</v>
      </c>
      <c r="S174" s="171" t="s">
        <v>337</v>
      </c>
      <c r="T174" s="172" t="s">
        <v>338</v>
      </c>
      <c r="U174" s="156">
        <v>0.09</v>
      </c>
      <c r="V174" s="156">
        <f>ROUND(E174*U174,2)</f>
        <v>1.56</v>
      </c>
      <c r="W174" s="156"/>
      <c r="X174" s="156" t="s">
        <v>257</v>
      </c>
      <c r="Y174" s="147"/>
      <c r="Z174" s="147"/>
      <c r="AA174" s="147"/>
      <c r="AB174" s="147"/>
      <c r="AC174" s="147"/>
      <c r="AD174" s="147"/>
      <c r="AE174" s="147"/>
      <c r="AF174" s="147"/>
      <c r="AG174" s="147" t="s">
        <v>258</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76" t="s">
        <v>259</v>
      </c>
      <c r="D175" s="157"/>
      <c r="E175" s="158"/>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260</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76" t="s">
        <v>515</v>
      </c>
      <c r="D176" s="157"/>
      <c r="E176" s="158"/>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260</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76" t="s">
        <v>516</v>
      </c>
      <c r="D177" s="157"/>
      <c r="E177" s="158">
        <v>14.04</v>
      </c>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260</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76" t="s">
        <v>517</v>
      </c>
      <c r="D178" s="157"/>
      <c r="E178" s="158">
        <v>1.64</v>
      </c>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260</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76" t="s">
        <v>518</v>
      </c>
      <c r="D179" s="157"/>
      <c r="E179" s="158">
        <v>1.68</v>
      </c>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260</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66">
        <v>20</v>
      </c>
      <c r="B180" s="167" t="s">
        <v>519</v>
      </c>
      <c r="C180" s="175" t="s">
        <v>520</v>
      </c>
      <c r="D180" s="168" t="s">
        <v>514</v>
      </c>
      <c r="E180" s="169">
        <v>140.44</v>
      </c>
      <c r="F180" s="170"/>
      <c r="G180" s="171">
        <f>ROUND(E180*F180,2)</f>
        <v>0</v>
      </c>
      <c r="H180" s="170"/>
      <c r="I180" s="171">
        <f>ROUND(E180*H180,2)</f>
        <v>0</v>
      </c>
      <c r="J180" s="170"/>
      <c r="K180" s="171">
        <f>ROUND(E180*J180,2)</f>
        <v>0</v>
      </c>
      <c r="L180" s="171">
        <v>21</v>
      </c>
      <c r="M180" s="171">
        <f>G180*(1+L180/100)</f>
        <v>0</v>
      </c>
      <c r="N180" s="171">
        <v>0</v>
      </c>
      <c r="O180" s="171">
        <f>ROUND(E180*N180,2)</f>
        <v>0</v>
      </c>
      <c r="P180" s="171">
        <v>4.0000000000000002E-4</v>
      </c>
      <c r="Q180" s="171">
        <f>ROUND(E180*P180,2)</f>
        <v>0.06</v>
      </c>
      <c r="R180" s="171" t="s">
        <v>336</v>
      </c>
      <c r="S180" s="171" t="s">
        <v>337</v>
      </c>
      <c r="T180" s="172" t="s">
        <v>338</v>
      </c>
      <c r="U180" s="156">
        <v>7.0000000000000007E-2</v>
      </c>
      <c r="V180" s="156">
        <f>ROUND(E180*U180,2)</f>
        <v>9.83</v>
      </c>
      <c r="W180" s="156"/>
      <c r="X180" s="156" t="s">
        <v>257</v>
      </c>
      <c r="Y180" s="147"/>
      <c r="Z180" s="147"/>
      <c r="AA180" s="147"/>
      <c r="AB180" s="147"/>
      <c r="AC180" s="147"/>
      <c r="AD180" s="147"/>
      <c r="AE180" s="147"/>
      <c r="AF180" s="147"/>
      <c r="AG180" s="147" t="s">
        <v>258</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176" t="s">
        <v>259</v>
      </c>
      <c r="D181" s="157"/>
      <c r="E181" s="158"/>
      <c r="F181" s="156"/>
      <c r="G181" s="156"/>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260</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76" t="s">
        <v>521</v>
      </c>
      <c r="D182" s="157"/>
      <c r="E182" s="158">
        <v>6.25</v>
      </c>
      <c r="F182" s="156"/>
      <c r="G182" s="156"/>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260</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76" t="s">
        <v>522</v>
      </c>
      <c r="D183" s="157"/>
      <c r="E183" s="158">
        <v>63.39</v>
      </c>
      <c r="F183" s="156"/>
      <c r="G183" s="156"/>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260</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76" t="s">
        <v>523</v>
      </c>
      <c r="D184" s="157"/>
      <c r="E184" s="158">
        <v>19</v>
      </c>
      <c r="F184" s="156"/>
      <c r="G184" s="156"/>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260</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76" t="s">
        <v>524</v>
      </c>
      <c r="D185" s="157"/>
      <c r="E185" s="158">
        <v>4.0999999999999996</v>
      </c>
      <c r="F185" s="156"/>
      <c r="G185" s="1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260</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76" t="s">
        <v>525</v>
      </c>
      <c r="D186" s="157"/>
      <c r="E186" s="158">
        <v>8.6</v>
      </c>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260</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76" t="s">
        <v>526</v>
      </c>
      <c r="D187" s="157"/>
      <c r="E187" s="158">
        <v>4</v>
      </c>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260</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76" t="s">
        <v>527</v>
      </c>
      <c r="D188" s="157"/>
      <c r="E188" s="158">
        <v>4.0999999999999996</v>
      </c>
      <c r="F188" s="156"/>
      <c r="G188" s="15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260</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76" t="s">
        <v>528</v>
      </c>
      <c r="D189" s="157"/>
      <c r="E189" s="158">
        <v>4.8</v>
      </c>
      <c r="F189" s="156"/>
      <c r="G189" s="15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260</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76" t="s">
        <v>529</v>
      </c>
      <c r="D190" s="157"/>
      <c r="E190" s="158">
        <v>4.7</v>
      </c>
      <c r="F190" s="156"/>
      <c r="G190" s="156"/>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260</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76" t="s">
        <v>530</v>
      </c>
      <c r="D191" s="157"/>
      <c r="E191" s="158">
        <v>11.7</v>
      </c>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260</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76" t="s">
        <v>531</v>
      </c>
      <c r="D192" s="157"/>
      <c r="E192" s="158">
        <v>6.4</v>
      </c>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260</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76" t="s">
        <v>532</v>
      </c>
      <c r="D193" s="157"/>
      <c r="E193" s="158">
        <v>3.4</v>
      </c>
      <c r="F193" s="156"/>
      <c r="G193" s="15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260</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22.5" outlineLevel="1" x14ac:dyDescent="0.2">
      <c r="A194" s="166">
        <v>21</v>
      </c>
      <c r="B194" s="167" t="s">
        <v>533</v>
      </c>
      <c r="C194" s="175" t="s">
        <v>534</v>
      </c>
      <c r="D194" s="168" t="s">
        <v>535</v>
      </c>
      <c r="E194" s="169">
        <v>31.923860000000001</v>
      </c>
      <c r="F194" s="170"/>
      <c r="G194" s="171">
        <f>ROUND(E194*F194,2)</f>
        <v>0</v>
      </c>
      <c r="H194" s="170"/>
      <c r="I194" s="171">
        <f>ROUND(E194*H194,2)</f>
        <v>0</v>
      </c>
      <c r="J194" s="170"/>
      <c r="K194" s="171">
        <f>ROUND(E194*J194,2)</f>
        <v>0</v>
      </c>
      <c r="L194" s="171">
        <v>21</v>
      </c>
      <c r="M194" s="171">
        <f>G194*(1+L194/100)</f>
        <v>0</v>
      </c>
      <c r="N194" s="171">
        <v>0</v>
      </c>
      <c r="O194" s="171">
        <f>ROUND(E194*N194,2)</f>
        <v>0</v>
      </c>
      <c r="P194" s="171">
        <v>2.2000000000000002</v>
      </c>
      <c r="Q194" s="171">
        <f>ROUND(E194*P194,2)</f>
        <v>70.23</v>
      </c>
      <c r="R194" s="171" t="s">
        <v>336</v>
      </c>
      <c r="S194" s="171" t="s">
        <v>337</v>
      </c>
      <c r="T194" s="172" t="s">
        <v>338</v>
      </c>
      <c r="U194" s="156">
        <v>7.51</v>
      </c>
      <c r="V194" s="156">
        <f>ROUND(E194*U194,2)</f>
        <v>239.75</v>
      </c>
      <c r="W194" s="156"/>
      <c r="X194" s="156" t="s">
        <v>257</v>
      </c>
      <c r="Y194" s="147"/>
      <c r="Z194" s="147"/>
      <c r="AA194" s="147"/>
      <c r="AB194" s="147"/>
      <c r="AC194" s="147"/>
      <c r="AD194" s="147"/>
      <c r="AE194" s="147"/>
      <c r="AF194" s="147"/>
      <c r="AG194" s="147" t="s">
        <v>258</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76" t="s">
        <v>259</v>
      </c>
      <c r="D195" s="157"/>
      <c r="E195" s="158"/>
      <c r="F195" s="156"/>
      <c r="G195" s="1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260</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76" t="s">
        <v>536</v>
      </c>
      <c r="D196" s="157"/>
      <c r="E196" s="158"/>
      <c r="F196" s="156"/>
      <c r="G196" s="156"/>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260</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76" t="s">
        <v>537</v>
      </c>
      <c r="D197" s="157"/>
      <c r="E197" s="158">
        <v>3.4001999999999999</v>
      </c>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260</v>
      </c>
      <c r="AH197" s="147">
        <v>5</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76" t="s">
        <v>538</v>
      </c>
      <c r="D198" s="157"/>
      <c r="E198" s="158"/>
      <c r="F198" s="156"/>
      <c r="G198" s="156"/>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260</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76" t="s">
        <v>539</v>
      </c>
      <c r="D199" s="157"/>
      <c r="E199" s="158">
        <v>2.0119999999999999E-2</v>
      </c>
      <c r="F199" s="156"/>
      <c r="G199" s="156"/>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260</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176" t="s">
        <v>540</v>
      </c>
      <c r="D200" s="157"/>
      <c r="E200" s="158">
        <v>2.358E-2</v>
      </c>
      <c r="F200" s="156"/>
      <c r="G200" s="156"/>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260</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176" t="s">
        <v>541</v>
      </c>
      <c r="D201" s="157"/>
      <c r="E201" s="158">
        <v>1.218E-2</v>
      </c>
      <c r="F201" s="156"/>
      <c r="G201" s="156"/>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260</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76" t="s">
        <v>542</v>
      </c>
      <c r="D202" s="157"/>
      <c r="E202" s="158">
        <v>3.9100000000000003E-2</v>
      </c>
      <c r="F202" s="156"/>
      <c r="G202" s="156"/>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260</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76" t="s">
        <v>543</v>
      </c>
      <c r="D203" s="157"/>
      <c r="E203" s="158">
        <v>1.2959999999999999E-2</v>
      </c>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260</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76" t="s">
        <v>544</v>
      </c>
      <c r="D204" s="157"/>
      <c r="E204" s="158">
        <v>3.388E-2</v>
      </c>
      <c r="F204" s="156"/>
      <c r="G204" s="156"/>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260</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76" t="s">
        <v>545</v>
      </c>
      <c r="D205" s="157"/>
      <c r="E205" s="158">
        <v>1.6840000000000001E-2</v>
      </c>
      <c r="F205" s="156"/>
      <c r="G205" s="156"/>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260</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76" t="s">
        <v>546</v>
      </c>
      <c r="D206" s="157"/>
      <c r="E206" s="158">
        <v>0.11604</v>
      </c>
      <c r="F206" s="156"/>
      <c r="G206" s="156"/>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260</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76" t="s">
        <v>547</v>
      </c>
      <c r="D207" s="157"/>
      <c r="E207" s="158">
        <v>8.3599999999999994E-3</v>
      </c>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260</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76" t="s">
        <v>548</v>
      </c>
      <c r="D208" s="157"/>
      <c r="E208" s="158">
        <v>9.1000000000000004E-3</v>
      </c>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260</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76" t="s">
        <v>549</v>
      </c>
      <c r="D209" s="157"/>
      <c r="E209" s="158">
        <v>0.33600000000000002</v>
      </c>
      <c r="F209" s="156"/>
      <c r="G209" s="156"/>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260</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76" t="s">
        <v>550</v>
      </c>
      <c r="D210" s="157"/>
      <c r="E210" s="158"/>
      <c r="F210" s="156"/>
      <c r="G210" s="156"/>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260</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76" t="s">
        <v>551</v>
      </c>
      <c r="D211" s="157"/>
      <c r="E211" s="158">
        <v>0.39510000000000001</v>
      </c>
      <c r="F211" s="156"/>
      <c r="G211" s="156"/>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260</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76" t="s">
        <v>552</v>
      </c>
      <c r="D212" s="157"/>
      <c r="E212" s="158">
        <v>0.90539999999999998</v>
      </c>
      <c r="F212" s="156"/>
      <c r="G212" s="156"/>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260</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76" t="s">
        <v>553</v>
      </c>
      <c r="D213" s="157"/>
      <c r="E213" s="158">
        <v>1.0610999999999999</v>
      </c>
      <c r="F213" s="156"/>
      <c r="G213" s="156"/>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260</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76" t="s">
        <v>554</v>
      </c>
      <c r="D214" s="157"/>
      <c r="E214" s="158">
        <v>7.7724000000000002</v>
      </c>
      <c r="F214" s="156"/>
      <c r="G214" s="156"/>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260</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76" t="s">
        <v>555</v>
      </c>
      <c r="D215" s="157"/>
      <c r="E215" s="158">
        <v>0.54810000000000003</v>
      </c>
      <c r="F215" s="156"/>
      <c r="G215" s="156"/>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260</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76" t="s">
        <v>556</v>
      </c>
      <c r="D216" s="157"/>
      <c r="E216" s="158">
        <v>2.2338</v>
      </c>
      <c r="F216" s="156"/>
      <c r="G216" s="156"/>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260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76" t="s">
        <v>557</v>
      </c>
      <c r="D217" s="157"/>
      <c r="E217" s="158">
        <v>1.7595000000000001</v>
      </c>
      <c r="F217" s="156"/>
      <c r="G217" s="156"/>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260</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176" t="s">
        <v>558</v>
      </c>
      <c r="D218" s="157"/>
      <c r="E218" s="158">
        <v>0.1179</v>
      </c>
      <c r="F218" s="156"/>
      <c r="G218" s="156"/>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260</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76" t="s">
        <v>559</v>
      </c>
      <c r="D219" s="157"/>
      <c r="E219" s="158">
        <v>0.76500000000000001</v>
      </c>
      <c r="F219" s="156"/>
      <c r="G219" s="15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260</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76" t="s">
        <v>560</v>
      </c>
      <c r="D220" s="157"/>
      <c r="E220" s="158">
        <v>0.16109999999999999</v>
      </c>
      <c r="F220" s="156"/>
      <c r="G220" s="15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260</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76" t="s">
        <v>561</v>
      </c>
      <c r="D221" s="157"/>
      <c r="E221" s="158">
        <v>0.1215</v>
      </c>
      <c r="F221" s="156"/>
      <c r="G221" s="156"/>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260</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76" t="s">
        <v>562</v>
      </c>
      <c r="D222" s="157"/>
      <c r="E222" s="158">
        <v>0.58320000000000005</v>
      </c>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260</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76" t="s">
        <v>563</v>
      </c>
      <c r="D223" s="157"/>
      <c r="E223" s="158">
        <v>1.3059000000000001</v>
      </c>
      <c r="F223" s="156"/>
      <c r="G223" s="156"/>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260</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76" t="s">
        <v>564</v>
      </c>
      <c r="D224" s="157"/>
      <c r="E224" s="158">
        <v>1.5246</v>
      </c>
      <c r="F224" s="156"/>
      <c r="G224" s="156"/>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260</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76" t="s">
        <v>565</v>
      </c>
      <c r="D225" s="157"/>
      <c r="E225" s="158">
        <v>0.14130000000000001</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260</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76" t="s">
        <v>566</v>
      </c>
      <c r="D226" s="157"/>
      <c r="E226" s="158">
        <v>0.13139999999999999</v>
      </c>
      <c r="F226" s="156"/>
      <c r="G226" s="156"/>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260</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76" t="s">
        <v>567</v>
      </c>
      <c r="D227" s="157"/>
      <c r="E227" s="158">
        <v>0.1368</v>
      </c>
      <c r="F227" s="156"/>
      <c r="G227" s="156"/>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260</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76" t="s">
        <v>568</v>
      </c>
      <c r="D228" s="157"/>
      <c r="E228" s="158">
        <v>1.0448999999999999</v>
      </c>
      <c r="F228" s="156"/>
      <c r="G228" s="1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260</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76" t="s">
        <v>569</v>
      </c>
      <c r="D229" s="157"/>
      <c r="E229" s="158">
        <v>0.75780000000000003</v>
      </c>
      <c r="F229" s="156"/>
      <c r="G229" s="156"/>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260</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76" t="s">
        <v>570</v>
      </c>
      <c r="D230" s="157"/>
      <c r="E230" s="158">
        <v>0.27089999999999997</v>
      </c>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260</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76" t="s">
        <v>571</v>
      </c>
      <c r="D231" s="157"/>
      <c r="E231" s="158">
        <v>0.15029999999999999</v>
      </c>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260</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76" t="s">
        <v>572</v>
      </c>
      <c r="D232" s="157"/>
      <c r="E232" s="158">
        <v>5.2218</v>
      </c>
      <c r="F232" s="156"/>
      <c r="G232" s="156"/>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260</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76" t="s">
        <v>573</v>
      </c>
      <c r="D233" s="157"/>
      <c r="E233" s="158">
        <v>0.37619999999999998</v>
      </c>
      <c r="F233" s="156"/>
      <c r="G233" s="15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260</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76" t="s">
        <v>574</v>
      </c>
      <c r="D234" s="157"/>
      <c r="E234" s="158">
        <v>0.40949999999999998</v>
      </c>
      <c r="F234" s="156"/>
      <c r="G234" s="156"/>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260</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ht="22.5" outlineLevel="1" x14ac:dyDescent="0.2">
      <c r="A235" s="166">
        <v>22</v>
      </c>
      <c r="B235" s="167" t="s">
        <v>575</v>
      </c>
      <c r="C235" s="175" t="s">
        <v>576</v>
      </c>
      <c r="D235" s="168" t="s">
        <v>535</v>
      </c>
      <c r="E235" s="169">
        <v>0.28860000000000002</v>
      </c>
      <c r="F235" s="170"/>
      <c r="G235" s="171">
        <f>ROUND(E235*F235,2)</f>
        <v>0</v>
      </c>
      <c r="H235" s="170"/>
      <c r="I235" s="171">
        <f>ROUND(E235*H235,2)</f>
        <v>0</v>
      </c>
      <c r="J235" s="170"/>
      <c r="K235" s="171">
        <f>ROUND(E235*J235,2)</f>
        <v>0</v>
      </c>
      <c r="L235" s="171">
        <v>21</v>
      </c>
      <c r="M235" s="171">
        <f>G235*(1+L235/100)</f>
        <v>0</v>
      </c>
      <c r="N235" s="171">
        <v>0</v>
      </c>
      <c r="O235" s="171">
        <f>ROUND(E235*N235,2)</f>
        <v>0</v>
      </c>
      <c r="P235" s="171">
        <v>2.2000000000000002</v>
      </c>
      <c r="Q235" s="171">
        <f>ROUND(E235*P235,2)</f>
        <v>0.63</v>
      </c>
      <c r="R235" s="171" t="s">
        <v>336</v>
      </c>
      <c r="S235" s="171" t="s">
        <v>337</v>
      </c>
      <c r="T235" s="172" t="s">
        <v>338</v>
      </c>
      <c r="U235" s="156">
        <v>12.74</v>
      </c>
      <c r="V235" s="156">
        <f>ROUND(E235*U235,2)</f>
        <v>3.68</v>
      </c>
      <c r="W235" s="156"/>
      <c r="X235" s="156" t="s">
        <v>257</v>
      </c>
      <c r="Y235" s="147"/>
      <c r="Z235" s="147"/>
      <c r="AA235" s="147"/>
      <c r="AB235" s="147"/>
      <c r="AC235" s="147"/>
      <c r="AD235" s="147"/>
      <c r="AE235" s="147"/>
      <c r="AF235" s="147"/>
      <c r="AG235" s="147" t="s">
        <v>258</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76" t="s">
        <v>259</v>
      </c>
      <c r="D236" s="157"/>
      <c r="E236" s="158"/>
      <c r="F236" s="156"/>
      <c r="G236" s="15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260</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76" t="s">
        <v>577</v>
      </c>
      <c r="D237" s="157"/>
      <c r="E237" s="158">
        <v>0.21060000000000001</v>
      </c>
      <c r="F237" s="156"/>
      <c r="G237" s="156"/>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260</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76" t="s">
        <v>578</v>
      </c>
      <c r="D238" s="157"/>
      <c r="E238" s="158">
        <v>7.8E-2</v>
      </c>
      <c r="F238" s="156"/>
      <c r="G238" s="156"/>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260</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ht="22.5" outlineLevel="1" x14ac:dyDescent="0.2">
      <c r="A239" s="166">
        <v>23</v>
      </c>
      <c r="B239" s="167" t="s">
        <v>579</v>
      </c>
      <c r="C239" s="175" t="s">
        <v>580</v>
      </c>
      <c r="D239" s="168" t="s">
        <v>535</v>
      </c>
      <c r="E239" s="169">
        <v>1.1399999999999999</v>
      </c>
      <c r="F239" s="170"/>
      <c r="G239" s="171">
        <f>ROUND(E239*F239,2)</f>
        <v>0</v>
      </c>
      <c r="H239" s="170"/>
      <c r="I239" s="171">
        <f>ROUND(E239*H239,2)</f>
        <v>0</v>
      </c>
      <c r="J239" s="170"/>
      <c r="K239" s="171">
        <f>ROUND(E239*J239,2)</f>
        <v>0</v>
      </c>
      <c r="L239" s="171">
        <v>21</v>
      </c>
      <c r="M239" s="171">
        <f>G239*(1+L239/100)</f>
        <v>0</v>
      </c>
      <c r="N239" s="171">
        <v>0</v>
      </c>
      <c r="O239" s="171">
        <f>ROUND(E239*N239,2)</f>
        <v>0</v>
      </c>
      <c r="P239" s="171">
        <v>2.2000000000000002</v>
      </c>
      <c r="Q239" s="171">
        <f>ROUND(E239*P239,2)</f>
        <v>2.5099999999999998</v>
      </c>
      <c r="R239" s="171" t="s">
        <v>336</v>
      </c>
      <c r="S239" s="171" t="s">
        <v>337</v>
      </c>
      <c r="T239" s="172" t="s">
        <v>338</v>
      </c>
      <c r="U239" s="156">
        <v>11.09</v>
      </c>
      <c r="V239" s="156">
        <f>ROUND(E239*U239,2)</f>
        <v>12.64</v>
      </c>
      <c r="W239" s="156"/>
      <c r="X239" s="156" t="s">
        <v>257</v>
      </c>
      <c r="Y239" s="147"/>
      <c r="Z239" s="147"/>
      <c r="AA239" s="147"/>
      <c r="AB239" s="147"/>
      <c r="AC239" s="147"/>
      <c r="AD239" s="147"/>
      <c r="AE239" s="147"/>
      <c r="AF239" s="147"/>
      <c r="AG239" s="147" t="s">
        <v>258</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76" t="s">
        <v>259</v>
      </c>
      <c r="D240" s="157"/>
      <c r="E240" s="158"/>
      <c r="F240" s="156"/>
      <c r="G240" s="1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260</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76" t="s">
        <v>581</v>
      </c>
      <c r="D241" s="157"/>
      <c r="E241" s="158">
        <v>0.312</v>
      </c>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260</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76" t="s">
        <v>582</v>
      </c>
      <c r="D242" s="157"/>
      <c r="E242" s="158">
        <v>0.67200000000000004</v>
      </c>
      <c r="F242" s="156"/>
      <c r="G242" s="156"/>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260</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76" t="s">
        <v>583</v>
      </c>
      <c r="D243" s="157"/>
      <c r="E243" s="158">
        <v>0.156</v>
      </c>
      <c r="F243" s="156"/>
      <c r="G243" s="156"/>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260</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ht="22.5" outlineLevel="1" x14ac:dyDescent="0.2">
      <c r="A244" s="166">
        <v>24</v>
      </c>
      <c r="B244" s="167" t="s">
        <v>584</v>
      </c>
      <c r="C244" s="175" t="s">
        <v>585</v>
      </c>
      <c r="D244" s="168" t="s">
        <v>535</v>
      </c>
      <c r="E244" s="169">
        <v>2.2959999999999998</v>
      </c>
      <c r="F244" s="170"/>
      <c r="G244" s="171">
        <f>ROUND(E244*F244,2)</f>
        <v>0</v>
      </c>
      <c r="H244" s="170"/>
      <c r="I244" s="171">
        <f>ROUND(E244*H244,2)</f>
        <v>0</v>
      </c>
      <c r="J244" s="170"/>
      <c r="K244" s="171">
        <f>ROUND(E244*J244,2)</f>
        <v>0</v>
      </c>
      <c r="L244" s="171">
        <v>21</v>
      </c>
      <c r="M244" s="171">
        <f>G244*(1+L244/100)</f>
        <v>0</v>
      </c>
      <c r="N244" s="171">
        <v>0</v>
      </c>
      <c r="O244" s="171">
        <f>ROUND(E244*N244,2)</f>
        <v>0</v>
      </c>
      <c r="P244" s="171">
        <v>1.4</v>
      </c>
      <c r="Q244" s="171">
        <f>ROUND(E244*P244,2)</f>
        <v>3.21</v>
      </c>
      <c r="R244" s="171" t="s">
        <v>336</v>
      </c>
      <c r="S244" s="171" t="s">
        <v>337</v>
      </c>
      <c r="T244" s="172" t="s">
        <v>338</v>
      </c>
      <c r="U244" s="156">
        <v>0.88</v>
      </c>
      <c r="V244" s="156">
        <f>ROUND(E244*U244,2)</f>
        <v>2.02</v>
      </c>
      <c r="W244" s="156"/>
      <c r="X244" s="156" t="s">
        <v>257</v>
      </c>
      <c r="Y244" s="147"/>
      <c r="Z244" s="147"/>
      <c r="AA244" s="147"/>
      <c r="AB244" s="147"/>
      <c r="AC244" s="147"/>
      <c r="AD244" s="147"/>
      <c r="AE244" s="147"/>
      <c r="AF244" s="147"/>
      <c r="AG244" s="147" t="s">
        <v>258</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76" t="s">
        <v>259</v>
      </c>
      <c r="D245" s="157"/>
      <c r="E245" s="158"/>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260</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76" t="s">
        <v>586</v>
      </c>
      <c r="D246" s="157"/>
      <c r="E246" s="158">
        <v>0.72799999999999998</v>
      </c>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260</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76" t="s">
        <v>587</v>
      </c>
      <c r="D247" s="157"/>
      <c r="E247" s="158">
        <v>1.5680000000000001</v>
      </c>
      <c r="F247" s="156"/>
      <c r="G247" s="156"/>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260</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2.5" outlineLevel="1" x14ac:dyDescent="0.2">
      <c r="A248" s="166">
        <v>25</v>
      </c>
      <c r="B248" s="167" t="s">
        <v>588</v>
      </c>
      <c r="C248" s="175" t="s">
        <v>589</v>
      </c>
      <c r="D248" s="168" t="s">
        <v>535</v>
      </c>
      <c r="E248" s="169">
        <v>7.1499999999999994E-2</v>
      </c>
      <c r="F248" s="170"/>
      <c r="G248" s="171">
        <f>ROUND(E248*F248,2)</f>
        <v>0</v>
      </c>
      <c r="H248" s="170"/>
      <c r="I248" s="171">
        <f>ROUND(E248*H248,2)</f>
        <v>0</v>
      </c>
      <c r="J248" s="170"/>
      <c r="K248" s="171">
        <f>ROUND(E248*J248,2)</f>
        <v>0</v>
      </c>
      <c r="L248" s="171">
        <v>21</v>
      </c>
      <c r="M248" s="171">
        <f>G248*(1+L248/100)</f>
        <v>0</v>
      </c>
      <c r="N248" s="171">
        <v>0</v>
      </c>
      <c r="O248" s="171">
        <f>ROUND(E248*N248,2)</f>
        <v>0</v>
      </c>
      <c r="P248" s="171">
        <v>1.4</v>
      </c>
      <c r="Q248" s="171">
        <f>ROUND(E248*P248,2)</f>
        <v>0.1</v>
      </c>
      <c r="R248" s="171" t="s">
        <v>336</v>
      </c>
      <c r="S248" s="171" t="s">
        <v>337</v>
      </c>
      <c r="T248" s="172" t="s">
        <v>338</v>
      </c>
      <c r="U248" s="156">
        <v>1.375</v>
      </c>
      <c r="V248" s="156">
        <f>ROUND(E248*U248,2)</f>
        <v>0.1</v>
      </c>
      <c r="W248" s="156"/>
      <c r="X248" s="156" t="s">
        <v>257</v>
      </c>
      <c r="Y248" s="147"/>
      <c r="Z248" s="147"/>
      <c r="AA248" s="147"/>
      <c r="AB248" s="147"/>
      <c r="AC248" s="147"/>
      <c r="AD248" s="147"/>
      <c r="AE248" s="147"/>
      <c r="AF248" s="147"/>
      <c r="AG248" s="147" t="s">
        <v>258</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76" t="s">
        <v>259</v>
      </c>
      <c r="D249" s="157"/>
      <c r="E249" s="158"/>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260</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76" t="s">
        <v>590</v>
      </c>
      <c r="D250" s="157"/>
      <c r="E250" s="158">
        <v>7.1499999999999994E-2</v>
      </c>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260</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66">
        <v>26</v>
      </c>
      <c r="B251" s="167" t="s">
        <v>591</v>
      </c>
      <c r="C251" s="175" t="s">
        <v>592</v>
      </c>
      <c r="D251" s="168" t="s">
        <v>389</v>
      </c>
      <c r="E251" s="169">
        <v>16</v>
      </c>
      <c r="F251" s="170"/>
      <c r="G251" s="171">
        <f>ROUND(E251*F251,2)</f>
        <v>0</v>
      </c>
      <c r="H251" s="170"/>
      <c r="I251" s="171">
        <f>ROUND(E251*H251,2)</f>
        <v>0</v>
      </c>
      <c r="J251" s="170"/>
      <c r="K251" s="171">
        <f>ROUND(E251*J251,2)</f>
        <v>0</v>
      </c>
      <c r="L251" s="171">
        <v>21</v>
      </c>
      <c r="M251" s="171">
        <f>G251*(1+L251/100)</f>
        <v>0</v>
      </c>
      <c r="N251" s="171">
        <v>0</v>
      </c>
      <c r="O251" s="171">
        <f>ROUND(E251*N251,2)</f>
        <v>0</v>
      </c>
      <c r="P251" s="171">
        <v>0</v>
      </c>
      <c r="Q251" s="171">
        <f>ROUND(E251*P251,2)</f>
        <v>0</v>
      </c>
      <c r="R251" s="171" t="s">
        <v>336</v>
      </c>
      <c r="S251" s="171" t="s">
        <v>337</v>
      </c>
      <c r="T251" s="172" t="s">
        <v>338</v>
      </c>
      <c r="U251" s="156">
        <v>0.05</v>
      </c>
      <c r="V251" s="156">
        <f>ROUND(E251*U251,2)</f>
        <v>0.8</v>
      </c>
      <c r="W251" s="156"/>
      <c r="X251" s="156" t="s">
        <v>257</v>
      </c>
      <c r="Y251" s="147"/>
      <c r="Z251" s="147"/>
      <c r="AA251" s="147"/>
      <c r="AB251" s="147"/>
      <c r="AC251" s="147"/>
      <c r="AD251" s="147"/>
      <c r="AE251" s="147"/>
      <c r="AF251" s="147"/>
      <c r="AG251" s="147" t="s">
        <v>258</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264" t="s">
        <v>593</v>
      </c>
      <c r="D252" s="265"/>
      <c r="E252" s="265"/>
      <c r="F252" s="265"/>
      <c r="G252" s="265"/>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351</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76" t="s">
        <v>259</v>
      </c>
      <c r="D253" s="157"/>
      <c r="E253" s="158"/>
      <c r="F253" s="156"/>
      <c r="G253" s="156"/>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260</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76" t="s">
        <v>594</v>
      </c>
      <c r="D254" s="157"/>
      <c r="E254" s="158">
        <v>11</v>
      </c>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260</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76" t="s">
        <v>595</v>
      </c>
      <c r="D255" s="157"/>
      <c r="E255" s="158">
        <v>4</v>
      </c>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260</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76" t="s">
        <v>596</v>
      </c>
      <c r="D256" s="157"/>
      <c r="E256" s="158">
        <v>1</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260</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66">
        <v>27</v>
      </c>
      <c r="B257" s="167" t="s">
        <v>597</v>
      </c>
      <c r="C257" s="175" t="s">
        <v>598</v>
      </c>
      <c r="D257" s="168" t="s">
        <v>389</v>
      </c>
      <c r="E257" s="169">
        <v>7</v>
      </c>
      <c r="F257" s="170"/>
      <c r="G257" s="171">
        <f>ROUND(E257*F257,2)</f>
        <v>0</v>
      </c>
      <c r="H257" s="170"/>
      <c r="I257" s="171">
        <f>ROUND(E257*H257,2)</f>
        <v>0</v>
      </c>
      <c r="J257" s="170"/>
      <c r="K257" s="171">
        <f>ROUND(E257*J257,2)</f>
        <v>0</v>
      </c>
      <c r="L257" s="171">
        <v>21</v>
      </c>
      <c r="M257" s="171">
        <f>G257*(1+L257/100)</f>
        <v>0</v>
      </c>
      <c r="N257" s="171">
        <v>0</v>
      </c>
      <c r="O257" s="171">
        <f>ROUND(E257*N257,2)</f>
        <v>0</v>
      </c>
      <c r="P257" s="171">
        <v>0</v>
      </c>
      <c r="Q257" s="171">
        <f>ROUND(E257*P257,2)</f>
        <v>0</v>
      </c>
      <c r="R257" s="171" t="s">
        <v>336</v>
      </c>
      <c r="S257" s="171" t="s">
        <v>337</v>
      </c>
      <c r="T257" s="172" t="s">
        <v>338</v>
      </c>
      <c r="U257" s="156">
        <v>0.09</v>
      </c>
      <c r="V257" s="156">
        <f>ROUND(E257*U257,2)</f>
        <v>0.63</v>
      </c>
      <c r="W257" s="156"/>
      <c r="X257" s="156" t="s">
        <v>257</v>
      </c>
      <c r="Y257" s="147"/>
      <c r="Z257" s="147"/>
      <c r="AA257" s="147"/>
      <c r="AB257" s="147"/>
      <c r="AC257" s="147"/>
      <c r="AD257" s="147"/>
      <c r="AE257" s="147"/>
      <c r="AF257" s="147"/>
      <c r="AG257" s="147" t="s">
        <v>258</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264" t="s">
        <v>593</v>
      </c>
      <c r="D258" s="265"/>
      <c r="E258" s="265"/>
      <c r="F258" s="265"/>
      <c r="G258" s="265"/>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351</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76" t="s">
        <v>259</v>
      </c>
      <c r="D259" s="157"/>
      <c r="E259" s="158"/>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260</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76" t="s">
        <v>599</v>
      </c>
      <c r="D260" s="157"/>
      <c r="E260" s="158">
        <v>3</v>
      </c>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260</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76" t="s">
        <v>600</v>
      </c>
      <c r="D261" s="157"/>
      <c r="E261" s="158">
        <v>2</v>
      </c>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260</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76" t="s">
        <v>601</v>
      </c>
      <c r="D262" s="157"/>
      <c r="E262" s="158">
        <v>2</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260</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ht="33.75" outlineLevel="1" x14ac:dyDescent="0.2">
      <c r="A263" s="166">
        <v>28</v>
      </c>
      <c r="B263" s="167" t="s">
        <v>602</v>
      </c>
      <c r="C263" s="175" t="s">
        <v>603</v>
      </c>
      <c r="D263" s="168" t="s">
        <v>376</v>
      </c>
      <c r="E263" s="169">
        <v>18.18</v>
      </c>
      <c r="F263" s="170"/>
      <c r="G263" s="171">
        <f>ROUND(E263*F263,2)</f>
        <v>0</v>
      </c>
      <c r="H263" s="170"/>
      <c r="I263" s="171">
        <f>ROUND(E263*H263,2)</f>
        <v>0</v>
      </c>
      <c r="J263" s="170"/>
      <c r="K263" s="171">
        <f>ROUND(E263*J263,2)</f>
        <v>0</v>
      </c>
      <c r="L263" s="171">
        <v>21</v>
      </c>
      <c r="M263" s="171">
        <f>G263*(1+L263/100)</f>
        <v>0</v>
      </c>
      <c r="N263" s="171">
        <v>1.17E-3</v>
      </c>
      <c r="O263" s="171">
        <f>ROUND(E263*N263,2)</f>
        <v>0.02</v>
      </c>
      <c r="P263" s="171">
        <v>7.5999999999999998E-2</v>
      </c>
      <c r="Q263" s="171">
        <f>ROUND(E263*P263,2)</f>
        <v>1.38</v>
      </c>
      <c r="R263" s="171" t="s">
        <v>336</v>
      </c>
      <c r="S263" s="171" t="s">
        <v>337</v>
      </c>
      <c r="T263" s="172" t="s">
        <v>338</v>
      </c>
      <c r="U263" s="156">
        <v>0.94</v>
      </c>
      <c r="V263" s="156">
        <f>ROUND(E263*U263,2)</f>
        <v>17.09</v>
      </c>
      <c r="W263" s="156"/>
      <c r="X263" s="156" t="s">
        <v>257</v>
      </c>
      <c r="Y263" s="147"/>
      <c r="Z263" s="147"/>
      <c r="AA263" s="147"/>
      <c r="AB263" s="147"/>
      <c r="AC263" s="147"/>
      <c r="AD263" s="147"/>
      <c r="AE263" s="147"/>
      <c r="AF263" s="147"/>
      <c r="AG263" s="147" t="s">
        <v>258</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76" t="s">
        <v>259</v>
      </c>
      <c r="D264" s="157"/>
      <c r="E264" s="158"/>
      <c r="F264" s="156"/>
      <c r="G264" s="156"/>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260</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76" t="s">
        <v>604</v>
      </c>
      <c r="D265" s="157"/>
      <c r="E265" s="158">
        <v>16.765999999999998</v>
      </c>
      <c r="F265" s="156"/>
      <c r="G265" s="156"/>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260</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76" t="s">
        <v>605</v>
      </c>
      <c r="D266" s="157"/>
      <c r="E266" s="158">
        <v>1.4139999999999999</v>
      </c>
      <c r="F266" s="156"/>
      <c r="G266" s="156"/>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260</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ht="33.75" outlineLevel="1" x14ac:dyDescent="0.2">
      <c r="A267" s="166">
        <v>29</v>
      </c>
      <c r="B267" s="167" t="s">
        <v>606</v>
      </c>
      <c r="C267" s="175" t="s">
        <v>607</v>
      </c>
      <c r="D267" s="168" t="s">
        <v>376</v>
      </c>
      <c r="E267" s="169">
        <v>7.07</v>
      </c>
      <c r="F267" s="170"/>
      <c r="G267" s="171">
        <f>ROUND(E267*F267,2)</f>
        <v>0</v>
      </c>
      <c r="H267" s="170"/>
      <c r="I267" s="171">
        <f>ROUND(E267*H267,2)</f>
        <v>0</v>
      </c>
      <c r="J267" s="170"/>
      <c r="K267" s="171">
        <f>ROUND(E267*J267,2)</f>
        <v>0</v>
      </c>
      <c r="L267" s="171">
        <v>21</v>
      </c>
      <c r="M267" s="171">
        <f>G267*(1+L267/100)</f>
        <v>0</v>
      </c>
      <c r="N267" s="171">
        <v>1E-3</v>
      </c>
      <c r="O267" s="171">
        <f>ROUND(E267*N267,2)</f>
        <v>0.01</v>
      </c>
      <c r="P267" s="171">
        <v>6.3E-2</v>
      </c>
      <c r="Q267" s="171">
        <f>ROUND(E267*P267,2)</f>
        <v>0.45</v>
      </c>
      <c r="R267" s="171" t="s">
        <v>336</v>
      </c>
      <c r="S267" s="171" t="s">
        <v>337</v>
      </c>
      <c r="T267" s="172" t="s">
        <v>338</v>
      </c>
      <c r="U267" s="156">
        <v>0.72</v>
      </c>
      <c r="V267" s="156">
        <f>ROUND(E267*U267,2)</f>
        <v>5.09</v>
      </c>
      <c r="W267" s="156"/>
      <c r="X267" s="156" t="s">
        <v>257</v>
      </c>
      <c r="Y267" s="147"/>
      <c r="Z267" s="147"/>
      <c r="AA267" s="147"/>
      <c r="AB267" s="147"/>
      <c r="AC267" s="147"/>
      <c r="AD267" s="147"/>
      <c r="AE267" s="147"/>
      <c r="AF267" s="147"/>
      <c r="AG267" s="147" t="s">
        <v>258</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176" t="s">
        <v>259</v>
      </c>
      <c r="D268" s="157"/>
      <c r="E268" s="158"/>
      <c r="F268" s="156"/>
      <c r="G268" s="156"/>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260</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76" t="s">
        <v>608</v>
      </c>
      <c r="D269" s="157"/>
      <c r="E269" s="158">
        <v>7.07</v>
      </c>
      <c r="F269" s="156"/>
      <c r="G269" s="156"/>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260</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66">
        <v>30</v>
      </c>
      <c r="B270" s="167" t="s">
        <v>609</v>
      </c>
      <c r="C270" s="175" t="s">
        <v>610</v>
      </c>
      <c r="D270" s="168" t="s">
        <v>376</v>
      </c>
      <c r="E270" s="169">
        <v>15.0276</v>
      </c>
      <c r="F270" s="170"/>
      <c r="G270" s="171">
        <f>ROUND(E270*F270,2)</f>
        <v>0</v>
      </c>
      <c r="H270" s="170"/>
      <c r="I270" s="171">
        <f>ROUND(E270*H270,2)</f>
        <v>0</v>
      </c>
      <c r="J270" s="170"/>
      <c r="K270" s="171">
        <f>ROUND(E270*J270,2)</f>
        <v>0</v>
      </c>
      <c r="L270" s="171">
        <v>21</v>
      </c>
      <c r="M270" s="171">
        <f>G270*(1+L270/100)</f>
        <v>0</v>
      </c>
      <c r="N270" s="171">
        <v>1E-3</v>
      </c>
      <c r="O270" s="171">
        <f>ROUND(E270*N270,2)</f>
        <v>0.02</v>
      </c>
      <c r="P270" s="171">
        <v>4.1200000000000001E-2</v>
      </c>
      <c r="Q270" s="171">
        <f>ROUND(E270*P270,2)</f>
        <v>0.62</v>
      </c>
      <c r="R270" s="171" t="s">
        <v>336</v>
      </c>
      <c r="S270" s="171" t="s">
        <v>337</v>
      </c>
      <c r="T270" s="172" t="s">
        <v>338</v>
      </c>
      <c r="U270" s="156">
        <v>0.5</v>
      </c>
      <c r="V270" s="156">
        <f>ROUND(E270*U270,2)</f>
        <v>7.51</v>
      </c>
      <c r="W270" s="156"/>
      <c r="X270" s="156" t="s">
        <v>257</v>
      </c>
      <c r="Y270" s="147"/>
      <c r="Z270" s="147"/>
      <c r="AA270" s="147"/>
      <c r="AB270" s="147"/>
      <c r="AC270" s="147"/>
      <c r="AD270" s="147"/>
      <c r="AE270" s="147"/>
      <c r="AF270" s="147"/>
      <c r="AG270" s="147" t="s">
        <v>258</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76" t="s">
        <v>259</v>
      </c>
      <c r="D271" s="157"/>
      <c r="E271" s="158"/>
      <c r="F271" s="156"/>
      <c r="G271" s="156"/>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260</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176" t="s">
        <v>611</v>
      </c>
      <c r="D272" s="157"/>
      <c r="E272" s="158">
        <v>3.2522000000000002</v>
      </c>
      <c r="F272" s="156"/>
      <c r="G272" s="156"/>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260</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76" t="s">
        <v>612</v>
      </c>
      <c r="D273" s="157"/>
      <c r="E273" s="158">
        <v>3.7976000000000001</v>
      </c>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260</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76" t="s">
        <v>613</v>
      </c>
      <c r="D274" s="157"/>
      <c r="E274" s="158">
        <v>4.3733000000000004</v>
      </c>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260</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76" t="s">
        <v>614</v>
      </c>
      <c r="D275" s="157"/>
      <c r="E275" s="158">
        <v>3.6044999999999998</v>
      </c>
      <c r="F275" s="156"/>
      <c r="G275" s="156"/>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260</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66">
        <v>31</v>
      </c>
      <c r="B276" s="167" t="s">
        <v>615</v>
      </c>
      <c r="C276" s="175" t="s">
        <v>616</v>
      </c>
      <c r="D276" s="168" t="s">
        <v>376</v>
      </c>
      <c r="E276" s="169">
        <v>2.0212500000000002</v>
      </c>
      <c r="F276" s="170"/>
      <c r="G276" s="171">
        <f>ROUND(E276*F276,2)</f>
        <v>0</v>
      </c>
      <c r="H276" s="170"/>
      <c r="I276" s="171">
        <f>ROUND(E276*H276,2)</f>
        <v>0</v>
      </c>
      <c r="J276" s="170"/>
      <c r="K276" s="171">
        <f>ROUND(E276*J276,2)</f>
        <v>0</v>
      </c>
      <c r="L276" s="171">
        <v>21</v>
      </c>
      <c r="M276" s="171">
        <f>G276*(1+L276/100)</f>
        <v>0</v>
      </c>
      <c r="N276" s="171">
        <v>9.2000000000000003E-4</v>
      </c>
      <c r="O276" s="171">
        <f>ROUND(E276*N276,2)</f>
        <v>0</v>
      </c>
      <c r="P276" s="171">
        <v>0.04</v>
      </c>
      <c r="Q276" s="171">
        <f>ROUND(E276*P276,2)</f>
        <v>0.08</v>
      </c>
      <c r="R276" s="171" t="s">
        <v>336</v>
      </c>
      <c r="S276" s="171" t="s">
        <v>337</v>
      </c>
      <c r="T276" s="172" t="s">
        <v>338</v>
      </c>
      <c r="U276" s="156">
        <v>0.37</v>
      </c>
      <c r="V276" s="156">
        <f>ROUND(E276*U276,2)</f>
        <v>0.75</v>
      </c>
      <c r="W276" s="156"/>
      <c r="X276" s="156" t="s">
        <v>257</v>
      </c>
      <c r="Y276" s="147"/>
      <c r="Z276" s="147"/>
      <c r="AA276" s="147"/>
      <c r="AB276" s="147"/>
      <c r="AC276" s="147"/>
      <c r="AD276" s="147"/>
      <c r="AE276" s="147"/>
      <c r="AF276" s="147"/>
      <c r="AG276" s="147" t="s">
        <v>258</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76" t="s">
        <v>259</v>
      </c>
      <c r="D277" s="157"/>
      <c r="E277" s="158"/>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260</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76" t="s">
        <v>617</v>
      </c>
      <c r="D278" s="157"/>
      <c r="E278" s="158">
        <v>2.0212500000000002</v>
      </c>
      <c r="F278" s="156"/>
      <c r="G278" s="156"/>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260</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66">
        <v>32</v>
      </c>
      <c r="B279" s="167" t="s">
        <v>618</v>
      </c>
      <c r="C279" s="175" t="s">
        <v>619</v>
      </c>
      <c r="D279" s="168" t="s">
        <v>376</v>
      </c>
      <c r="E279" s="169">
        <v>1.9950000000000001</v>
      </c>
      <c r="F279" s="170"/>
      <c r="G279" s="171">
        <f>ROUND(E279*F279,2)</f>
        <v>0</v>
      </c>
      <c r="H279" s="170"/>
      <c r="I279" s="171">
        <f>ROUND(E279*H279,2)</f>
        <v>0</v>
      </c>
      <c r="J279" s="170"/>
      <c r="K279" s="171">
        <f>ROUND(E279*J279,2)</f>
        <v>0</v>
      </c>
      <c r="L279" s="171">
        <v>21</v>
      </c>
      <c r="M279" s="171">
        <f>G279*(1+L279/100)</f>
        <v>0</v>
      </c>
      <c r="N279" s="171">
        <v>1E-3</v>
      </c>
      <c r="O279" s="171">
        <f>ROUND(E279*N279,2)</f>
        <v>0</v>
      </c>
      <c r="P279" s="171">
        <v>3.492E-2</v>
      </c>
      <c r="Q279" s="171">
        <f>ROUND(E279*P279,2)</f>
        <v>7.0000000000000007E-2</v>
      </c>
      <c r="R279" s="171" t="s">
        <v>336</v>
      </c>
      <c r="S279" s="171" t="s">
        <v>337</v>
      </c>
      <c r="T279" s="172" t="s">
        <v>338</v>
      </c>
      <c r="U279" s="156">
        <v>0.52</v>
      </c>
      <c r="V279" s="156">
        <f>ROUND(E279*U279,2)</f>
        <v>1.04</v>
      </c>
      <c r="W279" s="156"/>
      <c r="X279" s="156" t="s">
        <v>257</v>
      </c>
      <c r="Y279" s="147"/>
      <c r="Z279" s="147"/>
      <c r="AA279" s="147"/>
      <c r="AB279" s="147"/>
      <c r="AC279" s="147"/>
      <c r="AD279" s="147"/>
      <c r="AE279" s="147"/>
      <c r="AF279" s="147"/>
      <c r="AG279" s="147" t="s">
        <v>258</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76" t="s">
        <v>259</v>
      </c>
      <c r="D280" s="157"/>
      <c r="E280" s="158"/>
      <c r="F280" s="156"/>
      <c r="G280" s="156"/>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260</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76" t="s">
        <v>620</v>
      </c>
      <c r="D281" s="157"/>
      <c r="E281" s="158">
        <v>1.9950000000000001</v>
      </c>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260</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66">
        <v>33</v>
      </c>
      <c r="B282" s="167" t="s">
        <v>621</v>
      </c>
      <c r="C282" s="175" t="s">
        <v>622</v>
      </c>
      <c r="D282" s="168" t="s">
        <v>376</v>
      </c>
      <c r="E282" s="169">
        <v>1.73963</v>
      </c>
      <c r="F282" s="170"/>
      <c r="G282" s="171">
        <f>ROUND(E282*F282,2)</f>
        <v>0</v>
      </c>
      <c r="H282" s="170"/>
      <c r="I282" s="171">
        <f>ROUND(E282*H282,2)</f>
        <v>0</v>
      </c>
      <c r="J282" s="170"/>
      <c r="K282" s="171">
        <f>ROUND(E282*J282,2)</f>
        <v>0</v>
      </c>
      <c r="L282" s="171">
        <v>21</v>
      </c>
      <c r="M282" s="171">
        <f>G282*(1+L282/100)</f>
        <v>0</v>
      </c>
      <c r="N282" s="171">
        <v>2.1900000000000001E-3</v>
      </c>
      <c r="O282" s="171">
        <f>ROUND(E282*N282,2)</f>
        <v>0</v>
      </c>
      <c r="P282" s="171">
        <v>0.01</v>
      </c>
      <c r="Q282" s="171">
        <f>ROUND(E282*P282,2)</f>
        <v>0.02</v>
      </c>
      <c r="R282" s="171" t="s">
        <v>336</v>
      </c>
      <c r="S282" s="171" t="s">
        <v>337</v>
      </c>
      <c r="T282" s="172" t="s">
        <v>338</v>
      </c>
      <c r="U282" s="156">
        <v>0.52</v>
      </c>
      <c r="V282" s="156">
        <f>ROUND(E282*U282,2)</f>
        <v>0.9</v>
      </c>
      <c r="W282" s="156"/>
      <c r="X282" s="156" t="s">
        <v>257</v>
      </c>
      <c r="Y282" s="147"/>
      <c r="Z282" s="147"/>
      <c r="AA282" s="147"/>
      <c r="AB282" s="147"/>
      <c r="AC282" s="147"/>
      <c r="AD282" s="147"/>
      <c r="AE282" s="147"/>
      <c r="AF282" s="147"/>
      <c r="AG282" s="147" t="s">
        <v>258</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76" t="s">
        <v>259</v>
      </c>
      <c r="D283" s="157"/>
      <c r="E283" s="158"/>
      <c r="F283" s="156"/>
      <c r="G283" s="156"/>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260</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76" t="s">
        <v>623</v>
      </c>
      <c r="D284" s="157"/>
      <c r="E284" s="158">
        <v>0.99563000000000001</v>
      </c>
      <c r="F284" s="156"/>
      <c r="G284" s="156"/>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260</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76" t="s">
        <v>624</v>
      </c>
      <c r="D285" s="157"/>
      <c r="E285" s="158">
        <v>0.74399999999999999</v>
      </c>
      <c r="F285" s="156"/>
      <c r="G285" s="156"/>
      <c r="H285" s="156"/>
      <c r="I285" s="156"/>
      <c r="J285" s="156"/>
      <c r="K285" s="156"/>
      <c r="L285" s="156"/>
      <c r="M285" s="156"/>
      <c r="N285" s="156"/>
      <c r="O285" s="156"/>
      <c r="P285" s="156"/>
      <c r="Q285" s="156"/>
      <c r="R285" s="156"/>
      <c r="S285" s="156"/>
      <c r="T285" s="156"/>
      <c r="U285" s="156"/>
      <c r="V285" s="156"/>
      <c r="W285" s="156"/>
      <c r="X285" s="156"/>
      <c r="Y285" s="147"/>
      <c r="Z285" s="147"/>
      <c r="AA285" s="147"/>
      <c r="AB285" s="147"/>
      <c r="AC285" s="147"/>
      <c r="AD285" s="147"/>
      <c r="AE285" s="147"/>
      <c r="AF285" s="147"/>
      <c r="AG285" s="147" t="s">
        <v>260</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ht="22.5" outlineLevel="1" x14ac:dyDescent="0.2">
      <c r="A286" s="166">
        <v>34</v>
      </c>
      <c r="B286" s="167" t="s">
        <v>625</v>
      </c>
      <c r="C286" s="175" t="s">
        <v>626</v>
      </c>
      <c r="D286" s="168" t="s">
        <v>376</v>
      </c>
      <c r="E286" s="169">
        <v>5.4039999999999999</v>
      </c>
      <c r="F286" s="170"/>
      <c r="G286" s="171">
        <f>ROUND(E286*F286,2)</f>
        <v>0</v>
      </c>
      <c r="H286" s="170"/>
      <c r="I286" s="171">
        <f>ROUND(E286*H286,2)</f>
        <v>0</v>
      </c>
      <c r="J286" s="170"/>
      <c r="K286" s="171">
        <f>ROUND(E286*J286,2)</f>
        <v>0</v>
      </c>
      <c r="L286" s="171">
        <v>21</v>
      </c>
      <c r="M286" s="171">
        <f>G286*(1+L286/100)</f>
        <v>0</v>
      </c>
      <c r="N286" s="171">
        <v>0</v>
      </c>
      <c r="O286" s="171">
        <f>ROUND(E286*N286,2)</f>
        <v>0</v>
      </c>
      <c r="P286" s="171">
        <v>2.9159999999999998E-2</v>
      </c>
      <c r="Q286" s="171">
        <f>ROUND(E286*P286,2)</f>
        <v>0.16</v>
      </c>
      <c r="R286" s="171" t="s">
        <v>336</v>
      </c>
      <c r="S286" s="171" t="s">
        <v>337</v>
      </c>
      <c r="T286" s="172" t="s">
        <v>338</v>
      </c>
      <c r="U286" s="156">
        <v>0.44</v>
      </c>
      <c r="V286" s="156">
        <f>ROUND(E286*U286,2)</f>
        <v>2.38</v>
      </c>
      <c r="W286" s="156"/>
      <c r="X286" s="156" t="s">
        <v>257</v>
      </c>
      <c r="Y286" s="147"/>
      <c r="Z286" s="147"/>
      <c r="AA286" s="147"/>
      <c r="AB286" s="147"/>
      <c r="AC286" s="147"/>
      <c r="AD286" s="147"/>
      <c r="AE286" s="147"/>
      <c r="AF286" s="147"/>
      <c r="AG286" s="147" t="s">
        <v>258</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76" t="s">
        <v>259</v>
      </c>
      <c r="D287" s="157"/>
      <c r="E287" s="158"/>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260</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76" t="s">
        <v>627</v>
      </c>
      <c r="D288" s="157"/>
      <c r="E288" s="158">
        <v>1.4470000000000001</v>
      </c>
      <c r="F288" s="156"/>
      <c r="G288" s="156"/>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260</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176" t="s">
        <v>628</v>
      </c>
      <c r="D289" s="157"/>
      <c r="E289" s="158">
        <v>0.8</v>
      </c>
      <c r="F289" s="156"/>
      <c r="G289" s="156"/>
      <c r="H289" s="156"/>
      <c r="I289" s="156"/>
      <c r="J289" s="156"/>
      <c r="K289" s="156"/>
      <c r="L289" s="156"/>
      <c r="M289" s="156"/>
      <c r="N289" s="156"/>
      <c r="O289" s="156"/>
      <c r="P289" s="156"/>
      <c r="Q289" s="156"/>
      <c r="R289" s="156"/>
      <c r="S289" s="156"/>
      <c r="T289" s="156"/>
      <c r="U289" s="156"/>
      <c r="V289" s="156"/>
      <c r="W289" s="156"/>
      <c r="X289" s="156"/>
      <c r="Y289" s="147"/>
      <c r="Z289" s="147"/>
      <c r="AA289" s="147"/>
      <c r="AB289" s="147"/>
      <c r="AC289" s="147"/>
      <c r="AD289" s="147"/>
      <c r="AE289" s="147"/>
      <c r="AF289" s="147"/>
      <c r="AG289" s="147" t="s">
        <v>260</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76" t="s">
        <v>629</v>
      </c>
      <c r="D290" s="157"/>
      <c r="E290" s="158">
        <v>3.157</v>
      </c>
      <c r="F290" s="156"/>
      <c r="G290" s="15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260</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ht="22.5" outlineLevel="1" x14ac:dyDescent="0.2">
      <c r="A291" s="166">
        <v>35</v>
      </c>
      <c r="B291" s="167" t="s">
        <v>630</v>
      </c>
      <c r="C291" s="175" t="s">
        <v>631</v>
      </c>
      <c r="D291" s="168" t="s">
        <v>254</v>
      </c>
      <c r="E291" s="169">
        <v>1</v>
      </c>
      <c r="F291" s="170"/>
      <c r="G291" s="171">
        <f>ROUND(E291*F291,2)</f>
        <v>0</v>
      </c>
      <c r="H291" s="170"/>
      <c r="I291" s="171">
        <f>ROUND(E291*H291,2)</f>
        <v>0</v>
      </c>
      <c r="J291" s="170"/>
      <c r="K291" s="171">
        <f>ROUND(E291*J291,2)</f>
        <v>0</v>
      </c>
      <c r="L291" s="171">
        <v>21</v>
      </c>
      <c r="M291" s="171">
        <f>G291*(1+L291/100)</f>
        <v>0</v>
      </c>
      <c r="N291" s="171">
        <v>0</v>
      </c>
      <c r="O291" s="171">
        <f>ROUND(E291*N291,2)</f>
        <v>0</v>
      </c>
      <c r="P291" s="171">
        <v>0</v>
      </c>
      <c r="Q291" s="171">
        <f>ROUND(E291*P291,2)</f>
        <v>0</v>
      </c>
      <c r="R291" s="171"/>
      <c r="S291" s="171" t="s">
        <v>255</v>
      </c>
      <c r="T291" s="172" t="s">
        <v>256</v>
      </c>
      <c r="U291" s="156">
        <v>0</v>
      </c>
      <c r="V291" s="156">
        <f>ROUND(E291*U291,2)</f>
        <v>0</v>
      </c>
      <c r="W291" s="156"/>
      <c r="X291" s="156" t="s">
        <v>257</v>
      </c>
      <c r="Y291" s="147"/>
      <c r="Z291" s="147"/>
      <c r="AA291" s="147"/>
      <c r="AB291" s="147"/>
      <c r="AC291" s="147"/>
      <c r="AD291" s="147"/>
      <c r="AE291" s="147"/>
      <c r="AF291" s="147"/>
      <c r="AG291" s="147" t="s">
        <v>258</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266" t="s">
        <v>632</v>
      </c>
      <c r="D292" s="267"/>
      <c r="E292" s="267"/>
      <c r="F292" s="267"/>
      <c r="G292" s="267"/>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404</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76" t="s">
        <v>259</v>
      </c>
      <c r="D293" s="157"/>
      <c r="E293" s="158"/>
      <c r="F293" s="156"/>
      <c r="G293" s="156"/>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260</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76" t="s">
        <v>633</v>
      </c>
      <c r="D294" s="157"/>
      <c r="E294" s="158">
        <v>1</v>
      </c>
      <c r="F294" s="156"/>
      <c r="G294" s="156"/>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260</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ht="22.5" outlineLevel="1" x14ac:dyDescent="0.2">
      <c r="A295" s="166">
        <v>36</v>
      </c>
      <c r="B295" s="167" t="s">
        <v>634</v>
      </c>
      <c r="C295" s="175" t="s">
        <v>635</v>
      </c>
      <c r="D295" s="168" t="s">
        <v>254</v>
      </c>
      <c r="E295" s="169">
        <v>1</v>
      </c>
      <c r="F295" s="170"/>
      <c r="G295" s="171">
        <f>ROUND(E295*F295,2)</f>
        <v>0</v>
      </c>
      <c r="H295" s="170"/>
      <c r="I295" s="171">
        <f>ROUND(E295*H295,2)</f>
        <v>0</v>
      </c>
      <c r="J295" s="170"/>
      <c r="K295" s="171">
        <f>ROUND(E295*J295,2)</f>
        <v>0</v>
      </c>
      <c r="L295" s="171">
        <v>21</v>
      </c>
      <c r="M295" s="171">
        <f>G295*(1+L295/100)</f>
        <v>0</v>
      </c>
      <c r="N295" s="171">
        <v>0</v>
      </c>
      <c r="O295" s="171">
        <f>ROUND(E295*N295,2)</f>
        <v>0</v>
      </c>
      <c r="P295" s="171">
        <v>0</v>
      </c>
      <c r="Q295" s="171">
        <f>ROUND(E295*P295,2)</f>
        <v>0</v>
      </c>
      <c r="R295" s="171"/>
      <c r="S295" s="171" t="s">
        <v>255</v>
      </c>
      <c r="T295" s="172" t="s">
        <v>256</v>
      </c>
      <c r="U295" s="156">
        <v>0</v>
      </c>
      <c r="V295" s="156">
        <f>ROUND(E295*U295,2)</f>
        <v>0</v>
      </c>
      <c r="W295" s="156"/>
      <c r="X295" s="156" t="s">
        <v>257</v>
      </c>
      <c r="Y295" s="147"/>
      <c r="Z295" s="147"/>
      <c r="AA295" s="147"/>
      <c r="AB295" s="147"/>
      <c r="AC295" s="147"/>
      <c r="AD295" s="147"/>
      <c r="AE295" s="147"/>
      <c r="AF295" s="147"/>
      <c r="AG295" s="147" t="s">
        <v>258</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76" t="s">
        <v>259</v>
      </c>
      <c r="D296" s="157"/>
      <c r="E296" s="158"/>
      <c r="F296" s="156"/>
      <c r="G296" s="156"/>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260</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76" t="s">
        <v>636</v>
      </c>
      <c r="D297" s="157"/>
      <c r="E297" s="158">
        <v>1</v>
      </c>
      <c r="F297" s="156"/>
      <c r="G297" s="156"/>
      <c r="H297" s="156"/>
      <c r="I297" s="156"/>
      <c r="J297" s="156"/>
      <c r="K297" s="156"/>
      <c r="L297" s="156"/>
      <c r="M297" s="156"/>
      <c r="N297" s="156"/>
      <c r="O297" s="156"/>
      <c r="P297" s="156"/>
      <c r="Q297" s="156"/>
      <c r="R297" s="156"/>
      <c r="S297" s="156"/>
      <c r="T297" s="156"/>
      <c r="U297" s="156"/>
      <c r="V297" s="156"/>
      <c r="W297" s="156"/>
      <c r="X297" s="156"/>
      <c r="Y297" s="147"/>
      <c r="Z297" s="147"/>
      <c r="AA297" s="147"/>
      <c r="AB297" s="147"/>
      <c r="AC297" s="147"/>
      <c r="AD297" s="147"/>
      <c r="AE297" s="147"/>
      <c r="AF297" s="147"/>
      <c r="AG297" s="147" t="s">
        <v>260</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ht="22.5" outlineLevel="1" x14ac:dyDescent="0.2">
      <c r="A298" s="166">
        <v>37</v>
      </c>
      <c r="B298" s="167" t="s">
        <v>637</v>
      </c>
      <c r="C298" s="175" t="s">
        <v>638</v>
      </c>
      <c r="D298" s="168" t="s">
        <v>535</v>
      </c>
      <c r="E298" s="169">
        <v>21.727039999999999</v>
      </c>
      <c r="F298" s="170"/>
      <c r="G298" s="171">
        <f>ROUND(E298*F298,2)</f>
        <v>0</v>
      </c>
      <c r="H298" s="170"/>
      <c r="I298" s="171">
        <f>ROUND(E298*H298,2)</f>
        <v>0</v>
      </c>
      <c r="J298" s="170"/>
      <c r="K298" s="171">
        <f>ROUND(E298*J298,2)</f>
        <v>0</v>
      </c>
      <c r="L298" s="171">
        <v>21</v>
      </c>
      <c r="M298" s="171">
        <f>G298*(1+L298/100)</f>
        <v>0</v>
      </c>
      <c r="N298" s="171">
        <v>1.2800000000000001E-3</v>
      </c>
      <c r="O298" s="171">
        <f>ROUND(E298*N298,2)</f>
        <v>0.03</v>
      </c>
      <c r="P298" s="171">
        <v>1.8</v>
      </c>
      <c r="Q298" s="171">
        <f>ROUND(E298*P298,2)</f>
        <v>39.11</v>
      </c>
      <c r="R298" s="171" t="s">
        <v>336</v>
      </c>
      <c r="S298" s="171" t="s">
        <v>337</v>
      </c>
      <c r="T298" s="172" t="s">
        <v>338</v>
      </c>
      <c r="U298" s="156">
        <v>1.52</v>
      </c>
      <c r="V298" s="156">
        <f>ROUND(E298*U298,2)</f>
        <v>33.03</v>
      </c>
      <c r="W298" s="156"/>
      <c r="X298" s="156" t="s">
        <v>257</v>
      </c>
      <c r="Y298" s="147"/>
      <c r="Z298" s="147"/>
      <c r="AA298" s="147"/>
      <c r="AB298" s="147"/>
      <c r="AC298" s="147"/>
      <c r="AD298" s="147"/>
      <c r="AE298" s="147"/>
      <c r="AF298" s="147"/>
      <c r="AG298" s="147" t="s">
        <v>258</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ht="22.5" outlineLevel="1" x14ac:dyDescent="0.2">
      <c r="A299" s="154"/>
      <c r="B299" s="155"/>
      <c r="C299" s="264" t="s">
        <v>639</v>
      </c>
      <c r="D299" s="265"/>
      <c r="E299" s="265"/>
      <c r="F299" s="265"/>
      <c r="G299" s="265"/>
      <c r="H299" s="156"/>
      <c r="I299" s="156"/>
      <c r="J299" s="156"/>
      <c r="K299" s="156"/>
      <c r="L299" s="156"/>
      <c r="M299" s="156"/>
      <c r="N299" s="156"/>
      <c r="O299" s="156"/>
      <c r="P299" s="156"/>
      <c r="Q299" s="156"/>
      <c r="R299" s="156"/>
      <c r="S299" s="156"/>
      <c r="T299" s="156"/>
      <c r="U299" s="156"/>
      <c r="V299" s="156"/>
      <c r="W299" s="156"/>
      <c r="X299" s="156"/>
      <c r="Y299" s="147"/>
      <c r="Z299" s="147"/>
      <c r="AA299" s="147"/>
      <c r="AB299" s="147"/>
      <c r="AC299" s="147"/>
      <c r="AD299" s="147"/>
      <c r="AE299" s="147"/>
      <c r="AF299" s="147"/>
      <c r="AG299" s="147" t="s">
        <v>351</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85" t="str">
        <f>C299</f>
        <v>nebo vybourání otvorů průřezové plochy přes 4 m2 ve zdivu nadzákladovém, včetně pomocného lešení o výšce podlahy do 1900 mm a pro zatížení do 1,5 kPa  (150 kg/m2)</v>
      </c>
      <c r="BB299" s="147"/>
      <c r="BC299" s="147"/>
      <c r="BD299" s="147"/>
      <c r="BE299" s="147"/>
      <c r="BF299" s="147"/>
      <c r="BG299" s="147"/>
      <c r="BH299" s="147"/>
    </row>
    <row r="300" spans="1:60" outlineLevel="1" x14ac:dyDescent="0.2">
      <c r="A300" s="154"/>
      <c r="B300" s="155"/>
      <c r="C300" s="176" t="s">
        <v>259</v>
      </c>
      <c r="D300" s="157"/>
      <c r="E300" s="158"/>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260</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76" t="s">
        <v>640</v>
      </c>
      <c r="D301" s="157"/>
      <c r="E301" s="158">
        <v>1.1049500000000001</v>
      </c>
      <c r="F301" s="156"/>
      <c r="G301" s="156"/>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260</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76" t="s">
        <v>641</v>
      </c>
      <c r="D302" s="157"/>
      <c r="E302" s="158">
        <v>1.2874000000000001</v>
      </c>
      <c r="F302" s="156"/>
      <c r="G302" s="156"/>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260</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76" t="s">
        <v>642</v>
      </c>
      <c r="D303" s="157"/>
      <c r="E303" s="158">
        <v>0.47039999999999998</v>
      </c>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260</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76" t="s">
        <v>643</v>
      </c>
      <c r="D304" s="157"/>
      <c r="E304" s="158">
        <v>6.5089499999999996</v>
      </c>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260</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76" t="s">
        <v>644</v>
      </c>
      <c r="D305" s="157"/>
      <c r="E305" s="158">
        <v>3.76254</v>
      </c>
      <c r="F305" s="156"/>
      <c r="G305" s="156"/>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260</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76" t="s">
        <v>645</v>
      </c>
      <c r="D306" s="157"/>
      <c r="E306" s="158">
        <v>1.8519399999999999</v>
      </c>
      <c r="F306" s="156"/>
      <c r="G306" s="156"/>
      <c r="H306" s="156"/>
      <c r="I306" s="156"/>
      <c r="J306" s="156"/>
      <c r="K306" s="156"/>
      <c r="L306" s="156"/>
      <c r="M306" s="156"/>
      <c r="N306" s="156"/>
      <c r="O306" s="156"/>
      <c r="P306" s="156"/>
      <c r="Q306" s="156"/>
      <c r="R306" s="156"/>
      <c r="S306" s="156"/>
      <c r="T306" s="156"/>
      <c r="U306" s="156"/>
      <c r="V306" s="156"/>
      <c r="W306" s="156"/>
      <c r="X306" s="156"/>
      <c r="Y306" s="147"/>
      <c r="Z306" s="147"/>
      <c r="AA306" s="147"/>
      <c r="AB306" s="147"/>
      <c r="AC306" s="147"/>
      <c r="AD306" s="147"/>
      <c r="AE306" s="147"/>
      <c r="AF306" s="147"/>
      <c r="AG306" s="147" t="s">
        <v>260</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76" t="s">
        <v>646</v>
      </c>
      <c r="D307" s="157"/>
      <c r="E307" s="158">
        <v>2.1123699999999999</v>
      </c>
      <c r="F307" s="156"/>
      <c r="G307" s="156"/>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260</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76" t="s">
        <v>647</v>
      </c>
      <c r="D308" s="157"/>
      <c r="E308" s="158">
        <v>0.19120000000000001</v>
      </c>
      <c r="F308" s="156"/>
      <c r="G308" s="15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260</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176" t="s">
        <v>648</v>
      </c>
      <c r="D309" s="157"/>
      <c r="E309" s="158">
        <v>0.29635</v>
      </c>
      <c r="F309" s="156"/>
      <c r="G309" s="156"/>
      <c r="H309" s="156"/>
      <c r="I309" s="156"/>
      <c r="J309" s="156"/>
      <c r="K309" s="156"/>
      <c r="L309" s="156"/>
      <c r="M309" s="156"/>
      <c r="N309" s="156"/>
      <c r="O309" s="156"/>
      <c r="P309" s="156"/>
      <c r="Q309" s="156"/>
      <c r="R309" s="156"/>
      <c r="S309" s="156"/>
      <c r="T309" s="156"/>
      <c r="U309" s="156"/>
      <c r="V309" s="156"/>
      <c r="W309" s="156"/>
      <c r="X309" s="156"/>
      <c r="Y309" s="147"/>
      <c r="Z309" s="147"/>
      <c r="AA309" s="147"/>
      <c r="AB309" s="147"/>
      <c r="AC309" s="147"/>
      <c r="AD309" s="147"/>
      <c r="AE309" s="147"/>
      <c r="AF309" s="147"/>
      <c r="AG309" s="147" t="s">
        <v>260</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176" t="s">
        <v>649</v>
      </c>
      <c r="D310" s="157"/>
      <c r="E310" s="158">
        <v>6.7979999999999999E-2</v>
      </c>
      <c r="F310" s="156"/>
      <c r="G310" s="156"/>
      <c r="H310" s="156"/>
      <c r="I310" s="156"/>
      <c r="J310" s="156"/>
      <c r="K310" s="156"/>
      <c r="L310" s="156"/>
      <c r="M310" s="156"/>
      <c r="N310" s="156"/>
      <c r="O310" s="156"/>
      <c r="P310" s="156"/>
      <c r="Q310" s="156"/>
      <c r="R310" s="156"/>
      <c r="S310" s="156"/>
      <c r="T310" s="156"/>
      <c r="U310" s="156"/>
      <c r="V310" s="156"/>
      <c r="W310" s="156"/>
      <c r="X310" s="156"/>
      <c r="Y310" s="147"/>
      <c r="Z310" s="147"/>
      <c r="AA310" s="147"/>
      <c r="AB310" s="147"/>
      <c r="AC310" s="147"/>
      <c r="AD310" s="147"/>
      <c r="AE310" s="147"/>
      <c r="AF310" s="147"/>
      <c r="AG310" s="147" t="s">
        <v>260</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76" t="s">
        <v>650</v>
      </c>
      <c r="D311" s="157"/>
      <c r="E311" s="158">
        <v>0.17810000000000001</v>
      </c>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260</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76" t="s">
        <v>651</v>
      </c>
      <c r="D312" s="157"/>
      <c r="E312" s="158">
        <v>0.42980000000000002</v>
      </c>
      <c r="F312" s="156"/>
      <c r="G312" s="156"/>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260</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76" t="s">
        <v>652</v>
      </c>
      <c r="D313" s="157"/>
      <c r="E313" s="158">
        <v>0.40261999999999998</v>
      </c>
      <c r="F313" s="156"/>
      <c r="G313" s="156"/>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260</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76" t="s">
        <v>653</v>
      </c>
      <c r="D314" s="157"/>
      <c r="E314" s="158">
        <v>0.18143999999999999</v>
      </c>
      <c r="F314" s="156"/>
      <c r="G314" s="156"/>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260</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176" t="s">
        <v>654</v>
      </c>
      <c r="D315" s="157"/>
      <c r="E315" s="158">
        <v>0.23216999999999999</v>
      </c>
      <c r="F315" s="156"/>
      <c r="G315" s="156"/>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260</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76" t="s">
        <v>655</v>
      </c>
      <c r="D316" s="157"/>
      <c r="E316" s="158">
        <v>7.43E-3</v>
      </c>
      <c r="F316" s="156"/>
      <c r="G316" s="15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260</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76" t="s">
        <v>656</v>
      </c>
      <c r="D317" s="157"/>
      <c r="E317" s="158">
        <v>5.5050000000000002E-2</v>
      </c>
      <c r="F317" s="156"/>
      <c r="G317" s="156"/>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260</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76" t="s">
        <v>657</v>
      </c>
      <c r="D318" s="157"/>
      <c r="E318" s="158">
        <v>0.48020000000000002</v>
      </c>
      <c r="F318" s="156"/>
      <c r="G318" s="156"/>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260</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76" t="s">
        <v>658</v>
      </c>
      <c r="D319" s="157"/>
      <c r="E319" s="158">
        <v>1.1801999999999999</v>
      </c>
      <c r="F319" s="156"/>
      <c r="G319" s="156"/>
      <c r="H319" s="156"/>
      <c r="I319" s="156"/>
      <c r="J319" s="156"/>
      <c r="K319" s="156"/>
      <c r="L319" s="156"/>
      <c r="M319" s="156"/>
      <c r="N319" s="156"/>
      <c r="O319" s="156"/>
      <c r="P319" s="156"/>
      <c r="Q319" s="156"/>
      <c r="R319" s="156"/>
      <c r="S319" s="156"/>
      <c r="T319" s="156"/>
      <c r="U319" s="156"/>
      <c r="V319" s="156"/>
      <c r="W319" s="156"/>
      <c r="X319" s="156"/>
      <c r="Y319" s="147"/>
      <c r="Z319" s="147"/>
      <c r="AA319" s="147"/>
      <c r="AB319" s="147"/>
      <c r="AC319" s="147"/>
      <c r="AD319" s="147"/>
      <c r="AE319" s="147"/>
      <c r="AF319" s="147"/>
      <c r="AG319" s="147" t="s">
        <v>260</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76" t="s">
        <v>659</v>
      </c>
      <c r="D320" s="157"/>
      <c r="E320" s="158">
        <v>0.105</v>
      </c>
      <c r="F320" s="156"/>
      <c r="G320" s="156"/>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260</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76" t="s">
        <v>660</v>
      </c>
      <c r="D321" s="157"/>
      <c r="E321" s="158">
        <v>0.52407000000000004</v>
      </c>
      <c r="F321" s="156"/>
      <c r="G321" s="156"/>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260</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76" t="s">
        <v>661</v>
      </c>
      <c r="D322" s="157"/>
      <c r="E322" s="158">
        <v>2.5000000000000001E-2</v>
      </c>
      <c r="F322" s="156"/>
      <c r="G322" s="156"/>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260</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176" t="s">
        <v>662</v>
      </c>
      <c r="D323" s="157"/>
      <c r="E323" s="158">
        <v>0.27188000000000001</v>
      </c>
      <c r="F323" s="156"/>
      <c r="G323" s="156"/>
      <c r="H323" s="156"/>
      <c r="I323" s="156"/>
      <c r="J323" s="156"/>
      <c r="K323" s="156"/>
      <c r="L323" s="156"/>
      <c r="M323" s="156"/>
      <c r="N323" s="156"/>
      <c r="O323" s="156"/>
      <c r="P323" s="156"/>
      <c r="Q323" s="156"/>
      <c r="R323" s="156"/>
      <c r="S323" s="156"/>
      <c r="T323" s="156"/>
      <c r="U323" s="156"/>
      <c r="V323" s="156"/>
      <c r="W323" s="156"/>
      <c r="X323" s="156"/>
      <c r="Y323" s="147"/>
      <c r="Z323" s="147"/>
      <c r="AA323" s="147"/>
      <c r="AB323" s="147"/>
      <c r="AC323" s="147"/>
      <c r="AD323" s="147"/>
      <c r="AE323" s="147"/>
      <c r="AF323" s="147"/>
      <c r="AG323" s="147" t="s">
        <v>260</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ht="22.5" outlineLevel="1" x14ac:dyDescent="0.2">
      <c r="A324" s="166">
        <v>38</v>
      </c>
      <c r="B324" s="167" t="s">
        <v>663</v>
      </c>
      <c r="C324" s="175" t="s">
        <v>664</v>
      </c>
      <c r="D324" s="168" t="s">
        <v>254</v>
      </c>
      <c r="E324" s="169">
        <v>1</v>
      </c>
      <c r="F324" s="170"/>
      <c r="G324" s="171">
        <f>ROUND(E324*F324,2)</f>
        <v>0</v>
      </c>
      <c r="H324" s="170"/>
      <c r="I324" s="171">
        <f>ROUND(E324*H324,2)</f>
        <v>0</v>
      </c>
      <c r="J324" s="170"/>
      <c r="K324" s="171">
        <f>ROUND(E324*J324,2)</f>
        <v>0</v>
      </c>
      <c r="L324" s="171">
        <v>21</v>
      </c>
      <c r="M324" s="171">
        <f>G324*(1+L324/100)</f>
        <v>0</v>
      </c>
      <c r="N324" s="171">
        <v>0</v>
      </c>
      <c r="O324" s="171">
        <f>ROUND(E324*N324,2)</f>
        <v>0</v>
      </c>
      <c r="P324" s="171">
        <v>0</v>
      </c>
      <c r="Q324" s="171">
        <f>ROUND(E324*P324,2)</f>
        <v>0</v>
      </c>
      <c r="R324" s="171"/>
      <c r="S324" s="171" t="s">
        <v>255</v>
      </c>
      <c r="T324" s="172" t="s">
        <v>256</v>
      </c>
      <c r="U324" s="156">
        <v>0.3</v>
      </c>
      <c r="V324" s="156">
        <f>ROUND(E324*U324,2)</f>
        <v>0.3</v>
      </c>
      <c r="W324" s="156"/>
      <c r="X324" s="156" t="s">
        <v>257</v>
      </c>
      <c r="Y324" s="147"/>
      <c r="Z324" s="147"/>
      <c r="AA324" s="147"/>
      <c r="AB324" s="147"/>
      <c r="AC324" s="147"/>
      <c r="AD324" s="147"/>
      <c r="AE324" s="147"/>
      <c r="AF324" s="147"/>
      <c r="AG324" s="147" t="s">
        <v>258</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76" t="s">
        <v>259</v>
      </c>
      <c r="D325" s="157"/>
      <c r="E325" s="158"/>
      <c r="F325" s="156"/>
      <c r="G325" s="156"/>
      <c r="H325" s="156"/>
      <c r="I325" s="156"/>
      <c r="J325" s="156"/>
      <c r="K325" s="156"/>
      <c r="L325" s="156"/>
      <c r="M325" s="156"/>
      <c r="N325" s="156"/>
      <c r="O325" s="156"/>
      <c r="P325" s="156"/>
      <c r="Q325" s="156"/>
      <c r="R325" s="156"/>
      <c r="S325" s="156"/>
      <c r="T325" s="156"/>
      <c r="U325" s="156"/>
      <c r="V325" s="156"/>
      <c r="W325" s="156"/>
      <c r="X325" s="156"/>
      <c r="Y325" s="147"/>
      <c r="Z325" s="147"/>
      <c r="AA325" s="147"/>
      <c r="AB325" s="147"/>
      <c r="AC325" s="147"/>
      <c r="AD325" s="147"/>
      <c r="AE325" s="147"/>
      <c r="AF325" s="147"/>
      <c r="AG325" s="147" t="s">
        <v>260</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76" t="s">
        <v>665</v>
      </c>
      <c r="D326" s="157"/>
      <c r="E326" s="158">
        <v>1</v>
      </c>
      <c r="F326" s="156"/>
      <c r="G326" s="156"/>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260</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ht="22.5" outlineLevel="1" x14ac:dyDescent="0.2">
      <c r="A327" s="166">
        <v>39</v>
      </c>
      <c r="B327" s="167" t="s">
        <v>666</v>
      </c>
      <c r="C327" s="175" t="s">
        <v>667</v>
      </c>
      <c r="D327" s="168" t="s">
        <v>535</v>
      </c>
      <c r="E327" s="169">
        <v>0.05</v>
      </c>
      <c r="F327" s="170"/>
      <c r="G327" s="171">
        <f>ROUND(E327*F327,2)</f>
        <v>0</v>
      </c>
      <c r="H327" s="170"/>
      <c r="I327" s="171">
        <f>ROUND(E327*H327,2)</f>
        <v>0</v>
      </c>
      <c r="J327" s="170"/>
      <c r="K327" s="171">
        <f>ROUND(E327*J327,2)</f>
        <v>0</v>
      </c>
      <c r="L327" s="171">
        <v>21</v>
      </c>
      <c r="M327" s="171">
        <f>G327*(1+L327/100)</f>
        <v>0</v>
      </c>
      <c r="N327" s="171">
        <v>0</v>
      </c>
      <c r="O327" s="171">
        <f>ROUND(E327*N327,2)</f>
        <v>0</v>
      </c>
      <c r="P327" s="171">
        <v>2.2000000000000002</v>
      </c>
      <c r="Q327" s="171">
        <f>ROUND(E327*P327,2)</f>
        <v>0.11</v>
      </c>
      <c r="R327" s="171" t="s">
        <v>336</v>
      </c>
      <c r="S327" s="171" t="s">
        <v>337</v>
      </c>
      <c r="T327" s="172" t="s">
        <v>338</v>
      </c>
      <c r="U327" s="156">
        <v>10.47</v>
      </c>
      <c r="V327" s="156">
        <f>ROUND(E327*U327,2)</f>
        <v>0.52</v>
      </c>
      <c r="W327" s="156"/>
      <c r="X327" s="156" t="s">
        <v>257</v>
      </c>
      <c r="Y327" s="147"/>
      <c r="Z327" s="147"/>
      <c r="AA327" s="147"/>
      <c r="AB327" s="147"/>
      <c r="AC327" s="147"/>
      <c r="AD327" s="147"/>
      <c r="AE327" s="147"/>
      <c r="AF327" s="147"/>
      <c r="AG327" s="147" t="s">
        <v>258</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76" t="s">
        <v>259</v>
      </c>
      <c r="D328" s="157"/>
      <c r="E328" s="158"/>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260</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76" t="s">
        <v>668</v>
      </c>
      <c r="D329" s="157"/>
      <c r="E329" s="158">
        <v>0.05</v>
      </c>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260</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ht="22.5" outlineLevel="1" x14ac:dyDescent="0.2">
      <c r="A330" s="166">
        <v>40</v>
      </c>
      <c r="B330" s="167" t="s">
        <v>669</v>
      </c>
      <c r="C330" s="175" t="s">
        <v>670</v>
      </c>
      <c r="D330" s="168" t="s">
        <v>535</v>
      </c>
      <c r="E330" s="169">
        <v>0.05</v>
      </c>
      <c r="F330" s="170"/>
      <c r="G330" s="171">
        <f>ROUND(E330*F330,2)</f>
        <v>0</v>
      </c>
      <c r="H330" s="170"/>
      <c r="I330" s="171">
        <f>ROUND(E330*H330,2)</f>
        <v>0</v>
      </c>
      <c r="J330" s="170"/>
      <c r="K330" s="171">
        <f>ROUND(E330*J330,2)</f>
        <v>0</v>
      </c>
      <c r="L330" s="171">
        <v>21</v>
      </c>
      <c r="M330" s="171">
        <f>G330*(1+L330/100)</f>
        <v>0</v>
      </c>
      <c r="N330" s="171">
        <v>0</v>
      </c>
      <c r="O330" s="171">
        <f>ROUND(E330*N330,2)</f>
        <v>0</v>
      </c>
      <c r="P330" s="171">
        <v>0</v>
      </c>
      <c r="Q330" s="171">
        <f>ROUND(E330*P330,2)</f>
        <v>0</v>
      </c>
      <c r="R330" s="171" t="s">
        <v>336</v>
      </c>
      <c r="S330" s="171" t="s">
        <v>337</v>
      </c>
      <c r="T330" s="172" t="s">
        <v>338</v>
      </c>
      <c r="U330" s="156">
        <v>4.8280000000000003</v>
      </c>
      <c r="V330" s="156">
        <f>ROUND(E330*U330,2)</f>
        <v>0.24</v>
      </c>
      <c r="W330" s="156"/>
      <c r="X330" s="156" t="s">
        <v>257</v>
      </c>
      <c r="Y330" s="147"/>
      <c r="Z330" s="147"/>
      <c r="AA330" s="147"/>
      <c r="AB330" s="147"/>
      <c r="AC330" s="147"/>
      <c r="AD330" s="147"/>
      <c r="AE330" s="147"/>
      <c r="AF330" s="147"/>
      <c r="AG330" s="147" t="s">
        <v>258</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76" t="s">
        <v>671</v>
      </c>
      <c r="D331" s="157"/>
      <c r="E331" s="158">
        <v>0.05</v>
      </c>
      <c r="F331" s="156"/>
      <c r="G331" s="156"/>
      <c r="H331" s="156"/>
      <c r="I331" s="156"/>
      <c r="J331" s="156"/>
      <c r="K331" s="156"/>
      <c r="L331" s="156"/>
      <c r="M331" s="156"/>
      <c r="N331" s="156"/>
      <c r="O331" s="156"/>
      <c r="P331" s="156"/>
      <c r="Q331" s="156"/>
      <c r="R331" s="156"/>
      <c r="S331" s="156"/>
      <c r="T331" s="156"/>
      <c r="U331" s="156"/>
      <c r="V331" s="156"/>
      <c r="W331" s="156"/>
      <c r="X331" s="156"/>
      <c r="Y331" s="147"/>
      <c r="Z331" s="147"/>
      <c r="AA331" s="147"/>
      <c r="AB331" s="147"/>
      <c r="AC331" s="147"/>
      <c r="AD331" s="147"/>
      <c r="AE331" s="147"/>
      <c r="AF331" s="147"/>
      <c r="AG331" s="147" t="s">
        <v>260</v>
      </c>
      <c r="AH331" s="147">
        <v>5</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66">
        <v>41</v>
      </c>
      <c r="B332" s="167" t="s">
        <v>672</v>
      </c>
      <c r="C332" s="175" t="s">
        <v>673</v>
      </c>
      <c r="D332" s="168" t="s">
        <v>514</v>
      </c>
      <c r="E332" s="169">
        <v>23.32</v>
      </c>
      <c r="F332" s="170"/>
      <c r="G332" s="171">
        <f>ROUND(E332*F332,2)</f>
        <v>0</v>
      </c>
      <c r="H332" s="170"/>
      <c r="I332" s="171">
        <f>ROUND(E332*H332,2)</f>
        <v>0</v>
      </c>
      <c r="J332" s="170"/>
      <c r="K332" s="171">
        <f>ROUND(E332*J332,2)</f>
        <v>0</v>
      </c>
      <c r="L332" s="171">
        <v>21</v>
      </c>
      <c r="M332" s="171">
        <f>G332*(1+L332/100)</f>
        <v>0</v>
      </c>
      <c r="N332" s="171">
        <v>0</v>
      </c>
      <c r="O332" s="171">
        <f>ROUND(E332*N332,2)</f>
        <v>0</v>
      </c>
      <c r="P332" s="171">
        <v>3.773E-2</v>
      </c>
      <c r="Q332" s="171">
        <f>ROUND(E332*P332,2)</f>
        <v>0.88</v>
      </c>
      <c r="R332" s="171" t="s">
        <v>336</v>
      </c>
      <c r="S332" s="171" t="s">
        <v>337</v>
      </c>
      <c r="T332" s="172" t="s">
        <v>338</v>
      </c>
      <c r="U332" s="156">
        <v>0.13</v>
      </c>
      <c r="V332" s="156">
        <f>ROUND(E332*U332,2)</f>
        <v>3.03</v>
      </c>
      <c r="W332" s="156"/>
      <c r="X332" s="156" t="s">
        <v>257</v>
      </c>
      <c r="Y332" s="147"/>
      <c r="Z332" s="147"/>
      <c r="AA332" s="147"/>
      <c r="AB332" s="147"/>
      <c r="AC332" s="147"/>
      <c r="AD332" s="147"/>
      <c r="AE332" s="147"/>
      <c r="AF332" s="147"/>
      <c r="AG332" s="147" t="s">
        <v>258</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76" t="s">
        <v>259</v>
      </c>
      <c r="D333" s="157"/>
      <c r="E333" s="158"/>
      <c r="F333" s="156"/>
      <c r="G333" s="156"/>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260</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176" t="s">
        <v>674</v>
      </c>
      <c r="D334" s="157"/>
      <c r="E334" s="158">
        <v>2.2799999999999998</v>
      </c>
      <c r="F334" s="156"/>
      <c r="G334" s="156"/>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260</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176" t="s">
        <v>675</v>
      </c>
      <c r="D335" s="157"/>
      <c r="E335" s="158">
        <v>4.6100000000000003</v>
      </c>
      <c r="F335" s="156"/>
      <c r="G335" s="156"/>
      <c r="H335" s="156"/>
      <c r="I335" s="156"/>
      <c r="J335" s="156"/>
      <c r="K335" s="156"/>
      <c r="L335" s="156"/>
      <c r="M335" s="156"/>
      <c r="N335" s="156"/>
      <c r="O335" s="156"/>
      <c r="P335" s="156"/>
      <c r="Q335" s="156"/>
      <c r="R335" s="156"/>
      <c r="S335" s="156"/>
      <c r="T335" s="156"/>
      <c r="U335" s="156"/>
      <c r="V335" s="156"/>
      <c r="W335" s="156"/>
      <c r="X335" s="156"/>
      <c r="Y335" s="147"/>
      <c r="Z335" s="147"/>
      <c r="AA335" s="147"/>
      <c r="AB335" s="147"/>
      <c r="AC335" s="147"/>
      <c r="AD335" s="147"/>
      <c r="AE335" s="147"/>
      <c r="AF335" s="147"/>
      <c r="AG335" s="147" t="s">
        <v>260</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76" t="s">
        <v>676</v>
      </c>
      <c r="D336" s="157"/>
      <c r="E336" s="158">
        <v>1.1599999999999999</v>
      </c>
      <c r="F336" s="156"/>
      <c r="G336" s="156"/>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260</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76" t="s">
        <v>677</v>
      </c>
      <c r="D337" s="157"/>
      <c r="E337" s="158">
        <v>2.3050000000000002</v>
      </c>
      <c r="F337" s="156"/>
      <c r="G337" s="156"/>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260</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76" t="s">
        <v>678</v>
      </c>
      <c r="D338" s="157"/>
      <c r="E338" s="158">
        <v>1.5349999999999999</v>
      </c>
      <c r="F338" s="156"/>
      <c r="G338" s="15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260</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76" t="s">
        <v>679</v>
      </c>
      <c r="D339" s="157"/>
      <c r="E339" s="158">
        <v>2.31</v>
      </c>
      <c r="F339" s="156"/>
      <c r="G339" s="1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260</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76" t="s">
        <v>680</v>
      </c>
      <c r="D340" s="157"/>
      <c r="E340" s="158">
        <v>1.1399999999999999</v>
      </c>
      <c r="F340" s="156"/>
      <c r="G340" s="156"/>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260</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76" t="s">
        <v>681</v>
      </c>
      <c r="D341" s="157"/>
      <c r="E341" s="158">
        <v>5.7</v>
      </c>
      <c r="F341" s="156"/>
      <c r="G341" s="156"/>
      <c r="H341" s="156"/>
      <c r="I341" s="156"/>
      <c r="J341" s="156"/>
      <c r="K341" s="156"/>
      <c r="L341" s="156"/>
      <c r="M341" s="156"/>
      <c r="N341" s="156"/>
      <c r="O341" s="156"/>
      <c r="P341" s="156"/>
      <c r="Q341" s="156"/>
      <c r="R341" s="156"/>
      <c r="S341" s="156"/>
      <c r="T341" s="156"/>
      <c r="U341" s="156"/>
      <c r="V341" s="156"/>
      <c r="W341" s="156"/>
      <c r="X341" s="156"/>
      <c r="Y341" s="147"/>
      <c r="Z341" s="147"/>
      <c r="AA341" s="147"/>
      <c r="AB341" s="147"/>
      <c r="AC341" s="147"/>
      <c r="AD341" s="147"/>
      <c r="AE341" s="147"/>
      <c r="AF341" s="147"/>
      <c r="AG341" s="147" t="s">
        <v>260</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76" t="s">
        <v>682</v>
      </c>
      <c r="D342" s="157"/>
      <c r="E342" s="158">
        <v>1.1399999999999999</v>
      </c>
      <c r="F342" s="156"/>
      <c r="G342" s="156"/>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260</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76" t="s">
        <v>683</v>
      </c>
      <c r="D343" s="157"/>
      <c r="E343" s="158">
        <v>1.1399999999999999</v>
      </c>
      <c r="F343" s="156"/>
      <c r="G343" s="156"/>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260</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66">
        <v>42</v>
      </c>
      <c r="B344" s="167" t="s">
        <v>684</v>
      </c>
      <c r="C344" s="175" t="s">
        <v>685</v>
      </c>
      <c r="D344" s="168" t="s">
        <v>514</v>
      </c>
      <c r="E344" s="169">
        <v>3.1850000000000001</v>
      </c>
      <c r="F344" s="170"/>
      <c r="G344" s="171">
        <f>ROUND(E344*F344,2)</f>
        <v>0</v>
      </c>
      <c r="H344" s="170"/>
      <c r="I344" s="171">
        <f>ROUND(E344*H344,2)</f>
        <v>0</v>
      </c>
      <c r="J344" s="170"/>
      <c r="K344" s="171">
        <f>ROUND(E344*J344,2)</f>
        <v>0</v>
      </c>
      <c r="L344" s="171">
        <v>21</v>
      </c>
      <c r="M344" s="171">
        <f>G344*(1+L344/100)</f>
        <v>0</v>
      </c>
      <c r="N344" s="171">
        <v>0</v>
      </c>
      <c r="O344" s="171">
        <f>ROUND(E344*N344,2)</f>
        <v>0</v>
      </c>
      <c r="P344" s="171">
        <v>5.1679999999999997E-2</v>
      </c>
      <c r="Q344" s="171">
        <f>ROUND(E344*P344,2)</f>
        <v>0.16</v>
      </c>
      <c r="R344" s="171" t="s">
        <v>336</v>
      </c>
      <c r="S344" s="171" t="s">
        <v>337</v>
      </c>
      <c r="T344" s="172" t="s">
        <v>338</v>
      </c>
      <c r="U344" s="156">
        <v>0.17</v>
      </c>
      <c r="V344" s="156">
        <f>ROUND(E344*U344,2)</f>
        <v>0.54</v>
      </c>
      <c r="W344" s="156"/>
      <c r="X344" s="156" t="s">
        <v>257</v>
      </c>
      <c r="Y344" s="147"/>
      <c r="Z344" s="147"/>
      <c r="AA344" s="147"/>
      <c r="AB344" s="147"/>
      <c r="AC344" s="147"/>
      <c r="AD344" s="147"/>
      <c r="AE344" s="147"/>
      <c r="AF344" s="147"/>
      <c r="AG344" s="147" t="s">
        <v>258</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76" t="s">
        <v>259</v>
      </c>
      <c r="D345" s="157"/>
      <c r="E345" s="158"/>
      <c r="F345" s="156"/>
      <c r="G345" s="156"/>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260</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176" t="s">
        <v>686</v>
      </c>
      <c r="D346" s="157"/>
      <c r="E346" s="158">
        <v>1.155</v>
      </c>
      <c r="F346" s="156"/>
      <c r="G346" s="156"/>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260</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76" t="s">
        <v>687</v>
      </c>
      <c r="D347" s="157"/>
      <c r="E347" s="158">
        <v>2.0299999999999998</v>
      </c>
      <c r="F347" s="156"/>
      <c r="G347" s="156"/>
      <c r="H347" s="156"/>
      <c r="I347" s="156"/>
      <c r="J347" s="156"/>
      <c r="K347" s="156"/>
      <c r="L347" s="156"/>
      <c r="M347" s="156"/>
      <c r="N347" s="156"/>
      <c r="O347" s="156"/>
      <c r="P347" s="156"/>
      <c r="Q347" s="156"/>
      <c r="R347" s="156"/>
      <c r="S347" s="156"/>
      <c r="T347" s="156"/>
      <c r="U347" s="156"/>
      <c r="V347" s="156"/>
      <c r="W347" s="156"/>
      <c r="X347" s="156"/>
      <c r="Y347" s="147"/>
      <c r="Z347" s="147"/>
      <c r="AA347" s="147"/>
      <c r="AB347" s="147"/>
      <c r="AC347" s="147"/>
      <c r="AD347" s="147"/>
      <c r="AE347" s="147"/>
      <c r="AF347" s="147"/>
      <c r="AG347" s="147" t="s">
        <v>260</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ht="22.5" outlineLevel="1" x14ac:dyDescent="0.2">
      <c r="A348" s="166">
        <v>43</v>
      </c>
      <c r="B348" s="167" t="s">
        <v>688</v>
      </c>
      <c r="C348" s="175" t="s">
        <v>689</v>
      </c>
      <c r="D348" s="168" t="s">
        <v>690</v>
      </c>
      <c r="E348" s="169">
        <v>3.7949999999999999</v>
      </c>
      <c r="F348" s="170"/>
      <c r="G348" s="171">
        <f>ROUND(E348*F348,2)</f>
        <v>0</v>
      </c>
      <c r="H348" s="170"/>
      <c r="I348" s="171">
        <f>ROUND(E348*H348,2)</f>
        <v>0</v>
      </c>
      <c r="J348" s="170"/>
      <c r="K348" s="171">
        <f>ROUND(E348*J348,2)</f>
        <v>0</v>
      </c>
      <c r="L348" s="171">
        <v>21</v>
      </c>
      <c r="M348" s="171">
        <f>G348*(1+L348/100)</f>
        <v>0</v>
      </c>
      <c r="N348" s="171">
        <v>0</v>
      </c>
      <c r="O348" s="171">
        <f>ROUND(E348*N348,2)</f>
        <v>0</v>
      </c>
      <c r="P348" s="171">
        <v>0</v>
      </c>
      <c r="Q348" s="171">
        <f>ROUND(E348*P348,2)</f>
        <v>0</v>
      </c>
      <c r="R348" s="171"/>
      <c r="S348" s="171" t="s">
        <v>255</v>
      </c>
      <c r="T348" s="172" t="s">
        <v>256</v>
      </c>
      <c r="U348" s="156">
        <v>0.3</v>
      </c>
      <c r="V348" s="156">
        <f>ROUND(E348*U348,2)</f>
        <v>1.1399999999999999</v>
      </c>
      <c r="W348" s="156"/>
      <c r="X348" s="156" t="s">
        <v>257</v>
      </c>
      <c r="Y348" s="147"/>
      <c r="Z348" s="147"/>
      <c r="AA348" s="147"/>
      <c r="AB348" s="147"/>
      <c r="AC348" s="147"/>
      <c r="AD348" s="147"/>
      <c r="AE348" s="147"/>
      <c r="AF348" s="147"/>
      <c r="AG348" s="147" t="s">
        <v>258</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76" t="s">
        <v>259</v>
      </c>
      <c r="D349" s="157"/>
      <c r="E349" s="158"/>
      <c r="F349" s="156"/>
      <c r="G349" s="156"/>
      <c r="H349" s="156"/>
      <c r="I349" s="156"/>
      <c r="J349" s="156"/>
      <c r="K349" s="156"/>
      <c r="L349" s="156"/>
      <c r="M349" s="156"/>
      <c r="N349" s="156"/>
      <c r="O349" s="156"/>
      <c r="P349" s="156"/>
      <c r="Q349" s="156"/>
      <c r="R349" s="156"/>
      <c r="S349" s="156"/>
      <c r="T349" s="156"/>
      <c r="U349" s="156"/>
      <c r="V349" s="156"/>
      <c r="W349" s="156"/>
      <c r="X349" s="156"/>
      <c r="Y349" s="147"/>
      <c r="Z349" s="147"/>
      <c r="AA349" s="147"/>
      <c r="AB349" s="147"/>
      <c r="AC349" s="147"/>
      <c r="AD349" s="147"/>
      <c r="AE349" s="147"/>
      <c r="AF349" s="147"/>
      <c r="AG349" s="147" t="s">
        <v>260</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76" t="s">
        <v>691</v>
      </c>
      <c r="D350" s="157"/>
      <c r="E350" s="158">
        <v>3.7949999999999999</v>
      </c>
      <c r="F350" s="156"/>
      <c r="G350" s="156"/>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260</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ht="22.5" outlineLevel="1" x14ac:dyDescent="0.2">
      <c r="A351" s="166">
        <v>44</v>
      </c>
      <c r="B351" s="167" t="s">
        <v>692</v>
      </c>
      <c r="C351" s="175" t="s">
        <v>693</v>
      </c>
      <c r="D351" s="168" t="s">
        <v>254</v>
      </c>
      <c r="E351" s="169">
        <v>1</v>
      </c>
      <c r="F351" s="170"/>
      <c r="G351" s="171">
        <f>ROUND(E351*F351,2)</f>
        <v>0</v>
      </c>
      <c r="H351" s="170"/>
      <c r="I351" s="171">
        <f>ROUND(E351*H351,2)</f>
        <v>0</v>
      </c>
      <c r="J351" s="170"/>
      <c r="K351" s="171">
        <f>ROUND(E351*J351,2)</f>
        <v>0</v>
      </c>
      <c r="L351" s="171">
        <v>21</v>
      </c>
      <c r="M351" s="171">
        <f>G351*(1+L351/100)</f>
        <v>0</v>
      </c>
      <c r="N351" s="171">
        <v>0</v>
      </c>
      <c r="O351" s="171">
        <f>ROUND(E351*N351,2)</f>
        <v>0</v>
      </c>
      <c r="P351" s="171">
        <v>0</v>
      </c>
      <c r="Q351" s="171">
        <f>ROUND(E351*P351,2)</f>
        <v>0</v>
      </c>
      <c r="R351" s="171"/>
      <c r="S351" s="171" t="s">
        <v>255</v>
      </c>
      <c r="T351" s="172" t="s">
        <v>256</v>
      </c>
      <c r="U351" s="156">
        <v>0.3</v>
      </c>
      <c r="V351" s="156">
        <f>ROUND(E351*U351,2)</f>
        <v>0.3</v>
      </c>
      <c r="W351" s="156"/>
      <c r="X351" s="156" t="s">
        <v>257</v>
      </c>
      <c r="Y351" s="147"/>
      <c r="Z351" s="147"/>
      <c r="AA351" s="147"/>
      <c r="AB351" s="147"/>
      <c r="AC351" s="147"/>
      <c r="AD351" s="147"/>
      <c r="AE351" s="147"/>
      <c r="AF351" s="147"/>
      <c r="AG351" s="147" t="s">
        <v>258</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76" t="s">
        <v>259</v>
      </c>
      <c r="D352" s="157"/>
      <c r="E352" s="158"/>
      <c r="F352" s="156"/>
      <c r="G352" s="156"/>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260</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176" t="s">
        <v>694</v>
      </c>
      <c r="D353" s="157"/>
      <c r="E353" s="158">
        <v>1</v>
      </c>
      <c r="F353" s="156"/>
      <c r="G353" s="156"/>
      <c r="H353" s="156"/>
      <c r="I353" s="156"/>
      <c r="J353" s="156"/>
      <c r="K353" s="156"/>
      <c r="L353" s="156"/>
      <c r="M353" s="156"/>
      <c r="N353" s="156"/>
      <c r="O353" s="156"/>
      <c r="P353" s="156"/>
      <c r="Q353" s="156"/>
      <c r="R353" s="156"/>
      <c r="S353" s="156"/>
      <c r="T353" s="156"/>
      <c r="U353" s="156"/>
      <c r="V353" s="156"/>
      <c r="W353" s="156"/>
      <c r="X353" s="156"/>
      <c r="Y353" s="147"/>
      <c r="Z353" s="147"/>
      <c r="AA353" s="147"/>
      <c r="AB353" s="147"/>
      <c r="AC353" s="147"/>
      <c r="AD353" s="147"/>
      <c r="AE353" s="147"/>
      <c r="AF353" s="147"/>
      <c r="AG353" s="147" t="s">
        <v>260</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ht="22.5" outlineLevel="1" x14ac:dyDescent="0.2">
      <c r="A354" s="166">
        <v>45</v>
      </c>
      <c r="B354" s="167" t="s">
        <v>695</v>
      </c>
      <c r="C354" s="175" t="s">
        <v>696</v>
      </c>
      <c r="D354" s="168" t="s">
        <v>254</v>
      </c>
      <c r="E354" s="169">
        <v>14</v>
      </c>
      <c r="F354" s="170"/>
      <c r="G354" s="171">
        <f>ROUND(E354*F354,2)</f>
        <v>0</v>
      </c>
      <c r="H354" s="170"/>
      <c r="I354" s="171">
        <f>ROUND(E354*H354,2)</f>
        <v>0</v>
      </c>
      <c r="J354" s="170"/>
      <c r="K354" s="171">
        <f>ROUND(E354*J354,2)</f>
        <v>0</v>
      </c>
      <c r="L354" s="171">
        <v>21</v>
      </c>
      <c r="M354" s="171">
        <f>G354*(1+L354/100)</f>
        <v>0</v>
      </c>
      <c r="N354" s="171">
        <v>0</v>
      </c>
      <c r="O354" s="171">
        <f>ROUND(E354*N354,2)</f>
        <v>0</v>
      </c>
      <c r="P354" s="171">
        <v>0</v>
      </c>
      <c r="Q354" s="171">
        <f>ROUND(E354*P354,2)</f>
        <v>0</v>
      </c>
      <c r="R354" s="171"/>
      <c r="S354" s="171" t="s">
        <v>255</v>
      </c>
      <c r="T354" s="172" t="s">
        <v>256</v>
      </c>
      <c r="U354" s="156">
        <v>0.3</v>
      </c>
      <c r="V354" s="156">
        <f>ROUND(E354*U354,2)</f>
        <v>4.2</v>
      </c>
      <c r="W354" s="156"/>
      <c r="X354" s="156" t="s">
        <v>257</v>
      </c>
      <c r="Y354" s="147"/>
      <c r="Z354" s="147"/>
      <c r="AA354" s="147"/>
      <c r="AB354" s="147"/>
      <c r="AC354" s="147"/>
      <c r="AD354" s="147"/>
      <c r="AE354" s="147"/>
      <c r="AF354" s="147"/>
      <c r="AG354" s="147" t="s">
        <v>258</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176" t="s">
        <v>259</v>
      </c>
      <c r="D355" s="157"/>
      <c r="E355" s="158"/>
      <c r="F355" s="156"/>
      <c r="G355" s="156"/>
      <c r="H355" s="156"/>
      <c r="I355" s="156"/>
      <c r="J355" s="156"/>
      <c r="K355" s="156"/>
      <c r="L355" s="156"/>
      <c r="M355" s="156"/>
      <c r="N355" s="156"/>
      <c r="O355" s="156"/>
      <c r="P355" s="156"/>
      <c r="Q355" s="156"/>
      <c r="R355" s="156"/>
      <c r="S355" s="156"/>
      <c r="T355" s="156"/>
      <c r="U355" s="156"/>
      <c r="V355" s="156"/>
      <c r="W355" s="156"/>
      <c r="X355" s="156"/>
      <c r="Y355" s="147"/>
      <c r="Z355" s="147"/>
      <c r="AA355" s="147"/>
      <c r="AB355" s="147"/>
      <c r="AC355" s="147"/>
      <c r="AD355" s="147"/>
      <c r="AE355" s="147"/>
      <c r="AF355" s="147"/>
      <c r="AG355" s="147" t="s">
        <v>260</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76" t="s">
        <v>697</v>
      </c>
      <c r="D356" s="157"/>
      <c r="E356" s="158">
        <v>14</v>
      </c>
      <c r="F356" s="156"/>
      <c r="G356" s="156"/>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260</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66">
        <v>46</v>
      </c>
      <c r="B357" s="167" t="s">
        <v>698</v>
      </c>
      <c r="C357" s="175" t="s">
        <v>699</v>
      </c>
      <c r="D357" s="168" t="s">
        <v>700</v>
      </c>
      <c r="E357" s="169">
        <v>91</v>
      </c>
      <c r="F357" s="170"/>
      <c r="G357" s="171">
        <f>ROUND(E357*F357,2)</f>
        <v>0</v>
      </c>
      <c r="H357" s="170"/>
      <c r="I357" s="171">
        <f>ROUND(E357*H357,2)</f>
        <v>0</v>
      </c>
      <c r="J357" s="170"/>
      <c r="K357" s="171">
        <f>ROUND(E357*J357,2)</f>
        <v>0</v>
      </c>
      <c r="L357" s="171">
        <v>21</v>
      </c>
      <c r="M357" s="171">
        <f>G357*(1+L357/100)</f>
        <v>0</v>
      </c>
      <c r="N357" s="171">
        <v>0</v>
      </c>
      <c r="O357" s="171">
        <f>ROUND(E357*N357,2)</f>
        <v>0</v>
      </c>
      <c r="P357" s="171">
        <v>0</v>
      </c>
      <c r="Q357" s="171">
        <f>ROUND(E357*P357,2)</f>
        <v>0</v>
      </c>
      <c r="R357" s="171"/>
      <c r="S357" s="171" t="s">
        <v>255</v>
      </c>
      <c r="T357" s="172" t="s">
        <v>256</v>
      </c>
      <c r="U357" s="156">
        <v>0.3</v>
      </c>
      <c r="V357" s="156">
        <f>ROUND(E357*U357,2)</f>
        <v>27.3</v>
      </c>
      <c r="W357" s="156"/>
      <c r="X357" s="156" t="s">
        <v>257</v>
      </c>
      <c r="Y357" s="147"/>
      <c r="Z357" s="147"/>
      <c r="AA357" s="147"/>
      <c r="AB357" s="147"/>
      <c r="AC357" s="147"/>
      <c r="AD357" s="147"/>
      <c r="AE357" s="147"/>
      <c r="AF357" s="147"/>
      <c r="AG357" s="147" t="s">
        <v>258</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76" t="s">
        <v>259</v>
      </c>
      <c r="D358" s="157"/>
      <c r="E358" s="158"/>
      <c r="F358" s="156"/>
      <c r="G358" s="156"/>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260</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176" t="s">
        <v>701</v>
      </c>
      <c r="D359" s="157"/>
      <c r="E359" s="158">
        <v>91</v>
      </c>
      <c r="F359" s="156"/>
      <c r="G359" s="156"/>
      <c r="H359" s="156"/>
      <c r="I359" s="156"/>
      <c r="J359" s="156"/>
      <c r="K359" s="156"/>
      <c r="L359" s="156"/>
      <c r="M359" s="156"/>
      <c r="N359" s="156"/>
      <c r="O359" s="156"/>
      <c r="P359" s="156"/>
      <c r="Q359" s="156"/>
      <c r="R359" s="156"/>
      <c r="S359" s="156"/>
      <c r="T359" s="156"/>
      <c r="U359" s="156"/>
      <c r="V359" s="156"/>
      <c r="W359" s="156"/>
      <c r="X359" s="156"/>
      <c r="Y359" s="147"/>
      <c r="Z359" s="147"/>
      <c r="AA359" s="147"/>
      <c r="AB359" s="147"/>
      <c r="AC359" s="147"/>
      <c r="AD359" s="147"/>
      <c r="AE359" s="147"/>
      <c r="AF359" s="147"/>
      <c r="AG359" s="147" t="s">
        <v>260</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x14ac:dyDescent="0.2">
      <c r="A360" s="160" t="s">
        <v>250</v>
      </c>
      <c r="B360" s="161" t="s">
        <v>161</v>
      </c>
      <c r="C360" s="174" t="s">
        <v>162</v>
      </c>
      <c r="D360" s="162"/>
      <c r="E360" s="163"/>
      <c r="F360" s="164"/>
      <c r="G360" s="164">
        <f>SUMIF(AG361:AG365,"&lt;&gt;NOR",G361:G365)</f>
        <v>0</v>
      </c>
      <c r="H360" s="164"/>
      <c r="I360" s="164">
        <f>SUM(I361:I365)</f>
        <v>0</v>
      </c>
      <c r="J360" s="164"/>
      <c r="K360" s="164">
        <f>SUM(K361:K365)</f>
        <v>0</v>
      </c>
      <c r="L360" s="164"/>
      <c r="M360" s="164">
        <f>SUM(M361:M365)</f>
        <v>0</v>
      </c>
      <c r="N360" s="164"/>
      <c r="O360" s="164">
        <f>SUM(O361:O365)</f>
        <v>0</v>
      </c>
      <c r="P360" s="164"/>
      <c r="Q360" s="164">
        <f>SUM(Q361:Q365)</f>
        <v>0.05</v>
      </c>
      <c r="R360" s="164"/>
      <c r="S360" s="164"/>
      <c r="T360" s="165"/>
      <c r="U360" s="159"/>
      <c r="V360" s="159">
        <f>SUM(V361:V365)</f>
        <v>0.38</v>
      </c>
      <c r="W360" s="159"/>
      <c r="X360" s="159"/>
      <c r="AG360" t="s">
        <v>251</v>
      </c>
    </row>
    <row r="361" spans="1:60" outlineLevel="1" x14ac:dyDescent="0.2">
      <c r="A361" s="166">
        <v>47</v>
      </c>
      <c r="B361" s="167" t="s">
        <v>702</v>
      </c>
      <c r="C361" s="175" t="s">
        <v>703</v>
      </c>
      <c r="D361" s="168" t="s">
        <v>376</v>
      </c>
      <c r="E361" s="169">
        <v>9.5</v>
      </c>
      <c r="F361" s="170"/>
      <c r="G361" s="171">
        <f>ROUND(E361*F361,2)</f>
        <v>0</v>
      </c>
      <c r="H361" s="170"/>
      <c r="I361" s="171">
        <f>ROUND(E361*H361,2)</f>
        <v>0</v>
      </c>
      <c r="J361" s="170"/>
      <c r="K361" s="171">
        <f>ROUND(E361*J361,2)</f>
        <v>0</v>
      </c>
      <c r="L361" s="171">
        <v>21</v>
      </c>
      <c r="M361" s="171">
        <f>G361*(1+L361/100)</f>
        <v>0</v>
      </c>
      <c r="N361" s="171">
        <v>0</v>
      </c>
      <c r="O361" s="171">
        <f>ROUND(E361*N361,2)</f>
        <v>0</v>
      </c>
      <c r="P361" s="171">
        <v>4.8700000000000002E-3</v>
      </c>
      <c r="Q361" s="171">
        <f>ROUND(E361*P361,2)</f>
        <v>0.05</v>
      </c>
      <c r="R361" s="171" t="s">
        <v>704</v>
      </c>
      <c r="S361" s="171" t="s">
        <v>337</v>
      </c>
      <c r="T361" s="172" t="s">
        <v>338</v>
      </c>
      <c r="U361" s="156">
        <v>0.04</v>
      </c>
      <c r="V361" s="156">
        <f>ROUND(E361*U361,2)</f>
        <v>0.38</v>
      </c>
      <c r="W361" s="156"/>
      <c r="X361" s="156" t="s">
        <v>257</v>
      </c>
      <c r="Y361" s="147"/>
      <c r="Z361" s="147"/>
      <c r="AA361" s="147"/>
      <c r="AB361" s="147"/>
      <c r="AC361" s="147"/>
      <c r="AD361" s="147"/>
      <c r="AE361" s="147"/>
      <c r="AF361" s="147"/>
      <c r="AG361" s="147" t="s">
        <v>258</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76" t="s">
        <v>259</v>
      </c>
      <c r="D362" s="157"/>
      <c r="E362" s="158"/>
      <c r="F362" s="156"/>
      <c r="G362" s="156"/>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260</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76" t="s">
        <v>705</v>
      </c>
      <c r="D363" s="157"/>
      <c r="E363" s="158">
        <v>2.6</v>
      </c>
      <c r="F363" s="156"/>
      <c r="G363" s="156"/>
      <c r="H363" s="156"/>
      <c r="I363" s="156"/>
      <c r="J363" s="156"/>
      <c r="K363" s="156"/>
      <c r="L363" s="156"/>
      <c r="M363" s="156"/>
      <c r="N363" s="156"/>
      <c r="O363" s="156"/>
      <c r="P363" s="156"/>
      <c r="Q363" s="156"/>
      <c r="R363" s="156"/>
      <c r="S363" s="156"/>
      <c r="T363" s="156"/>
      <c r="U363" s="156"/>
      <c r="V363" s="156"/>
      <c r="W363" s="156"/>
      <c r="X363" s="156"/>
      <c r="Y363" s="147"/>
      <c r="Z363" s="147"/>
      <c r="AA363" s="147"/>
      <c r="AB363" s="147"/>
      <c r="AC363" s="147"/>
      <c r="AD363" s="147"/>
      <c r="AE363" s="147"/>
      <c r="AF363" s="147"/>
      <c r="AG363" s="147" t="s">
        <v>260</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176" t="s">
        <v>706</v>
      </c>
      <c r="D364" s="157"/>
      <c r="E364" s="158">
        <v>5.6</v>
      </c>
      <c r="F364" s="156"/>
      <c r="G364" s="156"/>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260</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76" t="s">
        <v>707</v>
      </c>
      <c r="D365" s="157"/>
      <c r="E365" s="158">
        <v>1.3</v>
      </c>
      <c r="F365" s="156"/>
      <c r="G365" s="156"/>
      <c r="H365" s="156"/>
      <c r="I365" s="156"/>
      <c r="J365" s="156"/>
      <c r="K365" s="156"/>
      <c r="L365" s="156"/>
      <c r="M365" s="156"/>
      <c r="N365" s="156"/>
      <c r="O365" s="156"/>
      <c r="P365" s="156"/>
      <c r="Q365" s="156"/>
      <c r="R365" s="156"/>
      <c r="S365" s="156"/>
      <c r="T365" s="156"/>
      <c r="U365" s="156"/>
      <c r="V365" s="156"/>
      <c r="W365" s="156"/>
      <c r="X365" s="156"/>
      <c r="Y365" s="147"/>
      <c r="Z365" s="147"/>
      <c r="AA365" s="147"/>
      <c r="AB365" s="147"/>
      <c r="AC365" s="147"/>
      <c r="AD365" s="147"/>
      <c r="AE365" s="147"/>
      <c r="AF365" s="147"/>
      <c r="AG365" s="147" t="s">
        <v>260</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x14ac:dyDescent="0.2">
      <c r="A366" s="160" t="s">
        <v>250</v>
      </c>
      <c r="B366" s="161" t="s">
        <v>163</v>
      </c>
      <c r="C366" s="174" t="s">
        <v>164</v>
      </c>
      <c r="D366" s="162"/>
      <c r="E366" s="163"/>
      <c r="F366" s="164"/>
      <c r="G366" s="164">
        <f>SUMIF(AG367:AG370,"&lt;&gt;NOR",G367:G370)</f>
        <v>0</v>
      </c>
      <c r="H366" s="164"/>
      <c r="I366" s="164">
        <f>SUM(I367:I370)</f>
        <v>0</v>
      </c>
      <c r="J366" s="164"/>
      <c r="K366" s="164">
        <f>SUM(K367:K370)</f>
        <v>0</v>
      </c>
      <c r="L366" s="164"/>
      <c r="M366" s="164">
        <f>SUM(M367:M370)</f>
        <v>0</v>
      </c>
      <c r="N366" s="164"/>
      <c r="O366" s="164">
        <f>SUM(O367:O370)</f>
        <v>0</v>
      </c>
      <c r="P366" s="164"/>
      <c r="Q366" s="164">
        <f>SUM(Q367:Q370)</f>
        <v>0.02</v>
      </c>
      <c r="R366" s="164"/>
      <c r="S366" s="164"/>
      <c r="T366" s="165"/>
      <c r="U366" s="159"/>
      <c r="V366" s="159">
        <f>SUM(V367:V370)</f>
        <v>0.33</v>
      </c>
      <c r="W366" s="159"/>
      <c r="X366" s="159"/>
      <c r="AG366" t="s">
        <v>251</v>
      </c>
    </row>
    <row r="367" spans="1:60" ht="22.5" outlineLevel="1" x14ac:dyDescent="0.2">
      <c r="A367" s="166">
        <v>48</v>
      </c>
      <c r="B367" s="167" t="s">
        <v>708</v>
      </c>
      <c r="C367" s="175" t="s">
        <v>709</v>
      </c>
      <c r="D367" s="168" t="s">
        <v>376</v>
      </c>
      <c r="E367" s="169">
        <v>8.1999999999999993</v>
      </c>
      <c r="F367" s="170"/>
      <c r="G367" s="171">
        <f>ROUND(E367*F367,2)</f>
        <v>0</v>
      </c>
      <c r="H367" s="170"/>
      <c r="I367" s="171">
        <f>ROUND(E367*H367,2)</f>
        <v>0</v>
      </c>
      <c r="J367" s="170"/>
      <c r="K367" s="171">
        <f>ROUND(E367*J367,2)</f>
        <v>0</v>
      </c>
      <c r="L367" s="171">
        <v>21</v>
      </c>
      <c r="M367" s="171">
        <f>G367*(1+L367/100)</f>
        <v>0</v>
      </c>
      <c r="N367" s="171">
        <v>0</v>
      </c>
      <c r="O367" s="171">
        <f>ROUND(E367*N367,2)</f>
        <v>0</v>
      </c>
      <c r="P367" s="171">
        <v>2E-3</v>
      </c>
      <c r="Q367" s="171">
        <f>ROUND(E367*P367,2)</f>
        <v>0.02</v>
      </c>
      <c r="R367" s="171" t="s">
        <v>710</v>
      </c>
      <c r="S367" s="171" t="s">
        <v>337</v>
      </c>
      <c r="T367" s="172" t="s">
        <v>338</v>
      </c>
      <c r="U367" s="156">
        <v>0.04</v>
      </c>
      <c r="V367" s="156">
        <f>ROUND(E367*U367,2)</f>
        <v>0.33</v>
      </c>
      <c r="W367" s="156"/>
      <c r="X367" s="156" t="s">
        <v>257</v>
      </c>
      <c r="Y367" s="147"/>
      <c r="Z367" s="147"/>
      <c r="AA367" s="147"/>
      <c r="AB367" s="147"/>
      <c r="AC367" s="147"/>
      <c r="AD367" s="147"/>
      <c r="AE367" s="147"/>
      <c r="AF367" s="147"/>
      <c r="AG367" s="147" t="s">
        <v>258</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76" t="s">
        <v>259</v>
      </c>
      <c r="D368" s="157"/>
      <c r="E368" s="158"/>
      <c r="F368" s="156"/>
      <c r="G368" s="156"/>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260</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176" t="s">
        <v>705</v>
      </c>
      <c r="D369" s="157"/>
      <c r="E369" s="158">
        <v>2.6</v>
      </c>
      <c r="F369" s="156"/>
      <c r="G369" s="156"/>
      <c r="H369" s="156"/>
      <c r="I369" s="156"/>
      <c r="J369" s="156"/>
      <c r="K369" s="156"/>
      <c r="L369" s="156"/>
      <c r="M369" s="156"/>
      <c r="N369" s="156"/>
      <c r="O369" s="156"/>
      <c r="P369" s="156"/>
      <c r="Q369" s="156"/>
      <c r="R369" s="156"/>
      <c r="S369" s="156"/>
      <c r="T369" s="156"/>
      <c r="U369" s="156"/>
      <c r="V369" s="156"/>
      <c r="W369" s="156"/>
      <c r="X369" s="156"/>
      <c r="Y369" s="147"/>
      <c r="Z369" s="147"/>
      <c r="AA369" s="147"/>
      <c r="AB369" s="147"/>
      <c r="AC369" s="147"/>
      <c r="AD369" s="147"/>
      <c r="AE369" s="147"/>
      <c r="AF369" s="147"/>
      <c r="AG369" s="147" t="s">
        <v>260</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76" t="s">
        <v>706</v>
      </c>
      <c r="D370" s="157"/>
      <c r="E370" s="158">
        <v>5.6</v>
      </c>
      <c r="F370" s="156"/>
      <c r="G370" s="156"/>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260</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x14ac:dyDescent="0.2">
      <c r="A371" s="160" t="s">
        <v>250</v>
      </c>
      <c r="B371" s="161" t="s">
        <v>167</v>
      </c>
      <c r="C371" s="174" t="s">
        <v>168</v>
      </c>
      <c r="D371" s="162"/>
      <c r="E371" s="163"/>
      <c r="F371" s="164"/>
      <c r="G371" s="164">
        <f>SUMIF(AG372:AG374,"&lt;&gt;NOR",G372:G374)</f>
        <v>0</v>
      </c>
      <c r="H371" s="164"/>
      <c r="I371" s="164">
        <f>SUM(I372:I374)</f>
        <v>0</v>
      </c>
      <c r="J371" s="164"/>
      <c r="K371" s="164">
        <f>SUM(K372:K374)</f>
        <v>0</v>
      </c>
      <c r="L371" s="164"/>
      <c r="M371" s="164">
        <f>SUM(M372:M374)</f>
        <v>0</v>
      </c>
      <c r="N371" s="164"/>
      <c r="O371" s="164">
        <f>SUM(O372:O374)</f>
        <v>0</v>
      </c>
      <c r="P371" s="164"/>
      <c r="Q371" s="164">
        <f>SUM(Q372:Q374)</f>
        <v>0.03</v>
      </c>
      <c r="R371" s="164"/>
      <c r="S371" s="164"/>
      <c r="T371" s="165"/>
      <c r="U371" s="159"/>
      <c r="V371" s="159">
        <f>SUM(V372:V374)</f>
        <v>0.51</v>
      </c>
      <c r="W371" s="159"/>
      <c r="X371" s="159"/>
      <c r="AG371" t="s">
        <v>251</v>
      </c>
    </row>
    <row r="372" spans="1:60" outlineLevel="1" x14ac:dyDescent="0.2">
      <c r="A372" s="166">
        <v>49</v>
      </c>
      <c r="B372" s="167" t="s">
        <v>711</v>
      </c>
      <c r="C372" s="175" t="s">
        <v>712</v>
      </c>
      <c r="D372" s="168" t="s">
        <v>389</v>
      </c>
      <c r="E372" s="169">
        <v>1</v>
      </c>
      <c r="F372" s="170"/>
      <c r="G372" s="171">
        <f>ROUND(E372*F372,2)</f>
        <v>0</v>
      </c>
      <c r="H372" s="170"/>
      <c r="I372" s="171">
        <f>ROUND(E372*H372,2)</f>
        <v>0</v>
      </c>
      <c r="J372" s="170"/>
      <c r="K372" s="171">
        <f>ROUND(E372*J372,2)</f>
        <v>0</v>
      </c>
      <c r="L372" s="171">
        <v>21</v>
      </c>
      <c r="M372" s="171">
        <f>G372*(1+L372/100)</f>
        <v>0</v>
      </c>
      <c r="N372" s="171">
        <v>0</v>
      </c>
      <c r="O372" s="171">
        <f>ROUND(E372*N372,2)</f>
        <v>0</v>
      </c>
      <c r="P372" s="171">
        <v>2.9610000000000001E-2</v>
      </c>
      <c r="Q372" s="171">
        <f>ROUND(E372*P372,2)</f>
        <v>0.03</v>
      </c>
      <c r="R372" s="171" t="s">
        <v>713</v>
      </c>
      <c r="S372" s="171" t="s">
        <v>337</v>
      </c>
      <c r="T372" s="172" t="s">
        <v>338</v>
      </c>
      <c r="U372" s="156">
        <v>0.51</v>
      </c>
      <c r="V372" s="156">
        <f>ROUND(E372*U372,2)</f>
        <v>0.51</v>
      </c>
      <c r="W372" s="156"/>
      <c r="X372" s="156" t="s">
        <v>257</v>
      </c>
      <c r="Y372" s="147"/>
      <c r="Z372" s="147"/>
      <c r="AA372" s="147"/>
      <c r="AB372" s="147"/>
      <c r="AC372" s="147"/>
      <c r="AD372" s="147"/>
      <c r="AE372" s="147"/>
      <c r="AF372" s="147"/>
      <c r="AG372" s="147" t="s">
        <v>258</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76" t="s">
        <v>259</v>
      </c>
      <c r="D373" s="157"/>
      <c r="E373" s="158"/>
      <c r="F373" s="156"/>
      <c r="G373" s="156"/>
      <c r="H373" s="156"/>
      <c r="I373" s="156"/>
      <c r="J373" s="156"/>
      <c r="K373" s="156"/>
      <c r="L373" s="156"/>
      <c r="M373" s="156"/>
      <c r="N373" s="156"/>
      <c r="O373" s="156"/>
      <c r="P373" s="156"/>
      <c r="Q373" s="156"/>
      <c r="R373" s="156"/>
      <c r="S373" s="156"/>
      <c r="T373" s="156"/>
      <c r="U373" s="156"/>
      <c r="V373" s="156"/>
      <c r="W373" s="156"/>
      <c r="X373" s="156"/>
      <c r="Y373" s="147"/>
      <c r="Z373" s="147"/>
      <c r="AA373" s="147"/>
      <c r="AB373" s="147"/>
      <c r="AC373" s="147"/>
      <c r="AD373" s="147"/>
      <c r="AE373" s="147"/>
      <c r="AF373" s="147"/>
      <c r="AG373" s="147" t="s">
        <v>260</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76" t="s">
        <v>714</v>
      </c>
      <c r="D374" s="157"/>
      <c r="E374" s="158">
        <v>1</v>
      </c>
      <c r="F374" s="156"/>
      <c r="G374" s="156"/>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260</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x14ac:dyDescent="0.2">
      <c r="A375" s="160" t="s">
        <v>250</v>
      </c>
      <c r="B375" s="161" t="s">
        <v>175</v>
      </c>
      <c r="C375" s="174" t="s">
        <v>176</v>
      </c>
      <c r="D375" s="162"/>
      <c r="E375" s="163"/>
      <c r="F375" s="164"/>
      <c r="G375" s="164">
        <f>SUMIF(AG376:AG395,"&lt;&gt;NOR",G376:G395)</f>
        <v>0</v>
      </c>
      <c r="H375" s="164"/>
      <c r="I375" s="164">
        <f>SUM(I376:I395)</f>
        <v>0</v>
      </c>
      <c r="J375" s="164"/>
      <c r="K375" s="164">
        <f>SUM(K376:K395)</f>
        <v>0</v>
      </c>
      <c r="L375" s="164"/>
      <c r="M375" s="164">
        <f>SUM(M376:M395)</f>
        <v>0</v>
      </c>
      <c r="N375" s="164"/>
      <c r="O375" s="164">
        <f>SUM(O376:O395)</f>
        <v>0</v>
      </c>
      <c r="P375" s="164"/>
      <c r="Q375" s="164">
        <f>SUM(Q376:Q395)</f>
        <v>0.37</v>
      </c>
      <c r="R375" s="164"/>
      <c r="S375" s="164"/>
      <c r="T375" s="165"/>
      <c r="U375" s="159"/>
      <c r="V375" s="159">
        <f>SUM(V376:V395)</f>
        <v>17.430000000000003</v>
      </c>
      <c r="W375" s="159"/>
      <c r="X375" s="159"/>
      <c r="AG375" t="s">
        <v>251</v>
      </c>
    </row>
    <row r="376" spans="1:60" outlineLevel="1" x14ac:dyDescent="0.2">
      <c r="A376" s="166">
        <v>50</v>
      </c>
      <c r="B376" s="167" t="s">
        <v>715</v>
      </c>
      <c r="C376" s="175" t="s">
        <v>716</v>
      </c>
      <c r="D376" s="168" t="s">
        <v>514</v>
      </c>
      <c r="E376" s="169">
        <v>36.5</v>
      </c>
      <c r="F376" s="170"/>
      <c r="G376" s="171">
        <f>ROUND(E376*F376,2)</f>
        <v>0</v>
      </c>
      <c r="H376" s="170"/>
      <c r="I376" s="171">
        <f>ROUND(E376*H376,2)</f>
        <v>0</v>
      </c>
      <c r="J376" s="170"/>
      <c r="K376" s="171">
        <f>ROUND(E376*J376,2)</f>
        <v>0</v>
      </c>
      <c r="L376" s="171">
        <v>21</v>
      </c>
      <c r="M376" s="171">
        <f>G376*(1+L376/100)</f>
        <v>0</v>
      </c>
      <c r="N376" s="171">
        <v>0</v>
      </c>
      <c r="O376" s="171">
        <f>ROUND(E376*N376,2)</f>
        <v>0</v>
      </c>
      <c r="P376" s="171">
        <v>8.0000000000000002E-3</v>
      </c>
      <c r="Q376" s="171">
        <f>ROUND(E376*P376,2)</f>
        <v>0.28999999999999998</v>
      </c>
      <c r="R376" s="171" t="s">
        <v>717</v>
      </c>
      <c r="S376" s="171" t="s">
        <v>337</v>
      </c>
      <c r="T376" s="172" t="s">
        <v>338</v>
      </c>
      <c r="U376" s="156">
        <v>0.22</v>
      </c>
      <c r="V376" s="156">
        <f>ROUND(E376*U376,2)</f>
        <v>8.0299999999999994</v>
      </c>
      <c r="W376" s="156"/>
      <c r="X376" s="156" t="s">
        <v>257</v>
      </c>
      <c r="Y376" s="147"/>
      <c r="Z376" s="147"/>
      <c r="AA376" s="147"/>
      <c r="AB376" s="147"/>
      <c r="AC376" s="147"/>
      <c r="AD376" s="147"/>
      <c r="AE376" s="147"/>
      <c r="AF376" s="147"/>
      <c r="AG376" s="147" t="s">
        <v>258</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176" t="s">
        <v>259</v>
      </c>
      <c r="D377" s="157"/>
      <c r="E377" s="158"/>
      <c r="F377" s="156"/>
      <c r="G377" s="156"/>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260</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76" t="s">
        <v>718</v>
      </c>
      <c r="D378" s="157"/>
      <c r="E378" s="158">
        <v>1.5</v>
      </c>
      <c r="F378" s="156"/>
      <c r="G378" s="156"/>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260</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176" t="s">
        <v>719</v>
      </c>
      <c r="D379" s="157"/>
      <c r="E379" s="158">
        <v>35</v>
      </c>
      <c r="F379" s="156"/>
      <c r="G379" s="156"/>
      <c r="H379" s="156"/>
      <c r="I379" s="156"/>
      <c r="J379" s="156"/>
      <c r="K379" s="156"/>
      <c r="L379" s="156"/>
      <c r="M379" s="156"/>
      <c r="N379" s="156"/>
      <c r="O379" s="156"/>
      <c r="P379" s="156"/>
      <c r="Q379" s="156"/>
      <c r="R379" s="156"/>
      <c r="S379" s="156"/>
      <c r="T379" s="156"/>
      <c r="U379" s="156"/>
      <c r="V379" s="156"/>
      <c r="W379" s="156"/>
      <c r="X379" s="156"/>
      <c r="Y379" s="147"/>
      <c r="Z379" s="147"/>
      <c r="AA379" s="147"/>
      <c r="AB379" s="147"/>
      <c r="AC379" s="147"/>
      <c r="AD379" s="147"/>
      <c r="AE379" s="147"/>
      <c r="AF379" s="147"/>
      <c r="AG379" s="147" t="s">
        <v>260</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66">
        <v>51</v>
      </c>
      <c r="B380" s="167" t="s">
        <v>720</v>
      </c>
      <c r="C380" s="175" t="s">
        <v>721</v>
      </c>
      <c r="D380" s="168" t="s">
        <v>514</v>
      </c>
      <c r="E380" s="169">
        <v>1.5</v>
      </c>
      <c r="F380" s="170"/>
      <c r="G380" s="171">
        <f>ROUND(E380*F380,2)</f>
        <v>0</v>
      </c>
      <c r="H380" s="170"/>
      <c r="I380" s="171">
        <f>ROUND(E380*H380,2)</f>
        <v>0</v>
      </c>
      <c r="J380" s="170"/>
      <c r="K380" s="171">
        <f>ROUND(E380*J380,2)</f>
        <v>0</v>
      </c>
      <c r="L380" s="171">
        <v>21</v>
      </c>
      <c r="M380" s="171">
        <f>G380*(1+L380/100)</f>
        <v>0</v>
      </c>
      <c r="N380" s="171">
        <v>0</v>
      </c>
      <c r="O380" s="171">
        <f>ROUND(E380*N380,2)</f>
        <v>0</v>
      </c>
      <c r="P380" s="171">
        <v>4.4999999999999997E-3</v>
      </c>
      <c r="Q380" s="171">
        <f>ROUND(E380*P380,2)</f>
        <v>0.01</v>
      </c>
      <c r="R380" s="171" t="s">
        <v>717</v>
      </c>
      <c r="S380" s="171" t="s">
        <v>337</v>
      </c>
      <c r="T380" s="172" t="s">
        <v>338</v>
      </c>
      <c r="U380" s="156">
        <v>0.2</v>
      </c>
      <c r="V380" s="156">
        <f>ROUND(E380*U380,2)</f>
        <v>0.3</v>
      </c>
      <c r="W380" s="156"/>
      <c r="X380" s="156" t="s">
        <v>257</v>
      </c>
      <c r="Y380" s="147"/>
      <c r="Z380" s="147"/>
      <c r="AA380" s="147"/>
      <c r="AB380" s="147"/>
      <c r="AC380" s="147"/>
      <c r="AD380" s="147"/>
      <c r="AE380" s="147"/>
      <c r="AF380" s="147"/>
      <c r="AG380" s="147" t="s">
        <v>258</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176" t="s">
        <v>259</v>
      </c>
      <c r="D381" s="157"/>
      <c r="E381" s="158"/>
      <c r="F381" s="156"/>
      <c r="G381" s="156"/>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260</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176" t="s">
        <v>722</v>
      </c>
      <c r="D382" s="157"/>
      <c r="E382" s="158">
        <v>0.5</v>
      </c>
      <c r="F382" s="156"/>
      <c r="G382" s="156"/>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260</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76" t="s">
        <v>723</v>
      </c>
      <c r="D383" s="157"/>
      <c r="E383" s="158">
        <v>1</v>
      </c>
      <c r="F383" s="156"/>
      <c r="G383" s="156"/>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260</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66">
        <v>52</v>
      </c>
      <c r="B384" s="167" t="s">
        <v>724</v>
      </c>
      <c r="C384" s="175" t="s">
        <v>725</v>
      </c>
      <c r="D384" s="168" t="s">
        <v>389</v>
      </c>
      <c r="E384" s="169">
        <v>5</v>
      </c>
      <c r="F384" s="170"/>
      <c r="G384" s="171">
        <f>ROUND(E384*F384,2)</f>
        <v>0</v>
      </c>
      <c r="H384" s="170"/>
      <c r="I384" s="171">
        <f>ROUND(E384*H384,2)</f>
        <v>0</v>
      </c>
      <c r="J384" s="170"/>
      <c r="K384" s="171">
        <f>ROUND(E384*J384,2)</f>
        <v>0</v>
      </c>
      <c r="L384" s="171">
        <v>21</v>
      </c>
      <c r="M384" s="171">
        <f>G384*(1+L384/100)</f>
        <v>0</v>
      </c>
      <c r="N384" s="171">
        <v>0</v>
      </c>
      <c r="O384" s="171">
        <f>ROUND(E384*N384,2)</f>
        <v>0</v>
      </c>
      <c r="P384" s="171">
        <v>4.8999999999999998E-3</v>
      </c>
      <c r="Q384" s="171">
        <f>ROUND(E384*P384,2)</f>
        <v>0.02</v>
      </c>
      <c r="R384" s="171" t="s">
        <v>717</v>
      </c>
      <c r="S384" s="171" t="s">
        <v>337</v>
      </c>
      <c r="T384" s="172" t="s">
        <v>338</v>
      </c>
      <c r="U384" s="156">
        <v>0.93</v>
      </c>
      <c r="V384" s="156">
        <f>ROUND(E384*U384,2)</f>
        <v>4.6500000000000004</v>
      </c>
      <c r="W384" s="156"/>
      <c r="X384" s="156" t="s">
        <v>257</v>
      </c>
      <c r="Y384" s="147"/>
      <c r="Z384" s="147"/>
      <c r="AA384" s="147"/>
      <c r="AB384" s="147"/>
      <c r="AC384" s="147"/>
      <c r="AD384" s="147"/>
      <c r="AE384" s="147"/>
      <c r="AF384" s="147"/>
      <c r="AG384" s="147" t="s">
        <v>258</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176" t="s">
        <v>259</v>
      </c>
      <c r="D385" s="157"/>
      <c r="E385" s="158"/>
      <c r="F385" s="156"/>
      <c r="G385" s="156"/>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260</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4"/>
      <c r="B386" s="155"/>
      <c r="C386" s="176" t="s">
        <v>726</v>
      </c>
      <c r="D386" s="157"/>
      <c r="E386" s="158">
        <v>5</v>
      </c>
      <c r="F386" s="156"/>
      <c r="G386" s="156"/>
      <c r="H386" s="156"/>
      <c r="I386" s="156"/>
      <c r="J386" s="156"/>
      <c r="K386" s="156"/>
      <c r="L386" s="156"/>
      <c r="M386" s="156"/>
      <c r="N386" s="156"/>
      <c r="O386" s="156"/>
      <c r="P386" s="156"/>
      <c r="Q386" s="156"/>
      <c r="R386" s="156"/>
      <c r="S386" s="156"/>
      <c r="T386" s="156"/>
      <c r="U386" s="156"/>
      <c r="V386" s="156"/>
      <c r="W386" s="156"/>
      <c r="X386" s="156"/>
      <c r="Y386" s="147"/>
      <c r="Z386" s="147"/>
      <c r="AA386" s="147"/>
      <c r="AB386" s="147"/>
      <c r="AC386" s="147"/>
      <c r="AD386" s="147"/>
      <c r="AE386" s="147"/>
      <c r="AF386" s="147"/>
      <c r="AG386" s="147" t="s">
        <v>260</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66">
        <v>53</v>
      </c>
      <c r="B387" s="167" t="s">
        <v>727</v>
      </c>
      <c r="C387" s="175" t="s">
        <v>728</v>
      </c>
      <c r="D387" s="168" t="s">
        <v>514</v>
      </c>
      <c r="E387" s="169">
        <v>4.2</v>
      </c>
      <c r="F387" s="170"/>
      <c r="G387" s="171">
        <f>ROUND(E387*F387,2)</f>
        <v>0</v>
      </c>
      <c r="H387" s="170"/>
      <c r="I387" s="171">
        <f>ROUND(E387*H387,2)</f>
        <v>0</v>
      </c>
      <c r="J387" s="170"/>
      <c r="K387" s="171">
        <f>ROUND(E387*J387,2)</f>
        <v>0</v>
      </c>
      <c r="L387" s="171">
        <v>21</v>
      </c>
      <c r="M387" s="171">
        <f>G387*(1+L387/100)</f>
        <v>0</v>
      </c>
      <c r="N387" s="171">
        <v>0</v>
      </c>
      <c r="O387" s="171">
        <f>ROUND(E387*N387,2)</f>
        <v>0</v>
      </c>
      <c r="P387" s="171">
        <v>8.1099999999999992E-3</v>
      </c>
      <c r="Q387" s="171">
        <f>ROUND(E387*P387,2)</f>
        <v>0.03</v>
      </c>
      <c r="R387" s="171" t="s">
        <v>717</v>
      </c>
      <c r="S387" s="171" t="s">
        <v>337</v>
      </c>
      <c r="T387" s="172" t="s">
        <v>338</v>
      </c>
      <c r="U387" s="156">
        <v>0.33</v>
      </c>
      <c r="V387" s="156">
        <f>ROUND(E387*U387,2)</f>
        <v>1.39</v>
      </c>
      <c r="W387" s="156"/>
      <c r="X387" s="156" t="s">
        <v>257</v>
      </c>
      <c r="Y387" s="147"/>
      <c r="Z387" s="147"/>
      <c r="AA387" s="147"/>
      <c r="AB387" s="147"/>
      <c r="AC387" s="147"/>
      <c r="AD387" s="147"/>
      <c r="AE387" s="147"/>
      <c r="AF387" s="147"/>
      <c r="AG387" s="147" t="s">
        <v>258</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176" t="s">
        <v>259</v>
      </c>
      <c r="D388" s="157"/>
      <c r="E388" s="158"/>
      <c r="F388" s="156"/>
      <c r="G388" s="156"/>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260</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176" t="s">
        <v>729</v>
      </c>
      <c r="D389" s="157"/>
      <c r="E389" s="158">
        <v>4.2</v>
      </c>
      <c r="F389" s="156"/>
      <c r="G389" s="156"/>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260</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66">
        <v>54</v>
      </c>
      <c r="B390" s="167" t="s">
        <v>730</v>
      </c>
      <c r="C390" s="175" t="s">
        <v>731</v>
      </c>
      <c r="D390" s="168" t="s">
        <v>389</v>
      </c>
      <c r="E390" s="169">
        <v>4</v>
      </c>
      <c r="F390" s="170"/>
      <c r="G390" s="171">
        <f>ROUND(E390*F390,2)</f>
        <v>0</v>
      </c>
      <c r="H390" s="170"/>
      <c r="I390" s="171">
        <f>ROUND(E390*H390,2)</f>
        <v>0</v>
      </c>
      <c r="J390" s="170"/>
      <c r="K390" s="171">
        <f>ROUND(E390*J390,2)</f>
        <v>0</v>
      </c>
      <c r="L390" s="171">
        <v>21</v>
      </c>
      <c r="M390" s="171">
        <f>G390*(1+L390/100)</f>
        <v>0</v>
      </c>
      <c r="N390" s="171">
        <v>0</v>
      </c>
      <c r="O390" s="171">
        <f>ROUND(E390*N390,2)</f>
        <v>0</v>
      </c>
      <c r="P390" s="171">
        <v>2E-3</v>
      </c>
      <c r="Q390" s="171">
        <f>ROUND(E390*P390,2)</f>
        <v>0.01</v>
      </c>
      <c r="R390" s="171"/>
      <c r="S390" s="171" t="s">
        <v>255</v>
      </c>
      <c r="T390" s="172" t="s">
        <v>256</v>
      </c>
      <c r="U390" s="156">
        <v>0.49</v>
      </c>
      <c r="V390" s="156">
        <f>ROUND(E390*U390,2)</f>
        <v>1.96</v>
      </c>
      <c r="W390" s="156"/>
      <c r="X390" s="156" t="s">
        <v>257</v>
      </c>
      <c r="Y390" s="147"/>
      <c r="Z390" s="147"/>
      <c r="AA390" s="147"/>
      <c r="AB390" s="147"/>
      <c r="AC390" s="147"/>
      <c r="AD390" s="147"/>
      <c r="AE390" s="147"/>
      <c r="AF390" s="147"/>
      <c r="AG390" s="147" t="s">
        <v>258</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76" t="s">
        <v>259</v>
      </c>
      <c r="D391" s="157"/>
      <c r="E391" s="158"/>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260</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76" t="s">
        <v>732</v>
      </c>
      <c r="D392" s="157"/>
      <c r="E392" s="158">
        <v>4</v>
      </c>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260</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ht="22.5" outlineLevel="1" x14ac:dyDescent="0.2">
      <c r="A393" s="166">
        <v>55</v>
      </c>
      <c r="B393" s="167" t="s">
        <v>733</v>
      </c>
      <c r="C393" s="175" t="s">
        <v>734</v>
      </c>
      <c r="D393" s="168" t="s">
        <v>389</v>
      </c>
      <c r="E393" s="169">
        <v>1</v>
      </c>
      <c r="F393" s="170"/>
      <c r="G393" s="171">
        <f>ROUND(E393*F393,2)</f>
        <v>0</v>
      </c>
      <c r="H393" s="170"/>
      <c r="I393" s="171">
        <f>ROUND(E393*H393,2)</f>
        <v>0</v>
      </c>
      <c r="J393" s="170"/>
      <c r="K393" s="171">
        <f>ROUND(E393*J393,2)</f>
        <v>0</v>
      </c>
      <c r="L393" s="171">
        <v>21</v>
      </c>
      <c r="M393" s="171">
        <f>G393*(1+L393/100)</f>
        <v>0</v>
      </c>
      <c r="N393" s="171">
        <v>0</v>
      </c>
      <c r="O393" s="171">
        <f>ROUND(E393*N393,2)</f>
        <v>0</v>
      </c>
      <c r="P393" s="171">
        <v>8.3000000000000001E-3</v>
      </c>
      <c r="Q393" s="171">
        <f>ROUND(E393*P393,2)</f>
        <v>0.01</v>
      </c>
      <c r="R393" s="171"/>
      <c r="S393" s="171" t="s">
        <v>255</v>
      </c>
      <c r="T393" s="172" t="s">
        <v>256</v>
      </c>
      <c r="U393" s="156">
        <v>1.1000000000000001</v>
      </c>
      <c r="V393" s="156">
        <f>ROUND(E393*U393,2)</f>
        <v>1.1000000000000001</v>
      </c>
      <c r="W393" s="156"/>
      <c r="X393" s="156" t="s">
        <v>257</v>
      </c>
      <c r="Y393" s="147"/>
      <c r="Z393" s="147"/>
      <c r="AA393" s="147"/>
      <c r="AB393" s="147"/>
      <c r="AC393" s="147"/>
      <c r="AD393" s="147"/>
      <c r="AE393" s="147"/>
      <c r="AF393" s="147"/>
      <c r="AG393" s="147" t="s">
        <v>258</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76" t="s">
        <v>259</v>
      </c>
      <c r="D394" s="157"/>
      <c r="E394" s="158"/>
      <c r="F394" s="156"/>
      <c r="G394" s="156"/>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260</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176" t="s">
        <v>735</v>
      </c>
      <c r="D395" s="157"/>
      <c r="E395" s="158">
        <v>1</v>
      </c>
      <c r="F395" s="156"/>
      <c r="G395" s="156"/>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260</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x14ac:dyDescent="0.2">
      <c r="A396" s="160" t="s">
        <v>250</v>
      </c>
      <c r="B396" s="161" t="s">
        <v>181</v>
      </c>
      <c r="C396" s="174" t="s">
        <v>182</v>
      </c>
      <c r="D396" s="162"/>
      <c r="E396" s="163"/>
      <c r="F396" s="164"/>
      <c r="G396" s="164">
        <f>SUMIF(AG397:AG400,"&lt;&gt;NOR",G397:G400)</f>
        <v>0</v>
      </c>
      <c r="H396" s="164"/>
      <c r="I396" s="164">
        <f>SUM(I397:I400)</f>
        <v>0</v>
      </c>
      <c r="J396" s="164"/>
      <c r="K396" s="164">
        <f>SUM(K397:K400)</f>
        <v>0</v>
      </c>
      <c r="L396" s="164"/>
      <c r="M396" s="164">
        <f>SUM(M397:M400)</f>
        <v>0</v>
      </c>
      <c r="N396" s="164"/>
      <c r="O396" s="164">
        <f>SUM(O397:O400)</f>
        <v>0</v>
      </c>
      <c r="P396" s="164"/>
      <c r="Q396" s="164">
        <f>SUM(Q397:Q400)</f>
        <v>0</v>
      </c>
      <c r="R396" s="164"/>
      <c r="S396" s="164"/>
      <c r="T396" s="165"/>
      <c r="U396" s="159"/>
      <c r="V396" s="159">
        <f>SUM(V397:V400)</f>
        <v>1.3</v>
      </c>
      <c r="W396" s="159"/>
      <c r="X396" s="159"/>
      <c r="AG396" t="s">
        <v>251</v>
      </c>
    </row>
    <row r="397" spans="1:60" outlineLevel="1" x14ac:dyDescent="0.2">
      <c r="A397" s="166">
        <v>56</v>
      </c>
      <c r="B397" s="167" t="s">
        <v>736</v>
      </c>
      <c r="C397" s="175" t="s">
        <v>737</v>
      </c>
      <c r="D397" s="168" t="s">
        <v>389</v>
      </c>
      <c r="E397" s="169">
        <v>2</v>
      </c>
      <c r="F397" s="170"/>
      <c r="G397" s="171">
        <f>ROUND(E397*F397,2)</f>
        <v>0</v>
      </c>
      <c r="H397" s="170"/>
      <c r="I397" s="171">
        <f>ROUND(E397*H397,2)</f>
        <v>0</v>
      </c>
      <c r="J397" s="170"/>
      <c r="K397" s="171">
        <f>ROUND(E397*J397,2)</f>
        <v>0</v>
      </c>
      <c r="L397" s="171">
        <v>21</v>
      </c>
      <c r="M397" s="171">
        <f>G397*(1+L397/100)</f>
        <v>0</v>
      </c>
      <c r="N397" s="171">
        <v>6.2E-4</v>
      </c>
      <c r="O397" s="171">
        <f>ROUND(E397*N397,2)</f>
        <v>0</v>
      </c>
      <c r="P397" s="171">
        <v>0</v>
      </c>
      <c r="Q397" s="171">
        <f>ROUND(E397*P397,2)</f>
        <v>0</v>
      </c>
      <c r="R397" s="171"/>
      <c r="S397" s="171" t="s">
        <v>255</v>
      </c>
      <c r="T397" s="172" t="s">
        <v>256</v>
      </c>
      <c r="U397" s="156">
        <v>0.65</v>
      </c>
      <c r="V397" s="156">
        <f>ROUND(E397*U397,2)</f>
        <v>1.3</v>
      </c>
      <c r="W397" s="156"/>
      <c r="X397" s="156" t="s">
        <v>257</v>
      </c>
      <c r="Y397" s="147"/>
      <c r="Z397" s="147"/>
      <c r="AA397" s="147"/>
      <c r="AB397" s="147"/>
      <c r="AC397" s="147"/>
      <c r="AD397" s="147"/>
      <c r="AE397" s="147"/>
      <c r="AF397" s="147"/>
      <c r="AG397" s="147" t="s">
        <v>258</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176" t="s">
        <v>259</v>
      </c>
      <c r="D398" s="157"/>
      <c r="E398" s="158"/>
      <c r="F398" s="156"/>
      <c r="G398" s="156"/>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260</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176" t="s">
        <v>738</v>
      </c>
      <c r="D399" s="157"/>
      <c r="E399" s="158">
        <v>1</v>
      </c>
      <c r="F399" s="156"/>
      <c r="G399" s="156"/>
      <c r="H399" s="156"/>
      <c r="I399" s="156"/>
      <c r="J399" s="156"/>
      <c r="K399" s="156"/>
      <c r="L399" s="156"/>
      <c r="M399" s="156"/>
      <c r="N399" s="156"/>
      <c r="O399" s="156"/>
      <c r="P399" s="156"/>
      <c r="Q399" s="156"/>
      <c r="R399" s="156"/>
      <c r="S399" s="156"/>
      <c r="T399" s="156"/>
      <c r="U399" s="156"/>
      <c r="V399" s="156"/>
      <c r="W399" s="156"/>
      <c r="X399" s="156"/>
      <c r="Y399" s="147"/>
      <c r="Z399" s="147"/>
      <c r="AA399" s="147"/>
      <c r="AB399" s="147"/>
      <c r="AC399" s="147"/>
      <c r="AD399" s="147"/>
      <c r="AE399" s="147"/>
      <c r="AF399" s="147"/>
      <c r="AG399" s="147" t="s">
        <v>260</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76" t="s">
        <v>739</v>
      </c>
      <c r="D400" s="157"/>
      <c r="E400" s="158">
        <v>1</v>
      </c>
      <c r="F400" s="156"/>
      <c r="G400" s="156"/>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260</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x14ac:dyDescent="0.2">
      <c r="A401" s="160" t="s">
        <v>250</v>
      </c>
      <c r="B401" s="161" t="s">
        <v>188</v>
      </c>
      <c r="C401" s="174" t="s">
        <v>189</v>
      </c>
      <c r="D401" s="162"/>
      <c r="E401" s="163"/>
      <c r="F401" s="164"/>
      <c r="G401" s="164">
        <f>SUMIF(AG402:AG405,"&lt;&gt;NOR",G402:G405)</f>
        <v>0</v>
      </c>
      <c r="H401" s="164"/>
      <c r="I401" s="164">
        <f>SUM(I402:I405)</f>
        <v>0</v>
      </c>
      <c r="J401" s="164"/>
      <c r="K401" s="164">
        <f>SUM(K402:K405)</f>
        <v>0</v>
      </c>
      <c r="L401" s="164"/>
      <c r="M401" s="164">
        <f>SUM(M402:M405)</f>
        <v>0</v>
      </c>
      <c r="N401" s="164"/>
      <c r="O401" s="164">
        <f>SUM(O402:O405)</f>
        <v>0</v>
      </c>
      <c r="P401" s="164"/>
      <c r="Q401" s="164">
        <f>SUM(Q402:Q405)</f>
        <v>0</v>
      </c>
      <c r="R401" s="164"/>
      <c r="S401" s="164"/>
      <c r="T401" s="165"/>
      <c r="U401" s="159"/>
      <c r="V401" s="159">
        <f>SUM(V402:V405)</f>
        <v>0.21</v>
      </c>
      <c r="W401" s="159"/>
      <c r="X401" s="159"/>
      <c r="AG401" t="s">
        <v>251</v>
      </c>
    </row>
    <row r="402" spans="1:60" outlineLevel="1" x14ac:dyDescent="0.2">
      <c r="A402" s="166">
        <v>57</v>
      </c>
      <c r="B402" s="167" t="s">
        <v>740</v>
      </c>
      <c r="C402" s="175" t="s">
        <v>741</v>
      </c>
      <c r="D402" s="168" t="s">
        <v>514</v>
      </c>
      <c r="E402" s="169">
        <v>2.2949999999999999</v>
      </c>
      <c r="F402" s="170"/>
      <c r="G402" s="171">
        <f>ROUND(E402*F402,2)</f>
        <v>0</v>
      </c>
      <c r="H402" s="170"/>
      <c r="I402" s="171">
        <f>ROUND(E402*H402,2)</f>
        <v>0</v>
      </c>
      <c r="J402" s="170"/>
      <c r="K402" s="171">
        <f>ROUND(E402*J402,2)</f>
        <v>0</v>
      </c>
      <c r="L402" s="171">
        <v>21</v>
      </c>
      <c r="M402" s="171">
        <f>G402*(1+L402/100)</f>
        <v>0</v>
      </c>
      <c r="N402" s="171">
        <v>0</v>
      </c>
      <c r="O402" s="171">
        <f>ROUND(E402*N402,2)</f>
        <v>0</v>
      </c>
      <c r="P402" s="171">
        <v>1.3500000000000001E-3</v>
      </c>
      <c r="Q402" s="171">
        <f>ROUND(E402*P402,2)</f>
        <v>0</v>
      </c>
      <c r="R402" s="171" t="s">
        <v>742</v>
      </c>
      <c r="S402" s="171" t="s">
        <v>337</v>
      </c>
      <c r="T402" s="172" t="s">
        <v>338</v>
      </c>
      <c r="U402" s="156">
        <v>0.09</v>
      </c>
      <c r="V402" s="156">
        <f>ROUND(E402*U402,2)</f>
        <v>0.21</v>
      </c>
      <c r="W402" s="156"/>
      <c r="X402" s="156" t="s">
        <v>257</v>
      </c>
      <c r="Y402" s="147"/>
      <c r="Z402" s="147"/>
      <c r="AA402" s="147"/>
      <c r="AB402" s="147"/>
      <c r="AC402" s="147"/>
      <c r="AD402" s="147"/>
      <c r="AE402" s="147"/>
      <c r="AF402" s="147"/>
      <c r="AG402" s="147" t="s">
        <v>258</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176" t="s">
        <v>259</v>
      </c>
      <c r="D403" s="157"/>
      <c r="E403" s="158"/>
      <c r="F403" s="156"/>
      <c r="G403" s="156"/>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260</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176" t="s">
        <v>743</v>
      </c>
      <c r="D404" s="157"/>
      <c r="E404" s="158">
        <v>1.155</v>
      </c>
      <c r="F404" s="156"/>
      <c r="G404" s="156"/>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260</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176" t="s">
        <v>744</v>
      </c>
      <c r="D405" s="157"/>
      <c r="E405" s="158">
        <v>1.1399999999999999</v>
      </c>
      <c r="F405" s="156"/>
      <c r="G405" s="156"/>
      <c r="H405" s="156"/>
      <c r="I405" s="156"/>
      <c r="J405" s="156"/>
      <c r="K405" s="156"/>
      <c r="L405" s="156"/>
      <c r="M405" s="156"/>
      <c r="N405" s="156"/>
      <c r="O405" s="156"/>
      <c r="P405" s="156"/>
      <c r="Q405" s="156"/>
      <c r="R405" s="156"/>
      <c r="S405" s="156"/>
      <c r="T405" s="156"/>
      <c r="U405" s="156"/>
      <c r="V405" s="156"/>
      <c r="W405" s="156"/>
      <c r="X405" s="156"/>
      <c r="Y405" s="147"/>
      <c r="Z405" s="147"/>
      <c r="AA405" s="147"/>
      <c r="AB405" s="147"/>
      <c r="AC405" s="147"/>
      <c r="AD405" s="147"/>
      <c r="AE405" s="147"/>
      <c r="AF405" s="147"/>
      <c r="AG405" s="147" t="s">
        <v>260</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x14ac:dyDescent="0.2">
      <c r="A406" s="160" t="s">
        <v>250</v>
      </c>
      <c r="B406" s="161" t="s">
        <v>190</v>
      </c>
      <c r="C406" s="174" t="s">
        <v>191</v>
      </c>
      <c r="D406" s="162"/>
      <c r="E406" s="163"/>
      <c r="F406" s="164"/>
      <c r="G406" s="164">
        <f>SUMIF(AG407:AG409,"&lt;&gt;NOR",G407:G409)</f>
        <v>0</v>
      </c>
      <c r="H406" s="164"/>
      <c r="I406" s="164">
        <f>SUM(I407:I409)</f>
        <v>0</v>
      </c>
      <c r="J406" s="164"/>
      <c r="K406" s="164">
        <f>SUM(K407:K409)</f>
        <v>0</v>
      </c>
      <c r="L406" s="164"/>
      <c r="M406" s="164">
        <f>SUM(M407:M409)</f>
        <v>0</v>
      </c>
      <c r="N406" s="164"/>
      <c r="O406" s="164">
        <f>SUM(O407:O409)</f>
        <v>0</v>
      </c>
      <c r="P406" s="164"/>
      <c r="Q406" s="164">
        <f>SUM(Q407:Q409)</f>
        <v>0.17</v>
      </c>
      <c r="R406" s="164"/>
      <c r="S406" s="164"/>
      <c r="T406" s="165"/>
      <c r="U406" s="159"/>
      <c r="V406" s="159">
        <f>SUM(V407:V409)</f>
        <v>0.95</v>
      </c>
      <c r="W406" s="159"/>
      <c r="X406" s="159"/>
      <c r="AG406" t="s">
        <v>251</v>
      </c>
    </row>
    <row r="407" spans="1:60" outlineLevel="1" x14ac:dyDescent="0.2">
      <c r="A407" s="166">
        <v>58</v>
      </c>
      <c r="B407" s="167" t="s">
        <v>745</v>
      </c>
      <c r="C407" s="175" t="s">
        <v>746</v>
      </c>
      <c r="D407" s="168" t="s">
        <v>389</v>
      </c>
      <c r="E407" s="169">
        <v>1</v>
      </c>
      <c r="F407" s="170"/>
      <c r="G407" s="171">
        <f>ROUND(E407*F407,2)</f>
        <v>0</v>
      </c>
      <c r="H407" s="170"/>
      <c r="I407" s="171">
        <f>ROUND(E407*H407,2)</f>
        <v>0</v>
      </c>
      <c r="J407" s="170"/>
      <c r="K407" s="171">
        <f>ROUND(E407*J407,2)</f>
        <v>0</v>
      </c>
      <c r="L407" s="171">
        <v>21</v>
      </c>
      <c r="M407" s="171">
        <f>G407*(1+L407/100)</f>
        <v>0</v>
      </c>
      <c r="N407" s="171">
        <v>0</v>
      </c>
      <c r="O407" s="171">
        <f>ROUND(E407*N407,2)</f>
        <v>0</v>
      </c>
      <c r="P407" s="171">
        <v>0.17399999999999999</v>
      </c>
      <c r="Q407" s="171">
        <f>ROUND(E407*P407,2)</f>
        <v>0.17</v>
      </c>
      <c r="R407" s="171" t="s">
        <v>747</v>
      </c>
      <c r="S407" s="171" t="s">
        <v>337</v>
      </c>
      <c r="T407" s="172" t="s">
        <v>338</v>
      </c>
      <c r="U407" s="156">
        <v>0.95</v>
      </c>
      <c r="V407" s="156">
        <f>ROUND(E407*U407,2)</f>
        <v>0.95</v>
      </c>
      <c r="W407" s="156"/>
      <c r="X407" s="156" t="s">
        <v>257</v>
      </c>
      <c r="Y407" s="147"/>
      <c r="Z407" s="147"/>
      <c r="AA407" s="147"/>
      <c r="AB407" s="147"/>
      <c r="AC407" s="147"/>
      <c r="AD407" s="147"/>
      <c r="AE407" s="147"/>
      <c r="AF407" s="147"/>
      <c r="AG407" s="147" t="s">
        <v>258</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176" t="s">
        <v>259</v>
      </c>
      <c r="D408" s="157"/>
      <c r="E408" s="158"/>
      <c r="F408" s="156"/>
      <c r="G408" s="156"/>
      <c r="H408" s="156"/>
      <c r="I408" s="156"/>
      <c r="J408" s="156"/>
      <c r="K408" s="156"/>
      <c r="L408" s="156"/>
      <c r="M408" s="156"/>
      <c r="N408" s="156"/>
      <c r="O408" s="156"/>
      <c r="P408" s="156"/>
      <c r="Q408" s="156"/>
      <c r="R408" s="156"/>
      <c r="S408" s="156"/>
      <c r="T408" s="156"/>
      <c r="U408" s="156"/>
      <c r="V408" s="156"/>
      <c r="W408" s="156"/>
      <c r="X408" s="156"/>
      <c r="Y408" s="147"/>
      <c r="Z408" s="147"/>
      <c r="AA408" s="147"/>
      <c r="AB408" s="147"/>
      <c r="AC408" s="147"/>
      <c r="AD408" s="147"/>
      <c r="AE408" s="147"/>
      <c r="AF408" s="147"/>
      <c r="AG408" s="147" t="s">
        <v>260</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76" t="s">
        <v>748</v>
      </c>
      <c r="D409" s="157"/>
      <c r="E409" s="158">
        <v>1</v>
      </c>
      <c r="F409" s="156"/>
      <c r="G409" s="156"/>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260</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x14ac:dyDescent="0.2">
      <c r="A410" s="160" t="s">
        <v>250</v>
      </c>
      <c r="B410" s="161" t="s">
        <v>198</v>
      </c>
      <c r="C410" s="174" t="s">
        <v>199</v>
      </c>
      <c r="D410" s="162"/>
      <c r="E410" s="163"/>
      <c r="F410" s="164"/>
      <c r="G410" s="164">
        <f>SUMIF(AG411:AG440,"&lt;&gt;NOR",G411:G440)</f>
        <v>0</v>
      </c>
      <c r="H410" s="164"/>
      <c r="I410" s="164">
        <f>SUM(I411:I440)</f>
        <v>0</v>
      </c>
      <c r="J410" s="164"/>
      <c r="K410" s="164">
        <f>SUM(K411:K440)</f>
        <v>0</v>
      </c>
      <c r="L410" s="164"/>
      <c r="M410" s="164">
        <f>SUM(M411:M440)</f>
        <v>0</v>
      </c>
      <c r="N410" s="164"/>
      <c r="O410" s="164">
        <f>SUM(O411:O440)</f>
        <v>0</v>
      </c>
      <c r="P410" s="164"/>
      <c r="Q410" s="164">
        <f>SUM(Q411:Q440)</f>
        <v>0.18</v>
      </c>
      <c r="R410" s="164"/>
      <c r="S410" s="164"/>
      <c r="T410" s="165"/>
      <c r="U410" s="159"/>
      <c r="V410" s="159">
        <f>SUM(V411:V440)</f>
        <v>22.2</v>
      </c>
      <c r="W410" s="159"/>
      <c r="X410" s="159"/>
      <c r="AG410" t="s">
        <v>251</v>
      </c>
    </row>
    <row r="411" spans="1:60" ht="22.5" outlineLevel="1" x14ac:dyDescent="0.2">
      <c r="A411" s="166">
        <v>59</v>
      </c>
      <c r="B411" s="167" t="s">
        <v>749</v>
      </c>
      <c r="C411" s="175" t="s">
        <v>750</v>
      </c>
      <c r="D411" s="168" t="s">
        <v>376</v>
      </c>
      <c r="E411" s="169">
        <v>147.54</v>
      </c>
      <c r="F411" s="170"/>
      <c r="G411" s="171">
        <f>ROUND(E411*F411,2)</f>
        <v>0</v>
      </c>
      <c r="H411" s="170"/>
      <c r="I411" s="171">
        <f>ROUND(E411*H411,2)</f>
        <v>0</v>
      </c>
      <c r="J411" s="170"/>
      <c r="K411" s="171">
        <f>ROUND(E411*J411,2)</f>
        <v>0</v>
      </c>
      <c r="L411" s="171">
        <v>21</v>
      </c>
      <c r="M411" s="171">
        <f>G411*(1+L411/100)</f>
        <v>0</v>
      </c>
      <c r="N411" s="171">
        <v>0</v>
      </c>
      <c r="O411" s="171">
        <f>ROUND(E411*N411,2)</f>
        <v>0</v>
      </c>
      <c r="P411" s="171">
        <v>1E-3</v>
      </c>
      <c r="Q411" s="171">
        <f>ROUND(E411*P411,2)</f>
        <v>0.15</v>
      </c>
      <c r="R411" s="171" t="s">
        <v>751</v>
      </c>
      <c r="S411" s="171" t="s">
        <v>337</v>
      </c>
      <c r="T411" s="172" t="s">
        <v>338</v>
      </c>
      <c r="U411" s="156">
        <v>0.11</v>
      </c>
      <c r="V411" s="156">
        <f>ROUND(E411*U411,2)</f>
        <v>16.23</v>
      </c>
      <c r="W411" s="156"/>
      <c r="X411" s="156" t="s">
        <v>257</v>
      </c>
      <c r="Y411" s="147"/>
      <c r="Z411" s="147"/>
      <c r="AA411" s="147"/>
      <c r="AB411" s="147"/>
      <c r="AC411" s="147"/>
      <c r="AD411" s="147"/>
      <c r="AE411" s="147"/>
      <c r="AF411" s="147"/>
      <c r="AG411" s="147" t="s">
        <v>258</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176" t="s">
        <v>259</v>
      </c>
      <c r="D412" s="157"/>
      <c r="E412" s="158"/>
      <c r="F412" s="156"/>
      <c r="G412" s="156"/>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260</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176" t="s">
        <v>433</v>
      </c>
      <c r="D413" s="157"/>
      <c r="E413" s="158">
        <v>10.06</v>
      </c>
      <c r="F413" s="156"/>
      <c r="G413" s="156"/>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260</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176" t="s">
        <v>434</v>
      </c>
      <c r="D414" s="157"/>
      <c r="E414" s="158">
        <v>11.79</v>
      </c>
      <c r="F414" s="156"/>
      <c r="G414" s="156"/>
      <c r="H414" s="156"/>
      <c r="I414" s="156"/>
      <c r="J414" s="156"/>
      <c r="K414" s="156"/>
      <c r="L414" s="156"/>
      <c r="M414" s="156"/>
      <c r="N414" s="156"/>
      <c r="O414" s="156"/>
      <c r="P414" s="156"/>
      <c r="Q414" s="156"/>
      <c r="R414" s="156"/>
      <c r="S414" s="156"/>
      <c r="T414" s="156"/>
      <c r="U414" s="156"/>
      <c r="V414" s="156"/>
      <c r="W414" s="156"/>
      <c r="X414" s="156"/>
      <c r="Y414" s="147"/>
      <c r="Z414" s="147"/>
      <c r="AA414" s="147"/>
      <c r="AB414" s="147"/>
      <c r="AC414" s="147"/>
      <c r="AD414" s="147"/>
      <c r="AE414" s="147"/>
      <c r="AF414" s="147"/>
      <c r="AG414" s="147" t="s">
        <v>260</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176" t="s">
        <v>436</v>
      </c>
      <c r="D415" s="157"/>
      <c r="E415" s="158">
        <v>6.09</v>
      </c>
      <c r="F415" s="156"/>
      <c r="G415" s="156"/>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260</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176" t="s">
        <v>438</v>
      </c>
      <c r="D416" s="157"/>
      <c r="E416" s="158">
        <v>19.55</v>
      </c>
      <c r="F416" s="156"/>
      <c r="G416" s="156"/>
      <c r="H416" s="156"/>
      <c r="I416" s="156"/>
      <c r="J416" s="156"/>
      <c r="K416" s="156"/>
      <c r="L416" s="156"/>
      <c r="M416" s="156"/>
      <c r="N416" s="156"/>
      <c r="O416" s="156"/>
      <c r="P416" s="156"/>
      <c r="Q416" s="156"/>
      <c r="R416" s="156"/>
      <c r="S416" s="156"/>
      <c r="T416" s="156"/>
      <c r="U416" s="156"/>
      <c r="V416" s="156"/>
      <c r="W416" s="156"/>
      <c r="X416" s="156"/>
      <c r="Y416" s="147"/>
      <c r="Z416" s="147"/>
      <c r="AA416" s="147"/>
      <c r="AB416" s="147"/>
      <c r="AC416" s="147"/>
      <c r="AD416" s="147"/>
      <c r="AE416" s="147"/>
      <c r="AF416" s="147"/>
      <c r="AG416" s="147" t="s">
        <v>260</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176" t="s">
        <v>440</v>
      </c>
      <c r="D417" s="157"/>
      <c r="E417" s="158">
        <v>6.48</v>
      </c>
      <c r="F417" s="156"/>
      <c r="G417" s="156"/>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260</v>
      </c>
      <c r="AH417" s="147">
        <v>0</v>
      </c>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54"/>
      <c r="B418" s="155"/>
      <c r="C418" s="176" t="s">
        <v>441</v>
      </c>
      <c r="D418" s="157"/>
      <c r="E418" s="158">
        <v>16.940000000000001</v>
      </c>
      <c r="F418" s="156"/>
      <c r="G418" s="156"/>
      <c r="H418" s="156"/>
      <c r="I418" s="156"/>
      <c r="J418" s="156"/>
      <c r="K418" s="156"/>
      <c r="L418" s="156"/>
      <c r="M418" s="156"/>
      <c r="N418" s="156"/>
      <c r="O418" s="156"/>
      <c r="P418" s="156"/>
      <c r="Q418" s="156"/>
      <c r="R418" s="156"/>
      <c r="S418" s="156"/>
      <c r="T418" s="156"/>
      <c r="U418" s="156"/>
      <c r="V418" s="156"/>
      <c r="W418" s="156"/>
      <c r="X418" s="156"/>
      <c r="Y418" s="147"/>
      <c r="Z418" s="147"/>
      <c r="AA418" s="147"/>
      <c r="AB418" s="147"/>
      <c r="AC418" s="147"/>
      <c r="AD418" s="147"/>
      <c r="AE418" s="147"/>
      <c r="AF418" s="147"/>
      <c r="AG418" s="147" t="s">
        <v>260</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176" t="s">
        <v>456</v>
      </c>
      <c r="D419" s="157"/>
      <c r="E419" s="158">
        <v>1.46</v>
      </c>
      <c r="F419" s="156"/>
      <c r="G419" s="156"/>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260</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4"/>
      <c r="B420" s="155"/>
      <c r="C420" s="176" t="s">
        <v>443</v>
      </c>
      <c r="D420" s="157"/>
      <c r="E420" s="158">
        <v>8.42</v>
      </c>
      <c r="F420" s="156"/>
      <c r="G420" s="156"/>
      <c r="H420" s="156"/>
      <c r="I420" s="156"/>
      <c r="J420" s="156"/>
      <c r="K420" s="156"/>
      <c r="L420" s="156"/>
      <c r="M420" s="156"/>
      <c r="N420" s="156"/>
      <c r="O420" s="156"/>
      <c r="P420" s="156"/>
      <c r="Q420" s="156"/>
      <c r="R420" s="156"/>
      <c r="S420" s="156"/>
      <c r="T420" s="156"/>
      <c r="U420" s="156"/>
      <c r="V420" s="156"/>
      <c r="W420" s="156"/>
      <c r="X420" s="156"/>
      <c r="Y420" s="147"/>
      <c r="Z420" s="147"/>
      <c r="AA420" s="147"/>
      <c r="AB420" s="147"/>
      <c r="AC420" s="147"/>
      <c r="AD420" s="147"/>
      <c r="AE420" s="147"/>
      <c r="AF420" s="147"/>
      <c r="AG420" s="147" t="s">
        <v>260</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76" t="s">
        <v>444</v>
      </c>
      <c r="D421" s="157"/>
      <c r="E421" s="158">
        <v>58.02</v>
      </c>
      <c r="F421" s="156"/>
      <c r="G421" s="156"/>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260</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176" t="s">
        <v>445</v>
      </c>
      <c r="D422" s="157"/>
      <c r="E422" s="158">
        <v>4.18</v>
      </c>
      <c r="F422" s="156"/>
      <c r="G422" s="156"/>
      <c r="H422" s="156"/>
      <c r="I422" s="156"/>
      <c r="J422" s="156"/>
      <c r="K422" s="156"/>
      <c r="L422" s="156"/>
      <c r="M422" s="156"/>
      <c r="N422" s="156"/>
      <c r="O422" s="156"/>
      <c r="P422" s="156"/>
      <c r="Q422" s="156"/>
      <c r="R422" s="156"/>
      <c r="S422" s="156"/>
      <c r="T422" s="156"/>
      <c r="U422" s="156"/>
      <c r="V422" s="156"/>
      <c r="W422" s="156"/>
      <c r="X422" s="156"/>
      <c r="Y422" s="147"/>
      <c r="Z422" s="147"/>
      <c r="AA422" s="147"/>
      <c r="AB422" s="147"/>
      <c r="AC422" s="147"/>
      <c r="AD422" s="147"/>
      <c r="AE422" s="147"/>
      <c r="AF422" s="147"/>
      <c r="AG422" s="147" t="s">
        <v>260</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176" t="s">
        <v>446</v>
      </c>
      <c r="D423" s="157"/>
      <c r="E423" s="158">
        <v>4.55</v>
      </c>
      <c r="F423" s="156"/>
      <c r="G423" s="156"/>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260</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6">
        <v>60</v>
      </c>
      <c r="B424" s="167" t="s">
        <v>752</v>
      </c>
      <c r="C424" s="175" t="s">
        <v>753</v>
      </c>
      <c r="D424" s="168" t="s">
        <v>514</v>
      </c>
      <c r="E424" s="169">
        <v>16.5</v>
      </c>
      <c r="F424" s="170"/>
      <c r="G424" s="171">
        <f>ROUND(E424*F424,2)</f>
        <v>0</v>
      </c>
      <c r="H424" s="170"/>
      <c r="I424" s="171">
        <f>ROUND(E424*H424,2)</f>
        <v>0</v>
      </c>
      <c r="J424" s="170"/>
      <c r="K424" s="171">
        <f>ROUND(E424*J424,2)</f>
        <v>0</v>
      </c>
      <c r="L424" s="171">
        <v>21</v>
      </c>
      <c r="M424" s="171">
        <f>G424*(1+L424/100)</f>
        <v>0</v>
      </c>
      <c r="N424" s="171">
        <v>0</v>
      </c>
      <c r="O424" s="171">
        <f>ROUND(E424*N424,2)</f>
        <v>0</v>
      </c>
      <c r="P424" s="171">
        <v>1E-3</v>
      </c>
      <c r="Q424" s="171">
        <f>ROUND(E424*P424,2)</f>
        <v>0.02</v>
      </c>
      <c r="R424" s="171"/>
      <c r="S424" s="171" t="s">
        <v>255</v>
      </c>
      <c r="T424" s="172" t="s">
        <v>256</v>
      </c>
      <c r="U424" s="156">
        <v>0.04</v>
      </c>
      <c r="V424" s="156">
        <f>ROUND(E424*U424,2)</f>
        <v>0.66</v>
      </c>
      <c r="W424" s="156"/>
      <c r="X424" s="156" t="s">
        <v>257</v>
      </c>
      <c r="Y424" s="147"/>
      <c r="Z424" s="147"/>
      <c r="AA424" s="147"/>
      <c r="AB424" s="147"/>
      <c r="AC424" s="147"/>
      <c r="AD424" s="147"/>
      <c r="AE424" s="147"/>
      <c r="AF424" s="147"/>
      <c r="AG424" s="147" t="s">
        <v>258</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176" t="s">
        <v>259</v>
      </c>
      <c r="D425" s="157"/>
      <c r="E425" s="158"/>
      <c r="F425" s="156"/>
      <c r="G425" s="156"/>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260</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176" t="s">
        <v>754</v>
      </c>
      <c r="D426" s="157"/>
      <c r="E426" s="158">
        <v>16.5</v>
      </c>
      <c r="F426" s="156"/>
      <c r="G426" s="156"/>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260</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66">
        <v>61</v>
      </c>
      <c r="B427" s="167" t="s">
        <v>755</v>
      </c>
      <c r="C427" s="175" t="s">
        <v>756</v>
      </c>
      <c r="D427" s="168" t="s">
        <v>514</v>
      </c>
      <c r="E427" s="169">
        <v>132.74</v>
      </c>
      <c r="F427" s="170"/>
      <c r="G427" s="171">
        <f>ROUND(E427*F427,2)</f>
        <v>0</v>
      </c>
      <c r="H427" s="170"/>
      <c r="I427" s="171">
        <f>ROUND(E427*H427,2)</f>
        <v>0</v>
      </c>
      <c r="J427" s="170"/>
      <c r="K427" s="171">
        <f>ROUND(E427*J427,2)</f>
        <v>0</v>
      </c>
      <c r="L427" s="171">
        <v>21</v>
      </c>
      <c r="M427" s="171">
        <f>G427*(1+L427/100)</f>
        <v>0</v>
      </c>
      <c r="N427" s="171">
        <v>0</v>
      </c>
      <c r="O427" s="171">
        <f>ROUND(E427*N427,2)</f>
        <v>0</v>
      </c>
      <c r="P427" s="171">
        <v>8.0000000000000007E-5</v>
      </c>
      <c r="Q427" s="171">
        <f>ROUND(E427*P427,2)</f>
        <v>0.01</v>
      </c>
      <c r="R427" s="171" t="s">
        <v>751</v>
      </c>
      <c r="S427" s="171" t="s">
        <v>337</v>
      </c>
      <c r="T427" s="172" t="s">
        <v>338</v>
      </c>
      <c r="U427" s="156">
        <v>0.04</v>
      </c>
      <c r="V427" s="156">
        <f>ROUND(E427*U427,2)</f>
        <v>5.31</v>
      </c>
      <c r="W427" s="156"/>
      <c r="X427" s="156" t="s">
        <v>257</v>
      </c>
      <c r="Y427" s="147"/>
      <c r="Z427" s="147"/>
      <c r="AA427" s="147"/>
      <c r="AB427" s="147"/>
      <c r="AC427" s="147"/>
      <c r="AD427" s="147"/>
      <c r="AE427" s="147"/>
      <c r="AF427" s="147"/>
      <c r="AG427" s="147" t="s">
        <v>258</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176" t="s">
        <v>259</v>
      </c>
      <c r="D428" s="157"/>
      <c r="E428" s="158"/>
      <c r="F428" s="156"/>
      <c r="G428" s="156"/>
      <c r="H428" s="156"/>
      <c r="I428" s="156"/>
      <c r="J428" s="156"/>
      <c r="K428" s="156"/>
      <c r="L428" s="156"/>
      <c r="M428" s="156"/>
      <c r="N428" s="156"/>
      <c r="O428" s="156"/>
      <c r="P428" s="156"/>
      <c r="Q428" s="156"/>
      <c r="R428" s="156"/>
      <c r="S428" s="156"/>
      <c r="T428" s="156"/>
      <c r="U428" s="156"/>
      <c r="V428" s="156"/>
      <c r="W428" s="156"/>
      <c r="X428" s="156"/>
      <c r="Y428" s="147"/>
      <c r="Z428" s="147"/>
      <c r="AA428" s="147"/>
      <c r="AB428" s="147"/>
      <c r="AC428" s="147"/>
      <c r="AD428" s="147"/>
      <c r="AE428" s="147"/>
      <c r="AF428" s="147"/>
      <c r="AG428" s="147" t="s">
        <v>260</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176" t="s">
        <v>757</v>
      </c>
      <c r="D429" s="157"/>
      <c r="E429" s="158"/>
      <c r="F429" s="156"/>
      <c r="G429" s="156"/>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260</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176" t="s">
        <v>758</v>
      </c>
      <c r="D430" s="157"/>
      <c r="E430" s="158">
        <v>10.8</v>
      </c>
      <c r="F430" s="156"/>
      <c r="G430" s="156"/>
      <c r="H430" s="156"/>
      <c r="I430" s="156"/>
      <c r="J430" s="156"/>
      <c r="K430" s="156"/>
      <c r="L430" s="156"/>
      <c r="M430" s="156"/>
      <c r="N430" s="156"/>
      <c r="O430" s="156"/>
      <c r="P430" s="156"/>
      <c r="Q430" s="156"/>
      <c r="R430" s="156"/>
      <c r="S430" s="156"/>
      <c r="T430" s="156"/>
      <c r="U430" s="156"/>
      <c r="V430" s="156"/>
      <c r="W430" s="156"/>
      <c r="X430" s="156"/>
      <c r="Y430" s="147"/>
      <c r="Z430" s="147"/>
      <c r="AA430" s="147"/>
      <c r="AB430" s="147"/>
      <c r="AC430" s="147"/>
      <c r="AD430" s="147"/>
      <c r="AE430" s="147"/>
      <c r="AF430" s="147"/>
      <c r="AG430" s="147" t="s">
        <v>260</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176" t="s">
        <v>759</v>
      </c>
      <c r="D431" s="157"/>
      <c r="E431" s="158">
        <v>13</v>
      </c>
      <c r="F431" s="156"/>
      <c r="G431" s="156"/>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260</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176" t="s">
        <v>760</v>
      </c>
      <c r="D432" s="157"/>
      <c r="E432" s="158">
        <v>9.09</v>
      </c>
      <c r="F432" s="156"/>
      <c r="G432" s="156"/>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260</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76" t="s">
        <v>761</v>
      </c>
      <c r="D433" s="157"/>
      <c r="E433" s="158">
        <v>20.3</v>
      </c>
      <c r="F433" s="156"/>
      <c r="G433" s="156"/>
      <c r="H433" s="156"/>
      <c r="I433" s="156"/>
      <c r="J433" s="156"/>
      <c r="K433" s="156"/>
      <c r="L433" s="156"/>
      <c r="M433" s="156"/>
      <c r="N433" s="156"/>
      <c r="O433" s="156"/>
      <c r="P433" s="156"/>
      <c r="Q433" s="156"/>
      <c r="R433" s="156"/>
      <c r="S433" s="156"/>
      <c r="T433" s="156"/>
      <c r="U433" s="156"/>
      <c r="V433" s="156"/>
      <c r="W433" s="156"/>
      <c r="X433" s="156"/>
      <c r="Y433" s="147"/>
      <c r="Z433" s="147"/>
      <c r="AA433" s="147"/>
      <c r="AB433" s="147"/>
      <c r="AC433" s="147"/>
      <c r="AD433" s="147"/>
      <c r="AE433" s="147"/>
      <c r="AF433" s="147"/>
      <c r="AG433" s="147" t="s">
        <v>260</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76" t="s">
        <v>762</v>
      </c>
      <c r="D434" s="157"/>
      <c r="E434" s="158">
        <v>7.92</v>
      </c>
      <c r="F434" s="156"/>
      <c r="G434" s="156"/>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260</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76" t="s">
        <v>763</v>
      </c>
      <c r="D435" s="157"/>
      <c r="E435" s="158">
        <v>11.154999999999999</v>
      </c>
      <c r="F435" s="156"/>
      <c r="G435" s="156"/>
      <c r="H435" s="156"/>
      <c r="I435" s="156"/>
      <c r="J435" s="156"/>
      <c r="K435" s="156"/>
      <c r="L435" s="156"/>
      <c r="M435" s="156"/>
      <c r="N435" s="156"/>
      <c r="O435" s="156"/>
      <c r="P435" s="156"/>
      <c r="Q435" s="156"/>
      <c r="R435" s="156"/>
      <c r="S435" s="156"/>
      <c r="T435" s="156"/>
      <c r="U435" s="156"/>
      <c r="V435" s="156"/>
      <c r="W435" s="156"/>
      <c r="X435" s="156"/>
      <c r="Y435" s="147"/>
      <c r="Z435" s="147"/>
      <c r="AA435" s="147"/>
      <c r="AB435" s="147"/>
      <c r="AC435" s="147"/>
      <c r="AD435" s="147"/>
      <c r="AE435" s="147"/>
      <c r="AF435" s="147"/>
      <c r="AG435" s="147" t="s">
        <v>260</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176" t="s">
        <v>764</v>
      </c>
      <c r="D436" s="157"/>
      <c r="E436" s="158">
        <v>3.6</v>
      </c>
      <c r="F436" s="156"/>
      <c r="G436" s="156"/>
      <c r="H436" s="156"/>
      <c r="I436" s="156"/>
      <c r="J436" s="156"/>
      <c r="K436" s="156"/>
      <c r="L436" s="156"/>
      <c r="M436" s="156"/>
      <c r="N436" s="156"/>
      <c r="O436" s="156"/>
      <c r="P436" s="156"/>
      <c r="Q436" s="156"/>
      <c r="R436" s="156"/>
      <c r="S436" s="156"/>
      <c r="T436" s="156"/>
      <c r="U436" s="156"/>
      <c r="V436" s="156"/>
      <c r="W436" s="156"/>
      <c r="X436" s="156"/>
      <c r="Y436" s="147"/>
      <c r="Z436" s="147"/>
      <c r="AA436" s="147"/>
      <c r="AB436" s="147"/>
      <c r="AC436" s="147"/>
      <c r="AD436" s="147"/>
      <c r="AE436" s="147"/>
      <c r="AF436" s="147"/>
      <c r="AG436" s="147" t="s">
        <v>260</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76" t="s">
        <v>765</v>
      </c>
      <c r="D437" s="157"/>
      <c r="E437" s="158">
        <v>11.5</v>
      </c>
      <c r="F437" s="156"/>
      <c r="G437" s="156"/>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260</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76" t="s">
        <v>766</v>
      </c>
      <c r="D438" s="157"/>
      <c r="E438" s="158">
        <v>33.335000000000001</v>
      </c>
      <c r="F438" s="156"/>
      <c r="G438" s="156"/>
      <c r="H438" s="156"/>
      <c r="I438" s="156"/>
      <c r="J438" s="156"/>
      <c r="K438" s="156"/>
      <c r="L438" s="156"/>
      <c r="M438" s="156"/>
      <c r="N438" s="156"/>
      <c r="O438" s="156"/>
      <c r="P438" s="156"/>
      <c r="Q438" s="156"/>
      <c r="R438" s="156"/>
      <c r="S438" s="156"/>
      <c r="T438" s="156"/>
      <c r="U438" s="156"/>
      <c r="V438" s="156"/>
      <c r="W438" s="156"/>
      <c r="X438" s="156"/>
      <c r="Y438" s="147"/>
      <c r="Z438" s="147"/>
      <c r="AA438" s="147"/>
      <c r="AB438" s="147"/>
      <c r="AC438" s="147"/>
      <c r="AD438" s="147"/>
      <c r="AE438" s="147"/>
      <c r="AF438" s="147"/>
      <c r="AG438" s="147" t="s">
        <v>260</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176" t="s">
        <v>767</v>
      </c>
      <c r="D439" s="157"/>
      <c r="E439" s="158">
        <v>5.0199999999999996</v>
      </c>
      <c r="F439" s="156"/>
      <c r="G439" s="156"/>
      <c r="H439" s="156"/>
      <c r="I439" s="156"/>
      <c r="J439" s="156"/>
      <c r="K439" s="156"/>
      <c r="L439" s="156"/>
      <c r="M439" s="156"/>
      <c r="N439" s="156"/>
      <c r="O439" s="156"/>
      <c r="P439" s="156"/>
      <c r="Q439" s="156"/>
      <c r="R439" s="156"/>
      <c r="S439" s="156"/>
      <c r="T439" s="156"/>
      <c r="U439" s="156"/>
      <c r="V439" s="156"/>
      <c r="W439" s="156"/>
      <c r="X439" s="156"/>
      <c r="Y439" s="147"/>
      <c r="Z439" s="147"/>
      <c r="AA439" s="147"/>
      <c r="AB439" s="147"/>
      <c r="AC439" s="147"/>
      <c r="AD439" s="147"/>
      <c r="AE439" s="147"/>
      <c r="AF439" s="147"/>
      <c r="AG439" s="147" t="s">
        <v>260</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76" t="s">
        <v>768</v>
      </c>
      <c r="D440" s="157"/>
      <c r="E440" s="158">
        <v>7.02</v>
      </c>
      <c r="F440" s="156"/>
      <c r="G440" s="156"/>
      <c r="H440" s="156"/>
      <c r="I440" s="156"/>
      <c r="J440" s="156"/>
      <c r="K440" s="156"/>
      <c r="L440" s="156"/>
      <c r="M440" s="156"/>
      <c r="N440" s="156"/>
      <c r="O440" s="156"/>
      <c r="P440" s="156"/>
      <c r="Q440" s="156"/>
      <c r="R440" s="156"/>
      <c r="S440" s="156"/>
      <c r="T440" s="156"/>
      <c r="U440" s="156"/>
      <c r="V440" s="156"/>
      <c r="W440" s="156"/>
      <c r="X440" s="156"/>
      <c r="Y440" s="147"/>
      <c r="Z440" s="147"/>
      <c r="AA440" s="147"/>
      <c r="AB440" s="147"/>
      <c r="AC440" s="147"/>
      <c r="AD440" s="147"/>
      <c r="AE440" s="147"/>
      <c r="AF440" s="147"/>
      <c r="AG440" s="147" t="s">
        <v>260</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x14ac:dyDescent="0.2">
      <c r="A441" s="160" t="s">
        <v>250</v>
      </c>
      <c r="B441" s="161" t="s">
        <v>207</v>
      </c>
      <c r="C441" s="174" t="s">
        <v>208</v>
      </c>
      <c r="D441" s="162"/>
      <c r="E441" s="163"/>
      <c r="F441" s="164"/>
      <c r="G441" s="164">
        <f>SUMIF(AG442:AG461,"&lt;&gt;NOR",G442:G461)</f>
        <v>0</v>
      </c>
      <c r="H441" s="164"/>
      <c r="I441" s="164">
        <f>SUM(I442:I461)</f>
        <v>0</v>
      </c>
      <c r="J441" s="164"/>
      <c r="K441" s="164">
        <f>SUM(K442:K461)</f>
        <v>0</v>
      </c>
      <c r="L441" s="164"/>
      <c r="M441" s="164">
        <f>SUM(M442:M461)</f>
        <v>0</v>
      </c>
      <c r="N441" s="164"/>
      <c r="O441" s="164">
        <f>SUM(O442:O461)</f>
        <v>0</v>
      </c>
      <c r="P441" s="164"/>
      <c r="Q441" s="164">
        <f>SUM(Q442:Q461)</f>
        <v>0</v>
      </c>
      <c r="R441" s="164"/>
      <c r="S441" s="164"/>
      <c r="T441" s="165"/>
      <c r="U441" s="159"/>
      <c r="V441" s="159">
        <f>SUM(V442:V461)</f>
        <v>11.82</v>
      </c>
      <c r="W441" s="159"/>
      <c r="X441" s="159"/>
      <c r="AG441" t="s">
        <v>251</v>
      </c>
    </row>
    <row r="442" spans="1:60" outlineLevel="1" x14ac:dyDescent="0.2">
      <c r="A442" s="166">
        <v>62</v>
      </c>
      <c r="B442" s="167" t="s">
        <v>769</v>
      </c>
      <c r="C442" s="175" t="s">
        <v>770</v>
      </c>
      <c r="D442" s="168" t="s">
        <v>376</v>
      </c>
      <c r="E442" s="169">
        <v>39.385680000000001</v>
      </c>
      <c r="F442" s="170"/>
      <c r="G442" s="171">
        <f>ROUND(E442*F442,2)</f>
        <v>0</v>
      </c>
      <c r="H442" s="170"/>
      <c r="I442" s="171">
        <f>ROUND(E442*H442,2)</f>
        <v>0</v>
      </c>
      <c r="J442" s="170"/>
      <c r="K442" s="171">
        <f>ROUND(E442*J442,2)</f>
        <v>0</v>
      </c>
      <c r="L442" s="171">
        <v>21</v>
      </c>
      <c r="M442" s="171">
        <f>G442*(1+L442/100)</f>
        <v>0</v>
      </c>
      <c r="N442" s="171">
        <v>0</v>
      </c>
      <c r="O442" s="171">
        <f>ROUND(E442*N442,2)</f>
        <v>0</v>
      </c>
      <c r="P442" s="171">
        <v>0</v>
      </c>
      <c r="Q442" s="171">
        <f>ROUND(E442*P442,2)</f>
        <v>0</v>
      </c>
      <c r="R442" s="171"/>
      <c r="S442" s="171" t="s">
        <v>255</v>
      </c>
      <c r="T442" s="172" t="s">
        <v>256</v>
      </c>
      <c r="U442" s="156">
        <v>0.3</v>
      </c>
      <c r="V442" s="156">
        <f>ROUND(E442*U442,2)</f>
        <v>11.82</v>
      </c>
      <c r="W442" s="156"/>
      <c r="X442" s="156" t="s">
        <v>257</v>
      </c>
      <c r="Y442" s="147"/>
      <c r="Z442" s="147"/>
      <c r="AA442" s="147"/>
      <c r="AB442" s="147"/>
      <c r="AC442" s="147"/>
      <c r="AD442" s="147"/>
      <c r="AE442" s="147"/>
      <c r="AF442" s="147"/>
      <c r="AG442" s="147" t="s">
        <v>258</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176" t="s">
        <v>259</v>
      </c>
      <c r="D443" s="157"/>
      <c r="E443" s="158"/>
      <c r="F443" s="156"/>
      <c r="G443" s="156"/>
      <c r="H443" s="156"/>
      <c r="I443" s="156"/>
      <c r="J443" s="156"/>
      <c r="K443" s="156"/>
      <c r="L443" s="156"/>
      <c r="M443" s="156"/>
      <c r="N443" s="156"/>
      <c r="O443" s="156"/>
      <c r="P443" s="156"/>
      <c r="Q443" s="156"/>
      <c r="R443" s="156"/>
      <c r="S443" s="156"/>
      <c r="T443" s="156"/>
      <c r="U443" s="156"/>
      <c r="V443" s="156"/>
      <c r="W443" s="156"/>
      <c r="X443" s="156"/>
      <c r="Y443" s="147"/>
      <c r="Z443" s="147"/>
      <c r="AA443" s="147"/>
      <c r="AB443" s="147"/>
      <c r="AC443" s="147"/>
      <c r="AD443" s="147"/>
      <c r="AE443" s="147"/>
      <c r="AF443" s="147"/>
      <c r="AG443" s="147" t="s">
        <v>260</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76" t="s">
        <v>771</v>
      </c>
      <c r="D444" s="157"/>
      <c r="E444" s="158">
        <v>2.0121000000000002</v>
      </c>
      <c r="F444" s="156"/>
      <c r="G444" s="156"/>
      <c r="H444" s="156"/>
      <c r="I444" s="156"/>
      <c r="J444" s="156"/>
      <c r="K444" s="156"/>
      <c r="L444" s="156"/>
      <c r="M444" s="156"/>
      <c r="N444" s="156"/>
      <c r="O444" s="156"/>
      <c r="P444" s="156"/>
      <c r="Q444" s="156"/>
      <c r="R444" s="156"/>
      <c r="S444" s="156"/>
      <c r="T444" s="156"/>
      <c r="U444" s="156"/>
      <c r="V444" s="156"/>
      <c r="W444" s="156"/>
      <c r="X444" s="156"/>
      <c r="Y444" s="147"/>
      <c r="Z444" s="147"/>
      <c r="AA444" s="147"/>
      <c r="AB444" s="147"/>
      <c r="AC444" s="147"/>
      <c r="AD444" s="147"/>
      <c r="AE444" s="147"/>
      <c r="AF444" s="147"/>
      <c r="AG444" s="147" t="s">
        <v>260</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76" t="s">
        <v>772</v>
      </c>
      <c r="D445" s="157"/>
      <c r="E445" s="158">
        <v>2.0501299999999998</v>
      </c>
      <c r="F445" s="156"/>
      <c r="G445" s="156"/>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260</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76" t="s">
        <v>773</v>
      </c>
      <c r="D446" s="157"/>
      <c r="E446" s="158">
        <v>2.0648</v>
      </c>
      <c r="F446" s="156"/>
      <c r="G446" s="156"/>
      <c r="H446" s="156"/>
      <c r="I446" s="156"/>
      <c r="J446" s="156"/>
      <c r="K446" s="156"/>
      <c r="L446" s="156"/>
      <c r="M446" s="156"/>
      <c r="N446" s="156"/>
      <c r="O446" s="156"/>
      <c r="P446" s="156"/>
      <c r="Q446" s="156"/>
      <c r="R446" s="156"/>
      <c r="S446" s="156"/>
      <c r="T446" s="156"/>
      <c r="U446" s="156"/>
      <c r="V446" s="156"/>
      <c r="W446" s="156"/>
      <c r="X446" s="156"/>
      <c r="Y446" s="147"/>
      <c r="Z446" s="147"/>
      <c r="AA446" s="147"/>
      <c r="AB446" s="147"/>
      <c r="AC446" s="147"/>
      <c r="AD446" s="147"/>
      <c r="AE446" s="147"/>
      <c r="AF446" s="147"/>
      <c r="AG446" s="147" t="s">
        <v>260</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176" t="s">
        <v>774</v>
      </c>
      <c r="D447" s="157"/>
      <c r="E447" s="158">
        <v>2.0531999999999999</v>
      </c>
      <c r="F447" s="156"/>
      <c r="G447" s="156"/>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260</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76" t="s">
        <v>775</v>
      </c>
      <c r="D448" s="157"/>
      <c r="E448" s="158">
        <v>2.0470000000000002</v>
      </c>
      <c r="F448" s="156"/>
      <c r="G448" s="156"/>
      <c r="H448" s="156"/>
      <c r="I448" s="156"/>
      <c r="J448" s="156"/>
      <c r="K448" s="156"/>
      <c r="L448" s="156"/>
      <c r="M448" s="156"/>
      <c r="N448" s="156"/>
      <c r="O448" s="156"/>
      <c r="P448" s="156"/>
      <c r="Q448" s="156"/>
      <c r="R448" s="156"/>
      <c r="S448" s="156"/>
      <c r="T448" s="156"/>
      <c r="U448" s="156"/>
      <c r="V448" s="156"/>
      <c r="W448" s="156"/>
      <c r="X448" s="156"/>
      <c r="Y448" s="147"/>
      <c r="Z448" s="147"/>
      <c r="AA448" s="147"/>
      <c r="AB448" s="147"/>
      <c r="AC448" s="147"/>
      <c r="AD448" s="147"/>
      <c r="AE448" s="147"/>
      <c r="AF448" s="147"/>
      <c r="AG448" s="147" t="s">
        <v>260</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176" t="s">
        <v>776</v>
      </c>
      <c r="D449" s="157"/>
      <c r="E449" s="158">
        <v>2.0323799999999999</v>
      </c>
      <c r="F449" s="156"/>
      <c r="G449" s="156"/>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260</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76" t="s">
        <v>777</v>
      </c>
      <c r="D450" s="157"/>
      <c r="E450" s="158">
        <v>2.04955</v>
      </c>
      <c r="F450" s="156"/>
      <c r="G450" s="156"/>
      <c r="H450" s="156"/>
      <c r="I450" s="156"/>
      <c r="J450" s="156"/>
      <c r="K450" s="156"/>
      <c r="L450" s="156"/>
      <c r="M450" s="156"/>
      <c r="N450" s="156"/>
      <c r="O450" s="156"/>
      <c r="P450" s="156"/>
      <c r="Q450" s="156"/>
      <c r="R450" s="156"/>
      <c r="S450" s="156"/>
      <c r="T450" s="156"/>
      <c r="U450" s="156"/>
      <c r="V450" s="156"/>
      <c r="W450" s="156"/>
      <c r="X450" s="156"/>
      <c r="Y450" s="147"/>
      <c r="Z450" s="147"/>
      <c r="AA450" s="147"/>
      <c r="AB450" s="147"/>
      <c r="AC450" s="147"/>
      <c r="AD450" s="147"/>
      <c r="AE450" s="147"/>
      <c r="AF450" s="147"/>
      <c r="AG450" s="147" t="s">
        <v>260</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76" t="s">
        <v>778</v>
      </c>
      <c r="D451" s="157"/>
      <c r="E451" s="158">
        <v>2.0764</v>
      </c>
      <c r="F451" s="156"/>
      <c r="G451" s="156"/>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260</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176" t="s">
        <v>779</v>
      </c>
      <c r="D452" s="157"/>
      <c r="E452" s="158">
        <v>2.83975</v>
      </c>
      <c r="F452" s="156"/>
      <c r="G452" s="156"/>
      <c r="H452" s="156"/>
      <c r="I452" s="156"/>
      <c r="J452" s="156"/>
      <c r="K452" s="156"/>
      <c r="L452" s="156"/>
      <c r="M452" s="156"/>
      <c r="N452" s="156"/>
      <c r="O452" s="156"/>
      <c r="P452" s="156"/>
      <c r="Q452" s="156"/>
      <c r="R452" s="156"/>
      <c r="S452" s="156"/>
      <c r="T452" s="156"/>
      <c r="U452" s="156"/>
      <c r="V452" s="156"/>
      <c r="W452" s="156"/>
      <c r="X452" s="156"/>
      <c r="Y452" s="147"/>
      <c r="Z452" s="147"/>
      <c r="AA452" s="147"/>
      <c r="AB452" s="147"/>
      <c r="AC452" s="147"/>
      <c r="AD452" s="147"/>
      <c r="AE452" s="147"/>
      <c r="AF452" s="147"/>
      <c r="AG452" s="147" t="s">
        <v>260</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176" t="s">
        <v>780</v>
      </c>
      <c r="D453" s="157"/>
      <c r="E453" s="158">
        <v>2.0234999999999999</v>
      </c>
      <c r="F453" s="156"/>
      <c r="G453" s="156"/>
      <c r="H453" s="156"/>
      <c r="I453" s="156"/>
      <c r="J453" s="156"/>
      <c r="K453" s="156"/>
      <c r="L453" s="156"/>
      <c r="M453" s="156"/>
      <c r="N453" s="156"/>
      <c r="O453" s="156"/>
      <c r="P453" s="156"/>
      <c r="Q453" s="156"/>
      <c r="R453" s="156"/>
      <c r="S453" s="156"/>
      <c r="T453" s="156"/>
      <c r="U453" s="156"/>
      <c r="V453" s="156"/>
      <c r="W453" s="156"/>
      <c r="X453" s="156"/>
      <c r="Y453" s="147"/>
      <c r="Z453" s="147"/>
      <c r="AA453" s="147"/>
      <c r="AB453" s="147"/>
      <c r="AC453" s="147"/>
      <c r="AD453" s="147"/>
      <c r="AE453" s="147"/>
      <c r="AF453" s="147"/>
      <c r="AG453" s="147" t="s">
        <v>260</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76" t="s">
        <v>781</v>
      </c>
      <c r="D454" s="157"/>
      <c r="E454" s="158">
        <v>2.0064000000000002</v>
      </c>
      <c r="F454" s="156"/>
      <c r="G454" s="156"/>
      <c r="H454" s="156"/>
      <c r="I454" s="156"/>
      <c r="J454" s="156"/>
      <c r="K454" s="156"/>
      <c r="L454" s="156"/>
      <c r="M454" s="156"/>
      <c r="N454" s="156"/>
      <c r="O454" s="156"/>
      <c r="P454" s="156"/>
      <c r="Q454" s="156"/>
      <c r="R454" s="156"/>
      <c r="S454" s="156"/>
      <c r="T454" s="156"/>
      <c r="U454" s="156"/>
      <c r="V454" s="156"/>
      <c r="W454" s="156"/>
      <c r="X454" s="156"/>
      <c r="Y454" s="147"/>
      <c r="Z454" s="147"/>
      <c r="AA454" s="147"/>
      <c r="AB454" s="147"/>
      <c r="AC454" s="147"/>
      <c r="AD454" s="147"/>
      <c r="AE454" s="147"/>
      <c r="AF454" s="147"/>
      <c r="AG454" s="147" t="s">
        <v>260</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76" t="s">
        <v>782</v>
      </c>
      <c r="D455" s="157"/>
      <c r="E455" s="158">
        <v>2.0007000000000001</v>
      </c>
      <c r="F455" s="156"/>
      <c r="G455" s="156"/>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260</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176" t="s">
        <v>783</v>
      </c>
      <c r="D456" s="157"/>
      <c r="E456" s="158">
        <v>1.9950000000000001</v>
      </c>
      <c r="F456" s="156"/>
      <c r="G456" s="156"/>
      <c r="H456" s="156"/>
      <c r="I456" s="156"/>
      <c r="J456" s="156"/>
      <c r="K456" s="156"/>
      <c r="L456" s="156"/>
      <c r="M456" s="156"/>
      <c r="N456" s="156"/>
      <c r="O456" s="156"/>
      <c r="P456" s="156"/>
      <c r="Q456" s="156"/>
      <c r="R456" s="156"/>
      <c r="S456" s="156"/>
      <c r="T456" s="156"/>
      <c r="U456" s="156"/>
      <c r="V456" s="156"/>
      <c r="W456" s="156"/>
      <c r="X456" s="156"/>
      <c r="Y456" s="147"/>
      <c r="Z456" s="147"/>
      <c r="AA456" s="147"/>
      <c r="AB456" s="147"/>
      <c r="AC456" s="147"/>
      <c r="AD456" s="147"/>
      <c r="AE456" s="147"/>
      <c r="AF456" s="147"/>
      <c r="AG456" s="147" t="s">
        <v>260</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176" t="s">
        <v>783</v>
      </c>
      <c r="D457" s="157"/>
      <c r="E457" s="158">
        <v>1.9950000000000001</v>
      </c>
      <c r="F457" s="156"/>
      <c r="G457" s="156"/>
      <c r="H457" s="156"/>
      <c r="I457" s="156"/>
      <c r="J457" s="156"/>
      <c r="K457" s="156"/>
      <c r="L457" s="156"/>
      <c r="M457" s="156"/>
      <c r="N457" s="156"/>
      <c r="O457" s="156"/>
      <c r="P457" s="156"/>
      <c r="Q457" s="156"/>
      <c r="R457" s="156"/>
      <c r="S457" s="156"/>
      <c r="T457" s="156"/>
      <c r="U457" s="156"/>
      <c r="V457" s="156"/>
      <c r="W457" s="156"/>
      <c r="X457" s="156"/>
      <c r="Y457" s="147"/>
      <c r="Z457" s="147"/>
      <c r="AA457" s="147"/>
      <c r="AB457" s="147"/>
      <c r="AC457" s="147"/>
      <c r="AD457" s="147"/>
      <c r="AE457" s="147"/>
      <c r="AF457" s="147"/>
      <c r="AG457" s="147" t="s">
        <v>260</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176" t="s">
        <v>784</v>
      </c>
      <c r="D458" s="157"/>
      <c r="E458" s="158">
        <v>2.0406</v>
      </c>
      <c r="F458" s="156"/>
      <c r="G458" s="156"/>
      <c r="H458" s="156"/>
      <c r="I458" s="156"/>
      <c r="J458" s="156"/>
      <c r="K458" s="156"/>
      <c r="L458" s="156"/>
      <c r="M458" s="156"/>
      <c r="N458" s="156"/>
      <c r="O458" s="156"/>
      <c r="P458" s="156"/>
      <c r="Q458" s="156"/>
      <c r="R458" s="156"/>
      <c r="S458" s="156"/>
      <c r="T458" s="156"/>
      <c r="U458" s="156"/>
      <c r="V458" s="156"/>
      <c r="W458" s="156"/>
      <c r="X458" s="156"/>
      <c r="Y458" s="147"/>
      <c r="Z458" s="147"/>
      <c r="AA458" s="147"/>
      <c r="AB458" s="147"/>
      <c r="AC458" s="147"/>
      <c r="AD458" s="147"/>
      <c r="AE458" s="147"/>
      <c r="AF458" s="147"/>
      <c r="AG458" s="147" t="s">
        <v>260</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176" t="s">
        <v>785</v>
      </c>
      <c r="D459" s="157"/>
      <c r="E459" s="158">
        <v>2.0327999999999999</v>
      </c>
      <c r="F459" s="156"/>
      <c r="G459" s="156"/>
      <c r="H459" s="156"/>
      <c r="I459" s="156"/>
      <c r="J459" s="156"/>
      <c r="K459" s="156"/>
      <c r="L459" s="156"/>
      <c r="M459" s="156"/>
      <c r="N459" s="156"/>
      <c r="O459" s="156"/>
      <c r="P459" s="156"/>
      <c r="Q459" s="156"/>
      <c r="R459" s="156"/>
      <c r="S459" s="156"/>
      <c r="T459" s="156"/>
      <c r="U459" s="156"/>
      <c r="V459" s="156"/>
      <c r="W459" s="156"/>
      <c r="X459" s="156"/>
      <c r="Y459" s="147"/>
      <c r="Z459" s="147"/>
      <c r="AA459" s="147"/>
      <c r="AB459" s="147"/>
      <c r="AC459" s="147"/>
      <c r="AD459" s="147"/>
      <c r="AE459" s="147"/>
      <c r="AF459" s="147"/>
      <c r="AG459" s="147" t="s">
        <v>260</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176" t="s">
        <v>772</v>
      </c>
      <c r="D460" s="157"/>
      <c r="E460" s="158">
        <v>2.0501299999999998</v>
      </c>
      <c r="F460" s="156"/>
      <c r="G460" s="156"/>
      <c r="H460" s="156"/>
      <c r="I460" s="156"/>
      <c r="J460" s="156"/>
      <c r="K460" s="156"/>
      <c r="L460" s="156"/>
      <c r="M460" s="156"/>
      <c r="N460" s="156"/>
      <c r="O460" s="156"/>
      <c r="P460" s="156"/>
      <c r="Q460" s="156"/>
      <c r="R460" s="156"/>
      <c r="S460" s="156"/>
      <c r="T460" s="156"/>
      <c r="U460" s="156"/>
      <c r="V460" s="156"/>
      <c r="W460" s="156"/>
      <c r="X460" s="156"/>
      <c r="Y460" s="147"/>
      <c r="Z460" s="147"/>
      <c r="AA460" s="147"/>
      <c r="AB460" s="147"/>
      <c r="AC460" s="147"/>
      <c r="AD460" s="147"/>
      <c r="AE460" s="147"/>
      <c r="AF460" s="147"/>
      <c r="AG460" s="147" t="s">
        <v>260</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ht="22.5" outlineLevel="1" x14ac:dyDescent="0.2">
      <c r="A461" s="154"/>
      <c r="B461" s="155"/>
      <c r="C461" s="176" t="s">
        <v>786</v>
      </c>
      <c r="D461" s="157"/>
      <c r="E461" s="158">
        <v>4.0162500000000003</v>
      </c>
      <c r="F461" s="156"/>
      <c r="G461" s="156"/>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260</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x14ac:dyDescent="0.2">
      <c r="A462" s="160" t="s">
        <v>250</v>
      </c>
      <c r="B462" s="161" t="s">
        <v>211</v>
      </c>
      <c r="C462" s="174" t="s">
        <v>212</v>
      </c>
      <c r="D462" s="162"/>
      <c r="E462" s="163"/>
      <c r="F462" s="164"/>
      <c r="G462" s="164">
        <f>SUMIF(AG463:AG468,"&lt;&gt;NOR",G463:G468)</f>
        <v>0</v>
      </c>
      <c r="H462" s="164"/>
      <c r="I462" s="164">
        <f>SUM(I463:I468)</f>
        <v>0</v>
      </c>
      <c r="J462" s="164"/>
      <c r="K462" s="164">
        <f>SUM(K463:K468)</f>
        <v>0</v>
      </c>
      <c r="L462" s="164"/>
      <c r="M462" s="164">
        <f>SUM(M463:M468)</f>
        <v>0</v>
      </c>
      <c r="N462" s="164"/>
      <c r="O462" s="164">
        <f>SUM(O463:O468)</f>
        <v>0</v>
      </c>
      <c r="P462" s="164"/>
      <c r="Q462" s="164">
        <f>SUM(Q463:Q468)</f>
        <v>0</v>
      </c>
      <c r="R462" s="164"/>
      <c r="S462" s="164"/>
      <c r="T462" s="165"/>
      <c r="U462" s="159"/>
      <c r="V462" s="159">
        <f>SUM(V463:V468)</f>
        <v>0</v>
      </c>
      <c r="W462" s="159"/>
      <c r="X462" s="159"/>
      <c r="AG462" t="s">
        <v>251</v>
      </c>
    </row>
    <row r="463" spans="1:60" outlineLevel="1" x14ac:dyDescent="0.2">
      <c r="A463" s="166">
        <v>63</v>
      </c>
      <c r="B463" s="167" t="s">
        <v>787</v>
      </c>
      <c r="C463" s="175" t="s">
        <v>788</v>
      </c>
      <c r="D463" s="168" t="s">
        <v>690</v>
      </c>
      <c r="E463" s="169">
        <v>4.41</v>
      </c>
      <c r="F463" s="170"/>
      <c r="G463" s="171">
        <f>ROUND(E463*F463,2)</f>
        <v>0</v>
      </c>
      <c r="H463" s="170"/>
      <c r="I463" s="171">
        <f>ROUND(E463*H463,2)</f>
        <v>0</v>
      </c>
      <c r="J463" s="170"/>
      <c r="K463" s="171">
        <f>ROUND(E463*J463,2)</f>
        <v>0</v>
      </c>
      <c r="L463" s="171">
        <v>21</v>
      </c>
      <c r="M463" s="171">
        <f>G463*(1+L463/100)</f>
        <v>0</v>
      </c>
      <c r="N463" s="171">
        <v>0</v>
      </c>
      <c r="O463" s="171">
        <f>ROUND(E463*N463,2)</f>
        <v>0</v>
      </c>
      <c r="P463" s="171">
        <v>0</v>
      </c>
      <c r="Q463" s="171">
        <f>ROUND(E463*P463,2)</f>
        <v>0</v>
      </c>
      <c r="R463" s="171"/>
      <c r="S463" s="171" t="s">
        <v>255</v>
      </c>
      <c r="T463" s="172" t="s">
        <v>256</v>
      </c>
      <c r="U463" s="156">
        <v>0</v>
      </c>
      <c r="V463" s="156">
        <f>ROUND(E463*U463,2)</f>
        <v>0</v>
      </c>
      <c r="W463" s="156"/>
      <c r="X463" s="156" t="s">
        <v>257</v>
      </c>
      <c r="Y463" s="147"/>
      <c r="Z463" s="147"/>
      <c r="AA463" s="147"/>
      <c r="AB463" s="147"/>
      <c r="AC463" s="147"/>
      <c r="AD463" s="147"/>
      <c r="AE463" s="147"/>
      <c r="AF463" s="147"/>
      <c r="AG463" s="147" t="s">
        <v>258</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4"/>
      <c r="B464" s="155"/>
      <c r="C464" s="176" t="s">
        <v>259</v>
      </c>
      <c r="D464" s="157"/>
      <c r="E464" s="158"/>
      <c r="F464" s="156"/>
      <c r="G464" s="156"/>
      <c r="H464" s="156"/>
      <c r="I464" s="156"/>
      <c r="J464" s="156"/>
      <c r="K464" s="156"/>
      <c r="L464" s="156"/>
      <c r="M464" s="156"/>
      <c r="N464" s="156"/>
      <c r="O464" s="156"/>
      <c r="P464" s="156"/>
      <c r="Q464" s="156"/>
      <c r="R464" s="156"/>
      <c r="S464" s="156"/>
      <c r="T464" s="156"/>
      <c r="U464" s="156"/>
      <c r="V464" s="156"/>
      <c r="W464" s="156"/>
      <c r="X464" s="156"/>
      <c r="Y464" s="147"/>
      <c r="Z464" s="147"/>
      <c r="AA464" s="147"/>
      <c r="AB464" s="147"/>
      <c r="AC464" s="147"/>
      <c r="AD464" s="147"/>
      <c r="AE464" s="147"/>
      <c r="AF464" s="147"/>
      <c r="AG464" s="147" t="s">
        <v>260</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176" t="s">
        <v>789</v>
      </c>
      <c r="D465" s="157"/>
      <c r="E465" s="158">
        <v>4.41</v>
      </c>
      <c r="F465" s="156"/>
      <c r="G465" s="156"/>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260</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ht="22.5" outlineLevel="1" x14ac:dyDescent="0.2">
      <c r="A466" s="166">
        <v>64</v>
      </c>
      <c r="B466" s="167" t="s">
        <v>790</v>
      </c>
      <c r="C466" s="175" t="s">
        <v>791</v>
      </c>
      <c r="D466" s="168" t="s">
        <v>792</v>
      </c>
      <c r="E466" s="169">
        <v>1</v>
      </c>
      <c r="F466" s="170"/>
      <c r="G466" s="171">
        <f>ROUND(E466*F466,2)</f>
        <v>0</v>
      </c>
      <c r="H466" s="170"/>
      <c r="I466" s="171">
        <f>ROUND(E466*H466,2)</f>
        <v>0</v>
      </c>
      <c r="J466" s="170"/>
      <c r="K466" s="171">
        <f>ROUND(E466*J466,2)</f>
        <v>0</v>
      </c>
      <c r="L466" s="171">
        <v>21</v>
      </c>
      <c r="M466" s="171">
        <f>G466*(1+L466/100)</f>
        <v>0</v>
      </c>
      <c r="N466" s="171">
        <v>0</v>
      </c>
      <c r="O466" s="171">
        <f>ROUND(E466*N466,2)</f>
        <v>0</v>
      </c>
      <c r="P466" s="171">
        <v>0</v>
      </c>
      <c r="Q466" s="171">
        <f>ROUND(E466*P466,2)</f>
        <v>0</v>
      </c>
      <c r="R466" s="171"/>
      <c r="S466" s="171" t="s">
        <v>255</v>
      </c>
      <c r="T466" s="172" t="s">
        <v>256</v>
      </c>
      <c r="U466" s="156">
        <v>0</v>
      </c>
      <c r="V466" s="156">
        <f>ROUND(E466*U466,2)</f>
        <v>0</v>
      </c>
      <c r="W466" s="156"/>
      <c r="X466" s="156" t="s">
        <v>257</v>
      </c>
      <c r="Y466" s="147"/>
      <c r="Z466" s="147"/>
      <c r="AA466" s="147"/>
      <c r="AB466" s="147"/>
      <c r="AC466" s="147"/>
      <c r="AD466" s="147"/>
      <c r="AE466" s="147"/>
      <c r="AF466" s="147"/>
      <c r="AG466" s="147" t="s">
        <v>258</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76" t="s">
        <v>259</v>
      </c>
      <c r="D467" s="157"/>
      <c r="E467" s="158"/>
      <c r="F467" s="156"/>
      <c r="G467" s="156"/>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260</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54"/>
      <c r="B468" s="155"/>
      <c r="C468" s="176" t="s">
        <v>793</v>
      </c>
      <c r="D468" s="157"/>
      <c r="E468" s="158">
        <v>1</v>
      </c>
      <c r="F468" s="156"/>
      <c r="G468" s="156"/>
      <c r="H468" s="156"/>
      <c r="I468" s="156"/>
      <c r="J468" s="156"/>
      <c r="K468" s="156"/>
      <c r="L468" s="156"/>
      <c r="M468" s="156"/>
      <c r="N468" s="156"/>
      <c r="O468" s="156"/>
      <c r="P468" s="156"/>
      <c r="Q468" s="156"/>
      <c r="R468" s="156"/>
      <c r="S468" s="156"/>
      <c r="T468" s="156"/>
      <c r="U468" s="156"/>
      <c r="V468" s="156"/>
      <c r="W468" s="156"/>
      <c r="X468" s="156"/>
      <c r="Y468" s="147"/>
      <c r="Z468" s="147"/>
      <c r="AA468" s="147"/>
      <c r="AB468" s="147"/>
      <c r="AC468" s="147"/>
      <c r="AD468" s="147"/>
      <c r="AE468" s="147"/>
      <c r="AF468" s="147"/>
      <c r="AG468" s="147" t="s">
        <v>260</v>
      </c>
      <c r="AH468" s="147">
        <v>0</v>
      </c>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x14ac:dyDescent="0.2">
      <c r="A469" s="160" t="s">
        <v>250</v>
      </c>
      <c r="B469" s="161" t="s">
        <v>215</v>
      </c>
      <c r="C469" s="174" t="s">
        <v>216</v>
      </c>
      <c r="D469" s="162"/>
      <c r="E469" s="163"/>
      <c r="F469" s="164"/>
      <c r="G469" s="164">
        <f>SUMIF(AG470:AG544,"&lt;&gt;NOR",G470:G544)</f>
        <v>0</v>
      </c>
      <c r="H469" s="164"/>
      <c r="I469" s="164">
        <f>SUM(I470:I544)</f>
        <v>0</v>
      </c>
      <c r="J469" s="164"/>
      <c r="K469" s="164">
        <f>SUM(K470:K544)</f>
        <v>0</v>
      </c>
      <c r="L469" s="164"/>
      <c r="M469" s="164">
        <f>SUM(M470:M544)</f>
        <v>0</v>
      </c>
      <c r="N469" s="164"/>
      <c r="O469" s="164">
        <f>SUM(O470:O544)</f>
        <v>0</v>
      </c>
      <c r="P469" s="164"/>
      <c r="Q469" s="164">
        <f>SUM(Q470:Q544)</f>
        <v>0</v>
      </c>
      <c r="R469" s="164"/>
      <c r="S469" s="164"/>
      <c r="T469" s="165"/>
      <c r="U469" s="159"/>
      <c r="V469" s="159">
        <f>SUM(V470:V544)</f>
        <v>326.78000000000003</v>
      </c>
      <c r="W469" s="159"/>
      <c r="X469" s="159"/>
      <c r="AG469" t="s">
        <v>251</v>
      </c>
    </row>
    <row r="470" spans="1:60" outlineLevel="1" x14ac:dyDescent="0.2">
      <c r="A470" s="166">
        <v>65</v>
      </c>
      <c r="B470" s="167" t="s">
        <v>333</v>
      </c>
      <c r="C470" s="175" t="s">
        <v>334</v>
      </c>
      <c r="D470" s="168" t="s">
        <v>335</v>
      </c>
      <c r="E470" s="169">
        <v>223.06684999999999</v>
      </c>
      <c r="F470" s="170"/>
      <c r="G470" s="171">
        <f>ROUND(E470*F470,2)</f>
        <v>0</v>
      </c>
      <c r="H470" s="170"/>
      <c r="I470" s="171">
        <f>ROUND(E470*H470,2)</f>
        <v>0</v>
      </c>
      <c r="J470" s="170"/>
      <c r="K470" s="171">
        <f>ROUND(E470*J470,2)</f>
        <v>0</v>
      </c>
      <c r="L470" s="171">
        <v>21</v>
      </c>
      <c r="M470" s="171">
        <f>G470*(1+L470/100)</f>
        <v>0</v>
      </c>
      <c r="N470" s="171">
        <v>0</v>
      </c>
      <c r="O470" s="171">
        <f>ROUND(E470*N470,2)</f>
        <v>0</v>
      </c>
      <c r="P470" s="171">
        <v>0</v>
      </c>
      <c r="Q470" s="171">
        <f>ROUND(E470*P470,2)</f>
        <v>0</v>
      </c>
      <c r="R470" s="171" t="s">
        <v>336</v>
      </c>
      <c r="S470" s="171" t="s">
        <v>337</v>
      </c>
      <c r="T470" s="172" t="s">
        <v>338</v>
      </c>
      <c r="U470" s="156">
        <v>0.94</v>
      </c>
      <c r="V470" s="156">
        <f>ROUND(E470*U470,2)</f>
        <v>209.68</v>
      </c>
      <c r="W470" s="156"/>
      <c r="X470" s="156" t="s">
        <v>257</v>
      </c>
      <c r="Y470" s="147"/>
      <c r="Z470" s="147"/>
      <c r="AA470" s="147"/>
      <c r="AB470" s="147"/>
      <c r="AC470" s="147"/>
      <c r="AD470" s="147"/>
      <c r="AE470" s="147"/>
      <c r="AF470" s="147"/>
      <c r="AG470" s="147" t="s">
        <v>258</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176" t="s">
        <v>794</v>
      </c>
      <c r="D471" s="157"/>
      <c r="E471" s="158">
        <v>3.8645</v>
      </c>
      <c r="F471" s="156"/>
      <c r="G471" s="156"/>
      <c r="H471" s="156"/>
      <c r="I471" s="156"/>
      <c r="J471" s="156"/>
      <c r="K471" s="156"/>
      <c r="L471" s="156"/>
      <c r="M471" s="156"/>
      <c r="N471" s="156"/>
      <c r="O471" s="156"/>
      <c r="P471" s="156"/>
      <c r="Q471" s="156"/>
      <c r="R471" s="156"/>
      <c r="S471" s="156"/>
      <c r="T471" s="156"/>
      <c r="U471" s="156"/>
      <c r="V471" s="156"/>
      <c r="W471" s="156"/>
      <c r="X471" s="156"/>
      <c r="Y471" s="147"/>
      <c r="Z471" s="147"/>
      <c r="AA471" s="147"/>
      <c r="AB471" s="147"/>
      <c r="AC471" s="147"/>
      <c r="AD471" s="147"/>
      <c r="AE471" s="147"/>
      <c r="AF471" s="147"/>
      <c r="AG471" s="147" t="s">
        <v>260</v>
      </c>
      <c r="AH471" s="147">
        <v>5</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4"/>
      <c r="B472" s="155"/>
      <c r="C472" s="176" t="s">
        <v>795</v>
      </c>
      <c r="D472" s="157"/>
      <c r="E472" s="158">
        <v>73.485410000000002</v>
      </c>
      <c r="F472" s="156"/>
      <c r="G472" s="156"/>
      <c r="H472" s="156"/>
      <c r="I472" s="156"/>
      <c r="J472" s="156"/>
      <c r="K472" s="156"/>
      <c r="L472" s="156"/>
      <c r="M472" s="156"/>
      <c r="N472" s="156"/>
      <c r="O472" s="156"/>
      <c r="P472" s="156"/>
      <c r="Q472" s="156"/>
      <c r="R472" s="156"/>
      <c r="S472" s="156"/>
      <c r="T472" s="156"/>
      <c r="U472" s="156"/>
      <c r="V472" s="156"/>
      <c r="W472" s="156"/>
      <c r="X472" s="156"/>
      <c r="Y472" s="147"/>
      <c r="Z472" s="147"/>
      <c r="AA472" s="147"/>
      <c r="AB472" s="147"/>
      <c r="AC472" s="147"/>
      <c r="AD472" s="147"/>
      <c r="AE472" s="147"/>
      <c r="AF472" s="147"/>
      <c r="AG472" s="147" t="s">
        <v>260</v>
      </c>
      <c r="AH472" s="147">
        <v>5</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176" t="s">
        <v>796</v>
      </c>
      <c r="D473" s="157"/>
      <c r="E473" s="158">
        <v>32.670389999999998</v>
      </c>
      <c r="F473" s="156"/>
      <c r="G473" s="156"/>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260</v>
      </c>
      <c r="AH473" s="147">
        <v>5</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54"/>
      <c r="B474" s="155"/>
      <c r="C474" s="176" t="s">
        <v>797</v>
      </c>
      <c r="D474" s="157"/>
      <c r="E474" s="158">
        <v>0.86399999999999999</v>
      </c>
      <c r="F474" s="156"/>
      <c r="G474" s="156"/>
      <c r="H474" s="156"/>
      <c r="I474" s="156"/>
      <c r="J474" s="156"/>
      <c r="K474" s="156"/>
      <c r="L474" s="156"/>
      <c r="M474" s="156"/>
      <c r="N474" s="156"/>
      <c r="O474" s="156"/>
      <c r="P474" s="156"/>
      <c r="Q474" s="156"/>
      <c r="R474" s="156"/>
      <c r="S474" s="156"/>
      <c r="T474" s="156"/>
      <c r="U474" s="156"/>
      <c r="V474" s="156"/>
      <c r="W474" s="156"/>
      <c r="X474" s="156"/>
      <c r="Y474" s="147"/>
      <c r="Z474" s="147"/>
      <c r="AA474" s="147"/>
      <c r="AB474" s="147"/>
      <c r="AC474" s="147"/>
      <c r="AD474" s="147"/>
      <c r="AE474" s="147"/>
      <c r="AF474" s="147"/>
      <c r="AG474" s="147" t="s">
        <v>260</v>
      </c>
      <c r="AH474" s="147">
        <v>5</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176" t="s">
        <v>798</v>
      </c>
      <c r="D475" s="157"/>
      <c r="E475" s="158">
        <v>39.10866</v>
      </c>
      <c r="F475" s="156"/>
      <c r="G475" s="156"/>
      <c r="H475" s="156"/>
      <c r="I475" s="156"/>
      <c r="J475" s="156"/>
      <c r="K475" s="156"/>
      <c r="L475" s="156"/>
      <c r="M475" s="156"/>
      <c r="N475" s="156"/>
      <c r="O475" s="156"/>
      <c r="P475" s="156"/>
      <c r="Q475" s="156"/>
      <c r="R475" s="156"/>
      <c r="S475" s="156"/>
      <c r="T475" s="156"/>
      <c r="U475" s="156"/>
      <c r="V475" s="156"/>
      <c r="W475" s="156"/>
      <c r="X475" s="156"/>
      <c r="Y475" s="147"/>
      <c r="Z475" s="147"/>
      <c r="AA475" s="147"/>
      <c r="AB475" s="147"/>
      <c r="AC475" s="147"/>
      <c r="AD475" s="147"/>
      <c r="AE475" s="147"/>
      <c r="AF475" s="147"/>
      <c r="AG475" s="147" t="s">
        <v>260</v>
      </c>
      <c r="AH475" s="147">
        <v>5</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176" t="s">
        <v>799</v>
      </c>
      <c r="D476" s="157"/>
      <c r="E476" s="158">
        <v>0.26400000000000001</v>
      </c>
      <c r="F476" s="156"/>
      <c r="G476" s="156"/>
      <c r="H476" s="156"/>
      <c r="I476" s="156"/>
      <c r="J476" s="156"/>
      <c r="K476" s="156"/>
      <c r="L476" s="156"/>
      <c r="M476" s="156"/>
      <c r="N476" s="156"/>
      <c r="O476" s="156"/>
      <c r="P476" s="156"/>
      <c r="Q476" s="156"/>
      <c r="R476" s="156"/>
      <c r="S476" s="156"/>
      <c r="T476" s="156"/>
      <c r="U476" s="156"/>
      <c r="V476" s="156"/>
      <c r="W476" s="156"/>
      <c r="X476" s="156"/>
      <c r="Y476" s="147"/>
      <c r="Z476" s="147"/>
      <c r="AA476" s="147"/>
      <c r="AB476" s="147"/>
      <c r="AC476" s="147"/>
      <c r="AD476" s="147"/>
      <c r="AE476" s="147"/>
      <c r="AF476" s="147"/>
      <c r="AG476" s="147" t="s">
        <v>260</v>
      </c>
      <c r="AH476" s="147">
        <v>5</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54"/>
      <c r="B477" s="155"/>
      <c r="C477" s="176" t="s">
        <v>800</v>
      </c>
      <c r="D477" s="157"/>
      <c r="E477" s="158">
        <v>0.15758</v>
      </c>
      <c r="F477" s="156"/>
      <c r="G477" s="156"/>
      <c r="H477" s="156"/>
      <c r="I477" s="156"/>
      <c r="J477" s="156"/>
      <c r="K477" s="156"/>
      <c r="L477" s="156"/>
      <c r="M477" s="156"/>
      <c r="N477" s="156"/>
      <c r="O477" s="156"/>
      <c r="P477" s="156"/>
      <c r="Q477" s="156"/>
      <c r="R477" s="156"/>
      <c r="S477" s="156"/>
      <c r="T477" s="156"/>
      <c r="U477" s="156"/>
      <c r="V477" s="156"/>
      <c r="W477" s="156"/>
      <c r="X477" s="156"/>
      <c r="Y477" s="147"/>
      <c r="Z477" s="147"/>
      <c r="AA477" s="147"/>
      <c r="AB477" s="147"/>
      <c r="AC477" s="147"/>
      <c r="AD477" s="147"/>
      <c r="AE477" s="147"/>
      <c r="AF477" s="147"/>
      <c r="AG477" s="147" t="s">
        <v>260</v>
      </c>
      <c r="AH477" s="147">
        <v>5</v>
      </c>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176" t="s">
        <v>801</v>
      </c>
      <c r="D478" s="157"/>
      <c r="E478" s="158">
        <v>1.6400000000000001E-2</v>
      </c>
      <c r="F478" s="156"/>
      <c r="G478" s="156"/>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260</v>
      </c>
      <c r="AH478" s="147">
        <v>5</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176" t="s">
        <v>802</v>
      </c>
      <c r="D479" s="157"/>
      <c r="E479" s="158">
        <v>0.78705000000000003</v>
      </c>
      <c r="F479" s="156"/>
      <c r="G479" s="156"/>
      <c r="H479" s="156"/>
      <c r="I479" s="156"/>
      <c r="J479" s="156"/>
      <c r="K479" s="156"/>
      <c r="L479" s="156"/>
      <c r="M479" s="156"/>
      <c r="N479" s="156"/>
      <c r="O479" s="156"/>
      <c r="P479" s="156"/>
      <c r="Q479" s="156"/>
      <c r="R479" s="156"/>
      <c r="S479" s="156"/>
      <c r="T479" s="156"/>
      <c r="U479" s="156"/>
      <c r="V479" s="156"/>
      <c r="W479" s="156"/>
      <c r="X479" s="156"/>
      <c r="Y479" s="147"/>
      <c r="Z479" s="147"/>
      <c r="AA479" s="147"/>
      <c r="AB479" s="147"/>
      <c r="AC479" s="147"/>
      <c r="AD479" s="147"/>
      <c r="AE479" s="147"/>
      <c r="AF479" s="147"/>
      <c r="AG479" s="147" t="s">
        <v>260</v>
      </c>
      <c r="AH479" s="147">
        <v>5</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1" x14ac:dyDescent="0.2">
      <c r="A480" s="154"/>
      <c r="B480" s="155"/>
      <c r="C480" s="176" t="s">
        <v>803</v>
      </c>
      <c r="D480" s="157"/>
      <c r="E480" s="158">
        <v>0.15816</v>
      </c>
      <c r="F480" s="156"/>
      <c r="G480" s="156"/>
      <c r="H480" s="156"/>
      <c r="I480" s="156"/>
      <c r="J480" s="156"/>
      <c r="K480" s="156"/>
      <c r="L480" s="156"/>
      <c r="M480" s="156"/>
      <c r="N480" s="156"/>
      <c r="O480" s="156"/>
      <c r="P480" s="156"/>
      <c r="Q480" s="156"/>
      <c r="R480" s="156"/>
      <c r="S480" s="156"/>
      <c r="T480" s="156"/>
      <c r="U480" s="156"/>
      <c r="V480" s="156"/>
      <c r="W480" s="156"/>
      <c r="X480" s="156"/>
      <c r="Y480" s="147"/>
      <c r="Z480" s="147"/>
      <c r="AA480" s="147"/>
      <c r="AB480" s="147"/>
      <c r="AC480" s="147"/>
      <c r="AD480" s="147"/>
      <c r="AE480" s="147"/>
      <c r="AF480" s="147"/>
      <c r="AG480" s="147" t="s">
        <v>260</v>
      </c>
      <c r="AH480" s="147">
        <v>5</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176" t="s">
        <v>804</v>
      </c>
      <c r="D481" s="157"/>
      <c r="E481" s="158">
        <v>71.690690000000004</v>
      </c>
      <c r="F481" s="156"/>
      <c r="G481" s="156"/>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260</v>
      </c>
      <c r="AH481" s="147">
        <v>5</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ht="22.5" outlineLevel="1" x14ac:dyDescent="0.2">
      <c r="A482" s="166">
        <v>66</v>
      </c>
      <c r="B482" s="167" t="s">
        <v>340</v>
      </c>
      <c r="C482" s="175" t="s">
        <v>341</v>
      </c>
      <c r="D482" s="168" t="s">
        <v>335</v>
      </c>
      <c r="E482" s="169">
        <v>446.13369</v>
      </c>
      <c r="F482" s="170"/>
      <c r="G482" s="171">
        <f>ROUND(E482*F482,2)</f>
        <v>0</v>
      </c>
      <c r="H482" s="170"/>
      <c r="I482" s="171">
        <f>ROUND(E482*H482,2)</f>
        <v>0</v>
      </c>
      <c r="J482" s="170"/>
      <c r="K482" s="171">
        <f>ROUND(E482*J482,2)</f>
        <v>0</v>
      </c>
      <c r="L482" s="171">
        <v>21</v>
      </c>
      <c r="M482" s="171">
        <f>G482*(1+L482/100)</f>
        <v>0</v>
      </c>
      <c r="N482" s="171">
        <v>0</v>
      </c>
      <c r="O482" s="171">
        <f>ROUND(E482*N482,2)</f>
        <v>0</v>
      </c>
      <c r="P482" s="171">
        <v>0</v>
      </c>
      <c r="Q482" s="171">
        <f>ROUND(E482*P482,2)</f>
        <v>0</v>
      </c>
      <c r="R482" s="171" t="s">
        <v>336</v>
      </c>
      <c r="S482" s="171" t="s">
        <v>337</v>
      </c>
      <c r="T482" s="172" t="s">
        <v>338</v>
      </c>
      <c r="U482" s="156">
        <v>0.11</v>
      </c>
      <c r="V482" s="156">
        <f>ROUND(E482*U482,2)</f>
        <v>49.07</v>
      </c>
      <c r="W482" s="156"/>
      <c r="X482" s="156" t="s">
        <v>257</v>
      </c>
      <c r="Y482" s="147"/>
      <c r="Z482" s="147"/>
      <c r="AA482" s="147"/>
      <c r="AB482" s="147"/>
      <c r="AC482" s="147"/>
      <c r="AD482" s="147"/>
      <c r="AE482" s="147"/>
      <c r="AF482" s="147"/>
      <c r="AG482" s="147" t="s">
        <v>258</v>
      </c>
      <c r="AH482" s="147"/>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176" t="s">
        <v>805</v>
      </c>
      <c r="D483" s="157"/>
      <c r="E483" s="158"/>
      <c r="F483" s="156"/>
      <c r="G483" s="156"/>
      <c r="H483" s="156"/>
      <c r="I483" s="156"/>
      <c r="J483" s="156"/>
      <c r="K483" s="156"/>
      <c r="L483" s="156"/>
      <c r="M483" s="156"/>
      <c r="N483" s="156"/>
      <c r="O483" s="156"/>
      <c r="P483" s="156"/>
      <c r="Q483" s="156"/>
      <c r="R483" s="156"/>
      <c r="S483" s="156"/>
      <c r="T483" s="156"/>
      <c r="U483" s="156"/>
      <c r="V483" s="156"/>
      <c r="W483" s="156"/>
      <c r="X483" s="156"/>
      <c r="Y483" s="147"/>
      <c r="Z483" s="147"/>
      <c r="AA483" s="147"/>
      <c r="AB483" s="147"/>
      <c r="AC483" s="147"/>
      <c r="AD483" s="147"/>
      <c r="AE483" s="147"/>
      <c r="AF483" s="147"/>
      <c r="AG483" s="147" t="s">
        <v>260</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176" t="s">
        <v>806</v>
      </c>
      <c r="D484" s="157"/>
      <c r="E484" s="158">
        <v>446.13369</v>
      </c>
      <c r="F484" s="156"/>
      <c r="G484" s="156"/>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260</v>
      </c>
      <c r="AH484" s="147">
        <v>5</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66">
        <v>67</v>
      </c>
      <c r="B485" s="167" t="s">
        <v>344</v>
      </c>
      <c r="C485" s="175" t="s">
        <v>345</v>
      </c>
      <c r="D485" s="168" t="s">
        <v>335</v>
      </c>
      <c r="E485" s="169">
        <v>223.06684999999999</v>
      </c>
      <c r="F485" s="170"/>
      <c r="G485" s="171">
        <f>ROUND(E485*F485,2)</f>
        <v>0</v>
      </c>
      <c r="H485" s="170"/>
      <c r="I485" s="171">
        <f>ROUND(E485*H485,2)</f>
        <v>0</v>
      </c>
      <c r="J485" s="170"/>
      <c r="K485" s="171">
        <f>ROUND(E485*J485,2)</f>
        <v>0</v>
      </c>
      <c r="L485" s="171">
        <v>21</v>
      </c>
      <c r="M485" s="171">
        <f>G485*(1+L485/100)</f>
        <v>0</v>
      </c>
      <c r="N485" s="171">
        <v>0</v>
      </c>
      <c r="O485" s="171">
        <f>ROUND(E485*N485,2)</f>
        <v>0</v>
      </c>
      <c r="P485" s="171">
        <v>0</v>
      </c>
      <c r="Q485" s="171">
        <f>ROUND(E485*P485,2)</f>
        <v>0</v>
      </c>
      <c r="R485" s="171"/>
      <c r="S485" s="171" t="s">
        <v>337</v>
      </c>
      <c r="T485" s="172" t="s">
        <v>338</v>
      </c>
      <c r="U485" s="156">
        <v>0.26500000000000001</v>
      </c>
      <c r="V485" s="156">
        <f>ROUND(E485*U485,2)</f>
        <v>59.11</v>
      </c>
      <c r="W485" s="156"/>
      <c r="X485" s="156" t="s">
        <v>257</v>
      </c>
      <c r="Y485" s="147"/>
      <c r="Z485" s="147"/>
      <c r="AA485" s="147"/>
      <c r="AB485" s="147"/>
      <c r="AC485" s="147"/>
      <c r="AD485" s="147"/>
      <c r="AE485" s="147"/>
      <c r="AF485" s="147"/>
      <c r="AG485" s="147" t="s">
        <v>258</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176" t="s">
        <v>807</v>
      </c>
      <c r="D486" s="157"/>
      <c r="E486" s="158">
        <v>223.06684999999999</v>
      </c>
      <c r="F486" s="156"/>
      <c r="G486" s="156"/>
      <c r="H486" s="156"/>
      <c r="I486" s="156"/>
      <c r="J486" s="156"/>
      <c r="K486" s="156"/>
      <c r="L486" s="156"/>
      <c r="M486" s="156"/>
      <c r="N486" s="156"/>
      <c r="O486" s="156"/>
      <c r="P486" s="156"/>
      <c r="Q486" s="156"/>
      <c r="R486" s="156"/>
      <c r="S486" s="156"/>
      <c r="T486" s="156"/>
      <c r="U486" s="156"/>
      <c r="V486" s="156"/>
      <c r="W486" s="156"/>
      <c r="X486" s="156"/>
      <c r="Y486" s="147"/>
      <c r="Z486" s="147"/>
      <c r="AA486" s="147"/>
      <c r="AB486" s="147"/>
      <c r="AC486" s="147"/>
      <c r="AD486" s="147"/>
      <c r="AE486" s="147"/>
      <c r="AF486" s="147"/>
      <c r="AG486" s="147" t="s">
        <v>260</v>
      </c>
      <c r="AH486" s="147">
        <v>5</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66">
        <v>68</v>
      </c>
      <c r="B487" s="167" t="s">
        <v>347</v>
      </c>
      <c r="C487" s="175" t="s">
        <v>348</v>
      </c>
      <c r="D487" s="168" t="s">
        <v>335</v>
      </c>
      <c r="E487" s="169">
        <v>223.06684999999999</v>
      </c>
      <c r="F487" s="170"/>
      <c r="G487" s="171">
        <f>ROUND(E487*F487,2)</f>
        <v>0</v>
      </c>
      <c r="H487" s="170"/>
      <c r="I487" s="171">
        <f>ROUND(E487*H487,2)</f>
        <v>0</v>
      </c>
      <c r="J487" s="170"/>
      <c r="K487" s="171">
        <f>ROUND(E487*J487,2)</f>
        <v>0</v>
      </c>
      <c r="L487" s="171">
        <v>21</v>
      </c>
      <c r="M487" s="171">
        <f>G487*(1+L487/100)</f>
        <v>0</v>
      </c>
      <c r="N487" s="171">
        <v>0</v>
      </c>
      <c r="O487" s="171">
        <f>ROUND(E487*N487,2)</f>
        <v>0</v>
      </c>
      <c r="P487" s="171">
        <v>0</v>
      </c>
      <c r="Q487" s="171">
        <f>ROUND(E487*P487,2)</f>
        <v>0</v>
      </c>
      <c r="R487" s="171" t="s">
        <v>349</v>
      </c>
      <c r="S487" s="171" t="s">
        <v>337</v>
      </c>
      <c r="T487" s="172" t="s">
        <v>338</v>
      </c>
      <c r="U487" s="156">
        <v>0.04</v>
      </c>
      <c r="V487" s="156">
        <f>ROUND(E487*U487,2)</f>
        <v>8.92</v>
      </c>
      <c r="W487" s="156"/>
      <c r="X487" s="156" t="s">
        <v>257</v>
      </c>
      <c r="Y487" s="147"/>
      <c r="Z487" s="147"/>
      <c r="AA487" s="147"/>
      <c r="AB487" s="147"/>
      <c r="AC487" s="147"/>
      <c r="AD487" s="147"/>
      <c r="AE487" s="147"/>
      <c r="AF487" s="147"/>
      <c r="AG487" s="147" t="s">
        <v>258</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264" t="s">
        <v>350</v>
      </c>
      <c r="D488" s="265"/>
      <c r="E488" s="265"/>
      <c r="F488" s="265"/>
      <c r="G488" s="265"/>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351</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176" t="s">
        <v>807</v>
      </c>
      <c r="D489" s="157"/>
      <c r="E489" s="158">
        <v>223.06684999999999</v>
      </c>
      <c r="F489" s="156"/>
      <c r="G489" s="156"/>
      <c r="H489" s="156"/>
      <c r="I489" s="156"/>
      <c r="J489" s="156"/>
      <c r="K489" s="156"/>
      <c r="L489" s="156"/>
      <c r="M489" s="156"/>
      <c r="N489" s="156"/>
      <c r="O489" s="156"/>
      <c r="P489" s="156"/>
      <c r="Q489" s="156"/>
      <c r="R489" s="156"/>
      <c r="S489" s="156"/>
      <c r="T489" s="156"/>
      <c r="U489" s="156"/>
      <c r="V489" s="156"/>
      <c r="W489" s="156"/>
      <c r="X489" s="156"/>
      <c r="Y489" s="147"/>
      <c r="Z489" s="147"/>
      <c r="AA489" s="147"/>
      <c r="AB489" s="147"/>
      <c r="AC489" s="147"/>
      <c r="AD489" s="147"/>
      <c r="AE489" s="147"/>
      <c r="AF489" s="147"/>
      <c r="AG489" s="147" t="s">
        <v>260</v>
      </c>
      <c r="AH489" s="147">
        <v>5</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66">
        <v>69</v>
      </c>
      <c r="B490" s="167" t="s">
        <v>352</v>
      </c>
      <c r="C490" s="175" t="s">
        <v>353</v>
      </c>
      <c r="D490" s="168" t="s">
        <v>335</v>
      </c>
      <c r="E490" s="169">
        <v>5576.6711800000003</v>
      </c>
      <c r="F490" s="170"/>
      <c r="G490" s="171">
        <f>ROUND(E490*F490,2)</f>
        <v>0</v>
      </c>
      <c r="H490" s="170"/>
      <c r="I490" s="171">
        <f>ROUND(E490*H490,2)</f>
        <v>0</v>
      </c>
      <c r="J490" s="170"/>
      <c r="K490" s="171">
        <f>ROUND(E490*J490,2)</f>
        <v>0</v>
      </c>
      <c r="L490" s="171">
        <v>21</v>
      </c>
      <c r="M490" s="171">
        <f>G490*(1+L490/100)</f>
        <v>0</v>
      </c>
      <c r="N490" s="171">
        <v>0</v>
      </c>
      <c r="O490" s="171">
        <f>ROUND(E490*N490,2)</f>
        <v>0</v>
      </c>
      <c r="P490" s="171">
        <v>0</v>
      </c>
      <c r="Q490" s="171">
        <f>ROUND(E490*P490,2)</f>
        <v>0</v>
      </c>
      <c r="R490" s="171" t="s">
        <v>336</v>
      </c>
      <c r="S490" s="171" t="s">
        <v>337</v>
      </c>
      <c r="T490" s="172" t="s">
        <v>338</v>
      </c>
      <c r="U490" s="156">
        <v>0</v>
      </c>
      <c r="V490" s="156">
        <f>ROUND(E490*U490,2)</f>
        <v>0</v>
      </c>
      <c r="W490" s="156"/>
      <c r="X490" s="156" t="s">
        <v>257</v>
      </c>
      <c r="Y490" s="147"/>
      <c r="Z490" s="147"/>
      <c r="AA490" s="147"/>
      <c r="AB490" s="147"/>
      <c r="AC490" s="147"/>
      <c r="AD490" s="147"/>
      <c r="AE490" s="147"/>
      <c r="AF490" s="147"/>
      <c r="AG490" s="147" t="s">
        <v>258</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76" t="s">
        <v>354</v>
      </c>
      <c r="D491" s="157"/>
      <c r="E491" s="158"/>
      <c r="F491" s="156"/>
      <c r="G491" s="156"/>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260</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76" t="s">
        <v>808</v>
      </c>
      <c r="D492" s="157"/>
      <c r="E492" s="158">
        <v>5576.6711800000003</v>
      </c>
      <c r="F492" s="156"/>
      <c r="G492" s="156"/>
      <c r="H492" s="156"/>
      <c r="I492" s="156"/>
      <c r="J492" s="156"/>
      <c r="K492" s="156"/>
      <c r="L492" s="156"/>
      <c r="M492" s="156"/>
      <c r="N492" s="156"/>
      <c r="O492" s="156"/>
      <c r="P492" s="156"/>
      <c r="Q492" s="156"/>
      <c r="R492" s="156"/>
      <c r="S492" s="156"/>
      <c r="T492" s="156"/>
      <c r="U492" s="156"/>
      <c r="V492" s="156"/>
      <c r="W492" s="156"/>
      <c r="X492" s="156"/>
      <c r="Y492" s="147"/>
      <c r="Z492" s="147"/>
      <c r="AA492" s="147"/>
      <c r="AB492" s="147"/>
      <c r="AC492" s="147"/>
      <c r="AD492" s="147"/>
      <c r="AE492" s="147"/>
      <c r="AF492" s="147"/>
      <c r="AG492" s="147" t="s">
        <v>260</v>
      </c>
      <c r="AH492" s="147">
        <v>5</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66">
        <v>70</v>
      </c>
      <c r="B493" s="167" t="s">
        <v>809</v>
      </c>
      <c r="C493" s="175" t="s">
        <v>810</v>
      </c>
      <c r="D493" s="168" t="s">
        <v>335</v>
      </c>
      <c r="E493" s="169">
        <v>73.485410000000002</v>
      </c>
      <c r="F493" s="170"/>
      <c r="G493" s="171">
        <f>ROUND(E493*F493,2)</f>
        <v>0</v>
      </c>
      <c r="H493" s="170"/>
      <c r="I493" s="171">
        <f>ROUND(E493*H493,2)</f>
        <v>0</v>
      </c>
      <c r="J493" s="170"/>
      <c r="K493" s="171">
        <f>ROUND(E493*J493,2)</f>
        <v>0</v>
      </c>
      <c r="L493" s="171">
        <v>21</v>
      </c>
      <c r="M493" s="171">
        <f>G493*(1+L493/100)</f>
        <v>0</v>
      </c>
      <c r="N493" s="171">
        <v>0</v>
      </c>
      <c r="O493" s="171">
        <f>ROUND(E493*N493,2)</f>
        <v>0</v>
      </c>
      <c r="P493" s="171">
        <v>0</v>
      </c>
      <c r="Q493" s="171">
        <f>ROUND(E493*P493,2)</f>
        <v>0</v>
      </c>
      <c r="R493" s="171" t="s">
        <v>336</v>
      </c>
      <c r="S493" s="171" t="s">
        <v>337</v>
      </c>
      <c r="T493" s="172" t="s">
        <v>338</v>
      </c>
      <c r="U493" s="156">
        <v>0</v>
      </c>
      <c r="V493" s="156">
        <f>ROUND(E493*U493,2)</f>
        <v>0</v>
      </c>
      <c r="W493" s="156"/>
      <c r="X493" s="156" t="s">
        <v>257</v>
      </c>
      <c r="Y493" s="147"/>
      <c r="Z493" s="147"/>
      <c r="AA493" s="147"/>
      <c r="AB493" s="147"/>
      <c r="AC493" s="147"/>
      <c r="AD493" s="147"/>
      <c r="AE493" s="147"/>
      <c r="AF493" s="147"/>
      <c r="AG493" s="147" t="s">
        <v>258</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76" t="s">
        <v>811</v>
      </c>
      <c r="D494" s="157"/>
      <c r="E494" s="158">
        <v>70.232489999999999</v>
      </c>
      <c r="F494" s="156"/>
      <c r="G494" s="156"/>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260</v>
      </c>
      <c r="AH494" s="147">
        <v>7</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176" t="s">
        <v>812</v>
      </c>
      <c r="D495" s="157"/>
      <c r="E495" s="158">
        <v>0.63492000000000004</v>
      </c>
      <c r="F495" s="156"/>
      <c r="G495" s="156"/>
      <c r="H495" s="156"/>
      <c r="I495" s="156"/>
      <c r="J495" s="156"/>
      <c r="K495" s="156"/>
      <c r="L495" s="156"/>
      <c r="M495" s="156"/>
      <c r="N495" s="156"/>
      <c r="O495" s="156"/>
      <c r="P495" s="156"/>
      <c r="Q495" s="156"/>
      <c r="R495" s="156"/>
      <c r="S495" s="156"/>
      <c r="T495" s="156"/>
      <c r="U495" s="156"/>
      <c r="V495" s="156"/>
      <c r="W495" s="156"/>
      <c r="X495" s="156"/>
      <c r="Y495" s="147"/>
      <c r="Z495" s="147"/>
      <c r="AA495" s="147"/>
      <c r="AB495" s="147"/>
      <c r="AC495" s="147"/>
      <c r="AD495" s="147"/>
      <c r="AE495" s="147"/>
      <c r="AF495" s="147"/>
      <c r="AG495" s="147" t="s">
        <v>260</v>
      </c>
      <c r="AH495" s="147">
        <v>7</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176" t="s">
        <v>813</v>
      </c>
      <c r="D496" s="157"/>
      <c r="E496" s="158">
        <v>2.508</v>
      </c>
      <c r="F496" s="156"/>
      <c r="G496" s="156"/>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260</v>
      </c>
      <c r="AH496" s="147">
        <v>7</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54"/>
      <c r="B497" s="155"/>
      <c r="C497" s="176" t="s">
        <v>814</v>
      </c>
      <c r="D497" s="157"/>
      <c r="E497" s="158">
        <v>0.11</v>
      </c>
      <c r="F497" s="156"/>
      <c r="G497" s="156"/>
      <c r="H497" s="156"/>
      <c r="I497" s="156"/>
      <c r="J497" s="156"/>
      <c r="K497" s="156"/>
      <c r="L497" s="156"/>
      <c r="M497" s="156"/>
      <c r="N497" s="156"/>
      <c r="O497" s="156"/>
      <c r="P497" s="156"/>
      <c r="Q497" s="156"/>
      <c r="R497" s="156"/>
      <c r="S497" s="156"/>
      <c r="T497" s="156"/>
      <c r="U497" s="156"/>
      <c r="V497" s="156"/>
      <c r="W497" s="156"/>
      <c r="X497" s="156"/>
      <c r="Y497" s="147"/>
      <c r="Z497" s="147"/>
      <c r="AA497" s="147"/>
      <c r="AB497" s="147"/>
      <c r="AC497" s="147"/>
      <c r="AD497" s="147"/>
      <c r="AE497" s="147"/>
      <c r="AF497" s="147"/>
      <c r="AG497" s="147" t="s">
        <v>260</v>
      </c>
      <c r="AH497" s="147">
        <v>7</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66">
        <v>71</v>
      </c>
      <c r="B498" s="167" t="s">
        <v>815</v>
      </c>
      <c r="C498" s="175" t="s">
        <v>816</v>
      </c>
      <c r="D498" s="168" t="s">
        <v>335</v>
      </c>
      <c r="E498" s="169">
        <v>32.670389999999998</v>
      </c>
      <c r="F498" s="170"/>
      <c r="G498" s="171">
        <f>ROUND(E498*F498,2)</f>
        <v>0</v>
      </c>
      <c r="H498" s="170"/>
      <c r="I498" s="171">
        <f>ROUND(E498*H498,2)</f>
        <v>0</v>
      </c>
      <c r="J498" s="170"/>
      <c r="K498" s="171">
        <f>ROUND(E498*J498,2)</f>
        <v>0</v>
      </c>
      <c r="L498" s="171">
        <v>21</v>
      </c>
      <c r="M498" s="171">
        <f>G498*(1+L498/100)</f>
        <v>0</v>
      </c>
      <c r="N498" s="171">
        <v>0</v>
      </c>
      <c r="O498" s="171">
        <f>ROUND(E498*N498,2)</f>
        <v>0</v>
      </c>
      <c r="P498" s="171">
        <v>0</v>
      </c>
      <c r="Q498" s="171">
        <f>ROUND(E498*P498,2)</f>
        <v>0</v>
      </c>
      <c r="R498" s="171" t="s">
        <v>336</v>
      </c>
      <c r="S498" s="171" t="s">
        <v>337</v>
      </c>
      <c r="T498" s="172" t="s">
        <v>338</v>
      </c>
      <c r="U498" s="156">
        <v>0</v>
      </c>
      <c r="V498" s="156">
        <f>ROUND(E498*U498,2)</f>
        <v>0</v>
      </c>
      <c r="W498" s="156"/>
      <c r="X498" s="156" t="s">
        <v>257</v>
      </c>
      <c r="Y498" s="147"/>
      <c r="Z498" s="147"/>
      <c r="AA498" s="147"/>
      <c r="AB498" s="147"/>
      <c r="AC498" s="147"/>
      <c r="AD498" s="147"/>
      <c r="AE498" s="147"/>
      <c r="AF498" s="147"/>
      <c r="AG498" s="147" t="s">
        <v>258</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76" t="s">
        <v>817</v>
      </c>
      <c r="D499" s="157"/>
      <c r="E499" s="158">
        <v>29.214020000000001</v>
      </c>
      <c r="F499" s="156"/>
      <c r="G499" s="156"/>
      <c r="H499" s="156"/>
      <c r="I499" s="156"/>
      <c r="J499" s="156"/>
      <c r="K499" s="156"/>
      <c r="L499" s="156"/>
      <c r="M499" s="156"/>
      <c r="N499" s="156"/>
      <c r="O499" s="156"/>
      <c r="P499" s="156"/>
      <c r="Q499" s="156"/>
      <c r="R499" s="156"/>
      <c r="S499" s="156"/>
      <c r="T499" s="156"/>
      <c r="U499" s="156"/>
      <c r="V499" s="156"/>
      <c r="W499" s="156"/>
      <c r="X499" s="156"/>
      <c r="Y499" s="147"/>
      <c r="Z499" s="147"/>
      <c r="AA499" s="147"/>
      <c r="AB499" s="147"/>
      <c r="AC499" s="147"/>
      <c r="AD499" s="147"/>
      <c r="AE499" s="147"/>
      <c r="AF499" s="147"/>
      <c r="AG499" s="147" t="s">
        <v>260</v>
      </c>
      <c r="AH499" s="147">
        <v>7</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76" t="s">
        <v>818</v>
      </c>
      <c r="D500" s="157"/>
      <c r="E500" s="158">
        <v>3.4001999999999999</v>
      </c>
      <c r="F500" s="156"/>
      <c r="G500" s="156"/>
      <c r="H500" s="156"/>
      <c r="I500" s="156"/>
      <c r="J500" s="156"/>
      <c r="K500" s="156"/>
      <c r="L500" s="156"/>
      <c r="M500" s="156"/>
      <c r="N500" s="156"/>
      <c r="O500" s="156"/>
      <c r="P500" s="156"/>
      <c r="Q500" s="156"/>
      <c r="R500" s="156"/>
      <c r="S500" s="156"/>
      <c r="T500" s="156"/>
      <c r="U500" s="156"/>
      <c r="V500" s="156"/>
      <c r="W500" s="156"/>
      <c r="X500" s="156"/>
      <c r="Y500" s="147"/>
      <c r="Z500" s="147"/>
      <c r="AA500" s="147"/>
      <c r="AB500" s="147"/>
      <c r="AC500" s="147"/>
      <c r="AD500" s="147"/>
      <c r="AE500" s="147"/>
      <c r="AF500" s="147"/>
      <c r="AG500" s="147" t="s">
        <v>260</v>
      </c>
      <c r="AH500" s="147">
        <v>7</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176" t="s">
        <v>819</v>
      </c>
      <c r="D501" s="157"/>
      <c r="E501" s="158">
        <v>5.6180000000000001E-2</v>
      </c>
      <c r="F501" s="156"/>
      <c r="G501" s="156"/>
      <c r="H501" s="156"/>
      <c r="I501" s="156"/>
      <c r="J501" s="156"/>
      <c r="K501" s="156"/>
      <c r="L501" s="156"/>
      <c r="M501" s="156"/>
      <c r="N501" s="156"/>
      <c r="O501" s="156"/>
      <c r="P501" s="156"/>
      <c r="Q501" s="156"/>
      <c r="R501" s="156"/>
      <c r="S501" s="156"/>
      <c r="T501" s="156"/>
      <c r="U501" s="156"/>
      <c r="V501" s="156"/>
      <c r="W501" s="156"/>
      <c r="X501" s="156"/>
      <c r="Y501" s="147"/>
      <c r="Z501" s="147"/>
      <c r="AA501" s="147"/>
      <c r="AB501" s="147"/>
      <c r="AC501" s="147"/>
      <c r="AD501" s="147"/>
      <c r="AE501" s="147"/>
      <c r="AF501" s="147"/>
      <c r="AG501" s="147" t="s">
        <v>260</v>
      </c>
      <c r="AH501" s="147">
        <v>7</v>
      </c>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66">
        <v>72</v>
      </c>
      <c r="B502" s="167" t="s">
        <v>820</v>
      </c>
      <c r="C502" s="175" t="s">
        <v>821</v>
      </c>
      <c r="D502" s="168" t="s">
        <v>335</v>
      </c>
      <c r="E502" s="169">
        <v>0.86399999999999999</v>
      </c>
      <c r="F502" s="170"/>
      <c r="G502" s="171">
        <f>ROUND(E502*F502,2)</f>
        <v>0</v>
      </c>
      <c r="H502" s="170"/>
      <c r="I502" s="171">
        <f>ROUND(E502*H502,2)</f>
        <v>0</v>
      </c>
      <c r="J502" s="170"/>
      <c r="K502" s="171">
        <f>ROUND(E502*J502,2)</f>
        <v>0</v>
      </c>
      <c r="L502" s="171">
        <v>21</v>
      </c>
      <c r="M502" s="171">
        <f>G502*(1+L502/100)</f>
        <v>0</v>
      </c>
      <c r="N502" s="171">
        <v>0</v>
      </c>
      <c r="O502" s="171">
        <f>ROUND(E502*N502,2)</f>
        <v>0</v>
      </c>
      <c r="P502" s="171">
        <v>0</v>
      </c>
      <c r="Q502" s="171">
        <f>ROUND(E502*P502,2)</f>
        <v>0</v>
      </c>
      <c r="R502" s="171" t="s">
        <v>336</v>
      </c>
      <c r="S502" s="171" t="s">
        <v>337</v>
      </c>
      <c r="T502" s="172" t="s">
        <v>338</v>
      </c>
      <c r="U502" s="156">
        <v>0</v>
      </c>
      <c r="V502" s="156">
        <f>ROUND(E502*U502,2)</f>
        <v>0</v>
      </c>
      <c r="W502" s="156"/>
      <c r="X502" s="156" t="s">
        <v>257</v>
      </c>
      <c r="Y502" s="147"/>
      <c r="Z502" s="147"/>
      <c r="AA502" s="147"/>
      <c r="AB502" s="147"/>
      <c r="AC502" s="147"/>
      <c r="AD502" s="147"/>
      <c r="AE502" s="147"/>
      <c r="AF502" s="147"/>
      <c r="AG502" s="147" t="s">
        <v>258</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76" t="s">
        <v>822</v>
      </c>
      <c r="D503" s="157"/>
      <c r="E503" s="158">
        <v>0.48</v>
      </c>
      <c r="F503" s="156"/>
      <c r="G503" s="156"/>
      <c r="H503" s="156"/>
      <c r="I503" s="156"/>
      <c r="J503" s="156"/>
      <c r="K503" s="156"/>
      <c r="L503" s="156"/>
      <c r="M503" s="156"/>
      <c r="N503" s="156"/>
      <c r="O503" s="156"/>
      <c r="P503" s="156"/>
      <c r="Q503" s="156"/>
      <c r="R503" s="156"/>
      <c r="S503" s="156"/>
      <c r="T503" s="156"/>
      <c r="U503" s="156"/>
      <c r="V503" s="156"/>
      <c r="W503" s="156"/>
      <c r="X503" s="156"/>
      <c r="Y503" s="147"/>
      <c r="Z503" s="147"/>
      <c r="AA503" s="147"/>
      <c r="AB503" s="147"/>
      <c r="AC503" s="147"/>
      <c r="AD503" s="147"/>
      <c r="AE503" s="147"/>
      <c r="AF503" s="147"/>
      <c r="AG503" s="147" t="s">
        <v>260</v>
      </c>
      <c r="AH503" s="147">
        <v>5</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76" t="s">
        <v>823</v>
      </c>
      <c r="D504" s="157"/>
      <c r="E504" s="158">
        <v>0.21</v>
      </c>
      <c r="F504" s="156"/>
      <c r="G504" s="156"/>
      <c r="H504" s="156"/>
      <c r="I504" s="156"/>
      <c r="J504" s="156"/>
      <c r="K504" s="156"/>
      <c r="L504" s="156"/>
      <c r="M504" s="156"/>
      <c r="N504" s="156"/>
      <c r="O504" s="156"/>
      <c r="P504" s="156"/>
      <c r="Q504" s="156"/>
      <c r="R504" s="156"/>
      <c r="S504" s="156"/>
      <c r="T504" s="156"/>
      <c r="U504" s="156"/>
      <c r="V504" s="156"/>
      <c r="W504" s="156"/>
      <c r="X504" s="156"/>
      <c r="Y504" s="147"/>
      <c r="Z504" s="147"/>
      <c r="AA504" s="147"/>
      <c r="AB504" s="147"/>
      <c r="AC504" s="147"/>
      <c r="AD504" s="147"/>
      <c r="AE504" s="147"/>
      <c r="AF504" s="147"/>
      <c r="AG504" s="147" t="s">
        <v>260</v>
      </c>
      <c r="AH504" s="147">
        <v>5</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76" t="s">
        <v>824</v>
      </c>
      <c r="D505" s="157"/>
      <c r="E505" s="158">
        <v>0.17399999999999999</v>
      </c>
      <c r="F505" s="156"/>
      <c r="G505" s="156"/>
      <c r="H505" s="156"/>
      <c r="I505" s="156"/>
      <c r="J505" s="156"/>
      <c r="K505" s="156"/>
      <c r="L505" s="156"/>
      <c r="M505" s="156"/>
      <c r="N505" s="156"/>
      <c r="O505" s="156"/>
      <c r="P505" s="156"/>
      <c r="Q505" s="156"/>
      <c r="R505" s="156"/>
      <c r="S505" s="156"/>
      <c r="T505" s="156"/>
      <c r="U505" s="156"/>
      <c r="V505" s="156"/>
      <c r="W505" s="156"/>
      <c r="X505" s="156"/>
      <c r="Y505" s="147"/>
      <c r="Z505" s="147"/>
      <c r="AA505" s="147"/>
      <c r="AB505" s="147"/>
      <c r="AC505" s="147"/>
      <c r="AD505" s="147"/>
      <c r="AE505" s="147"/>
      <c r="AF505" s="147"/>
      <c r="AG505" s="147" t="s">
        <v>260</v>
      </c>
      <c r="AH505" s="147">
        <v>7</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66">
        <v>73</v>
      </c>
      <c r="B506" s="167" t="s">
        <v>825</v>
      </c>
      <c r="C506" s="175" t="s">
        <v>826</v>
      </c>
      <c r="D506" s="168" t="s">
        <v>335</v>
      </c>
      <c r="E506" s="169">
        <v>39.10866</v>
      </c>
      <c r="F506" s="170"/>
      <c r="G506" s="171">
        <f>ROUND(E506*F506,2)</f>
        <v>0</v>
      </c>
      <c r="H506" s="170"/>
      <c r="I506" s="171">
        <f>ROUND(E506*H506,2)</f>
        <v>0</v>
      </c>
      <c r="J506" s="170"/>
      <c r="K506" s="171">
        <f>ROUND(E506*J506,2)</f>
        <v>0</v>
      </c>
      <c r="L506" s="171">
        <v>21</v>
      </c>
      <c r="M506" s="171">
        <f>G506*(1+L506/100)</f>
        <v>0</v>
      </c>
      <c r="N506" s="171">
        <v>0</v>
      </c>
      <c r="O506" s="171">
        <f>ROUND(E506*N506,2)</f>
        <v>0</v>
      </c>
      <c r="P506" s="171">
        <v>0</v>
      </c>
      <c r="Q506" s="171">
        <f>ROUND(E506*P506,2)</f>
        <v>0</v>
      </c>
      <c r="R506" s="171" t="s">
        <v>336</v>
      </c>
      <c r="S506" s="171" t="s">
        <v>337</v>
      </c>
      <c r="T506" s="172" t="s">
        <v>338</v>
      </c>
      <c r="U506" s="156">
        <v>0</v>
      </c>
      <c r="V506" s="156">
        <f>ROUND(E506*U506,2)</f>
        <v>0</v>
      </c>
      <c r="W506" s="156"/>
      <c r="X506" s="156" t="s">
        <v>257</v>
      </c>
      <c r="Y506" s="147"/>
      <c r="Z506" s="147"/>
      <c r="AA506" s="147"/>
      <c r="AB506" s="147"/>
      <c r="AC506" s="147"/>
      <c r="AD506" s="147"/>
      <c r="AE506" s="147"/>
      <c r="AF506" s="147"/>
      <c r="AG506" s="147" t="s">
        <v>258</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176" t="s">
        <v>827</v>
      </c>
      <c r="D507" s="157"/>
      <c r="E507" s="158">
        <v>39.10866</v>
      </c>
      <c r="F507" s="156"/>
      <c r="G507" s="156"/>
      <c r="H507" s="156"/>
      <c r="I507" s="156"/>
      <c r="J507" s="156"/>
      <c r="K507" s="156"/>
      <c r="L507" s="156"/>
      <c r="M507" s="156"/>
      <c r="N507" s="156"/>
      <c r="O507" s="156"/>
      <c r="P507" s="156"/>
      <c r="Q507" s="156"/>
      <c r="R507" s="156"/>
      <c r="S507" s="156"/>
      <c r="T507" s="156"/>
      <c r="U507" s="156"/>
      <c r="V507" s="156"/>
      <c r="W507" s="156"/>
      <c r="X507" s="156"/>
      <c r="Y507" s="147"/>
      <c r="Z507" s="147"/>
      <c r="AA507" s="147"/>
      <c r="AB507" s="147"/>
      <c r="AC507" s="147"/>
      <c r="AD507" s="147"/>
      <c r="AE507" s="147"/>
      <c r="AF507" s="147"/>
      <c r="AG507" s="147" t="s">
        <v>260</v>
      </c>
      <c r="AH507" s="147">
        <v>7</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66">
        <v>74</v>
      </c>
      <c r="B508" s="167" t="s">
        <v>828</v>
      </c>
      <c r="C508" s="175" t="s">
        <v>829</v>
      </c>
      <c r="D508" s="168" t="s">
        <v>335</v>
      </c>
      <c r="E508" s="169">
        <v>0.26400000000000001</v>
      </c>
      <c r="F508" s="170"/>
      <c r="G508" s="171">
        <f>ROUND(E508*F508,2)</f>
        <v>0</v>
      </c>
      <c r="H508" s="170"/>
      <c r="I508" s="171">
        <f>ROUND(E508*H508,2)</f>
        <v>0</v>
      </c>
      <c r="J508" s="170"/>
      <c r="K508" s="171">
        <f>ROUND(E508*J508,2)</f>
        <v>0</v>
      </c>
      <c r="L508" s="171">
        <v>21</v>
      </c>
      <c r="M508" s="171">
        <f>G508*(1+L508/100)</f>
        <v>0</v>
      </c>
      <c r="N508" s="171">
        <v>0</v>
      </c>
      <c r="O508" s="171">
        <f>ROUND(E508*N508,2)</f>
        <v>0</v>
      </c>
      <c r="P508" s="171">
        <v>0</v>
      </c>
      <c r="Q508" s="171">
        <f>ROUND(E508*P508,2)</f>
        <v>0</v>
      </c>
      <c r="R508" s="171" t="s">
        <v>336</v>
      </c>
      <c r="S508" s="171" t="s">
        <v>337</v>
      </c>
      <c r="T508" s="172" t="s">
        <v>338</v>
      </c>
      <c r="U508" s="156">
        <v>0</v>
      </c>
      <c r="V508" s="156">
        <f>ROUND(E508*U508,2)</f>
        <v>0</v>
      </c>
      <c r="W508" s="156"/>
      <c r="X508" s="156" t="s">
        <v>257</v>
      </c>
      <c r="Y508" s="147"/>
      <c r="Z508" s="147"/>
      <c r="AA508" s="147"/>
      <c r="AB508" s="147"/>
      <c r="AC508" s="147"/>
      <c r="AD508" s="147"/>
      <c r="AE508" s="147"/>
      <c r="AF508" s="147"/>
      <c r="AG508" s="147" t="s">
        <v>258</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4"/>
      <c r="B509" s="155"/>
      <c r="C509" s="176" t="s">
        <v>830</v>
      </c>
      <c r="D509" s="157"/>
      <c r="E509" s="158">
        <v>0.26400000000000001</v>
      </c>
      <c r="F509" s="156"/>
      <c r="G509" s="156"/>
      <c r="H509" s="156"/>
      <c r="I509" s="156"/>
      <c r="J509" s="156"/>
      <c r="K509" s="156"/>
      <c r="L509" s="156"/>
      <c r="M509" s="156"/>
      <c r="N509" s="156"/>
      <c r="O509" s="156"/>
      <c r="P509" s="156"/>
      <c r="Q509" s="156"/>
      <c r="R509" s="156"/>
      <c r="S509" s="156"/>
      <c r="T509" s="156"/>
      <c r="U509" s="156"/>
      <c r="V509" s="156"/>
      <c r="W509" s="156"/>
      <c r="X509" s="156"/>
      <c r="Y509" s="147"/>
      <c r="Z509" s="147"/>
      <c r="AA509" s="147"/>
      <c r="AB509" s="147"/>
      <c r="AC509" s="147"/>
      <c r="AD509" s="147"/>
      <c r="AE509" s="147"/>
      <c r="AF509" s="147"/>
      <c r="AG509" s="147" t="s">
        <v>260</v>
      </c>
      <c r="AH509" s="147">
        <v>7</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66">
        <v>75</v>
      </c>
      <c r="B510" s="167" t="s">
        <v>831</v>
      </c>
      <c r="C510" s="175" t="s">
        <v>832</v>
      </c>
      <c r="D510" s="168" t="s">
        <v>335</v>
      </c>
      <c r="E510" s="169">
        <v>0.15758</v>
      </c>
      <c r="F510" s="170"/>
      <c r="G510" s="171">
        <f>ROUND(E510*F510,2)</f>
        <v>0</v>
      </c>
      <c r="H510" s="170"/>
      <c r="I510" s="171">
        <f>ROUND(E510*H510,2)</f>
        <v>0</v>
      </c>
      <c r="J510" s="170"/>
      <c r="K510" s="171">
        <f>ROUND(E510*J510,2)</f>
        <v>0</v>
      </c>
      <c r="L510" s="171">
        <v>21</v>
      </c>
      <c r="M510" s="171">
        <f>G510*(1+L510/100)</f>
        <v>0</v>
      </c>
      <c r="N510" s="171">
        <v>0</v>
      </c>
      <c r="O510" s="171">
        <f>ROUND(E510*N510,2)</f>
        <v>0</v>
      </c>
      <c r="P510" s="171">
        <v>0</v>
      </c>
      <c r="Q510" s="171">
        <f>ROUND(E510*P510,2)</f>
        <v>0</v>
      </c>
      <c r="R510" s="171" t="s">
        <v>336</v>
      </c>
      <c r="S510" s="171" t="s">
        <v>337</v>
      </c>
      <c r="T510" s="172" t="s">
        <v>338</v>
      </c>
      <c r="U510" s="156">
        <v>0</v>
      </c>
      <c r="V510" s="156">
        <f>ROUND(E510*U510,2)</f>
        <v>0</v>
      </c>
      <c r="W510" s="156"/>
      <c r="X510" s="156" t="s">
        <v>257</v>
      </c>
      <c r="Y510" s="147"/>
      <c r="Z510" s="147"/>
      <c r="AA510" s="147"/>
      <c r="AB510" s="147"/>
      <c r="AC510" s="147"/>
      <c r="AD510" s="147"/>
      <c r="AE510" s="147"/>
      <c r="AF510" s="147"/>
      <c r="AG510" s="147" t="s">
        <v>258</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54"/>
      <c r="B511" s="155"/>
      <c r="C511" s="176" t="s">
        <v>833</v>
      </c>
      <c r="D511" s="157"/>
      <c r="E511" s="158">
        <v>0.15758</v>
      </c>
      <c r="F511" s="156"/>
      <c r="G511" s="156"/>
      <c r="H511" s="156"/>
      <c r="I511" s="156"/>
      <c r="J511" s="156"/>
      <c r="K511" s="156"/>
      <c r="L511" s="156"/>
      <c r="M511" s="156"/>
      <c r="N511" s="156"/>
      <c r="O511" s="156"/>
      <c r="P511" s="156"/>
      <c r="Q511" s="156"/>
      <c r="R511" s="156"/>
      <c r="S511" s="156"/>
      <c r="T511" s="156"/>
      <c r="U511" s="156"/>
      <c r="V511" s="156"/>
      <c r="W511" s="156"/>
      <c r="X511" s="156"/>
      <c r="Y511" s="147"/>
      <c r="Z511" s="147"/>
      <c r="AA511" s="147"/>
      <c r="AB511" s="147"/>
      <c r="AC511" s="147"/>
      <c r="AD511" s="147"/>
      <c r="AE511" s="147"/>
      <c r="AF511" s="147"/>
      <c r="AG511" s="147" t="s">
        <v>260</v>
      </c>
      <c r="AH511" s="147">
        <v>7</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66">
        <v>76</v>
      </c>
      <c r="B512" s="167" t="s">
        <v>834</v>
      </c>
      <c r="C512" s="175" t="s">
        <v>835</v>
      </c>
      <c r="D512" s="168" t="s">
        <v>335</v>
      </c>
      <c r="E512" s="169">
        <v>1.6400000000000001E-2</v>
      </c>
      <c r="F512" s="170"/>
      <c r="G512" s="171">
        <f>ROUND(E512*F512,2)</f>
        <v>0</v>
      </c>
      <c r="H512" s="170"/>
      <c r="I512" s="171">
        <f>ROUND(E512*H512,2)</f>
        <v>0</v>
      </c>
      <c r="J512" s="170"/>
      <c r="K512" s="171">
        <f>ROUND(E512*J512,2)</f>
        <v>0</v>
      </c>
      <c r="L512" s="171">
        <v>21</v>
      </c>
      <c r="M512" s="171">
        <f>G512*(1+L512/100)</f>
        <v>0</v>
      </c>
      <c r="N512" s="171">
        <v>0</v>
      </c>
      <c r="O512" s="171">
        <f>ROUND(E512*N512,2)</f>
        <v>0</v>
      </c>
      <c r="P512" s="171">
        <v>0</v>
      </c>
      <c r="Q512" s="171">
        <f>ROUND(E512*P512,2)</f>
        <v>0</v>
      </c>
      <c r="R512" s="171" t="s">
        <v>336</v>
      </c>
      <c r="S512" s="171" t="s">
        <v>338</v>
      </c>
      <c r="T512" s="172" t="s">
        <v>338</v>
      </c>
      <c r="U512" s="156">
        <v>0</v>
      </c>
      <c r="V512" s="156">
        <f>ROUND(E512*U512,2)</f>
        <v>0</v>
      </c>
      <c r="W512" s="156"/>
      <c r="X512" s="156" t="s">
        <v>257</v>
      </c>
      <c r="Y512" s="147"/>
      <c r="Z512" s="147"/>
      <c r="AA512" s="147"/>
      <c r="AB512" s="147"/>
      <c r="AC512" s="147"/>
      <c r="AD512" s="147"/>
      <c r="AE512" s="147"/>
      <c r="AF512" s="147"/>
      <c r="AG512" s="147" t="s">
        <v>258</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4"/>
      <c r="B513" s="155"/>
      <c r="C513" s="176" t="s">
        <v>836</v>
      </c>
      <c r="D513" s="157"/>
      <c r="E513" s="158">
        <v>1.6400000000000001E-2</v>
      </c>
      <c r="F513" s="156"/>
      <c r="G513" s="156"/>
      <c r="H513" s="156"/>
      <c r="I513" s="156"/>
      <c r="J513" s="156"/>
      <c r="K513" s="156"/>
      <c r="L513" s="156"/>
      <c r="M513" s="156"/>
      <c r="N513" s="156"/>
      <c r="O513" s="156"/>
      <c r="P513" s="156"/>
      <c r="Q513" s="156"/>
      <c r="R513" s="156"/>
      <c r="S513" s="156"/>
      <c r="T513" s="156"/>
      <c r="U513" s="156"/>
      <c r="V513" s="156"/>
      <c r="W513" s="156"/>
      <c r="X513" s="156"/>
      <c r="Y513" s="147"/>
      <c r="Z513" s="147"/>
      <c r="AA513" s="147"/>
      <c r="AB513" s="147"/>
      <c r="AC513" s="147"/>
      <c r="AD513" s="147"/>
      <c r="AE513" s="147"/>
      <c r="AF513" s="147"/>
      <c r="AG513" s="147" t="s">
        <v>260</v>
      </c>
      <c r="AH513" s="147">
        <v>7</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66">
        <v>77</v>
      </c>
      <c r="B514" s="167" t="s">
        <v>837</v>
      </c>
      <c r="C514" s="175" t="s">
        <v>838</v>
      </c>
      <c r="D514" s="168" t="s">
        <v>335</v>
      </c>
      <c r="E514" s="169">
        <v>0.78705000000000003</v>
      </c>
      <c r="F514" s="170"/>
      <c r="G514" s="171">
        <f>ROUND(E514*F514,2)</f>
        <v>0</v>
      </c>
      <c r="H514" s="170"/>
      <c r="I514" s="171">
        <f>ROUND(E514*H514,2)</f>
        <v>0</v>
      </c>
      <c r="J514" s="170"/>
      <c r="K514" s="171">
        <f>ROUND(E514*J514,2)</f>
        <v>0</v>
      </c>
      <c r="L514" s="171">
        <v>21</v>
      </c>
      <c r="M514" s="171">
        <f>G514*(1+L514/100)</f>
        <v>0</v>
      </c>
      <c r="N514" s="171">
        <v>0</v>
      </c>
      <c r="O514" s="171">
        <f>ROUND(E514*N514,2)</f>
        <v>0</v>
      </c>
      <c r="P514" s="171">
        <v>0</v>
      </c>
      <c r="Q514" s="171">
        <f>ROUND(E514*P514,2)</f>
        <v>0</v>
      </c>
      <c r="R514" s="171" t="s">
        <v>336</v>
      </c>
      <c r="S514" s="171" t="s">
        <v>337</v>
      </c>
      <c r="T514" s="172" t="s">
        <v>338</v>
      </c>
      <c r="U514" s="156">
        <v>0</v>
      </c>
      <c r="V514" s="156">
        <f>ROUND(E514*U514,2)</f>
        <v>0</v>
      </c>
      <c r="W514" s="156"/>
      <c r="X514" s="156" t="s">
        <v>257</v>
      </c>
      <c r="Y514" s="147"/>
      <c r="Z514" s="147"/>
      <c r="AA514" s="147"/>
      <c r="AB514" s="147"/>
      <c r="AC514" s="147"/>
      <c r="AD514" s="147"/>
      <c r="AE514" s="147"/>
      <c r="AF514" s="147"/>
      <c r="AG514" s="147" t="s">
        <v>258</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54"/>
      <c r="B515" s="155"/>
      <c r="C515" s="176" t="s">
        <v>839</v>
      </c>
      <c r="D515" s="157"/>
      <c r="E515" s="158">
        <v>8.0850000000000005E-2</v>
      </c>
      <c r="F515" s="156"/>
      <c r="G515" s="156"/>
      <c r="H515" s="156"/>
      <c r="I515" s="156"/>
      <c r="J515" s="156"/>
      <c r="K515" s="156"/>
      <c r="L515" s="156"/>
      <c r="M515" s="156"/>
      <c r="N515" s="156"/>
      <c r="O515" s="156"/>
      <c r="P515" s="156"/>
      <c r="Q515" s="156"/>
      <c r="R515" s="156"/>
      <c r="S515" s="156"/>
      <c r="T515" s="156"/>
      <c r="U515" s="156"/>
      <c r="V515" s="156"/>
      <c r="W515" s="156"/>
      <c r="X515" s="156"/>
      <c r="Y515" s="147"/>
      <c r="Z515" s="147"/>
      <c r="AA515" s="147"/>
      <c r="AB515" s="147"/>
      <c r="AC515" s="147"/>
      <c r="AD515" s="147"/>
      <c r="AE515" s="147"/>
      <c r="AF515" s="147"/>
      <c r="AG515" s="147" t="s">
        <v>260</v>
      </c>
      <c r="AH515" s="147">
        <v>7</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176" t="s">
        <v>840</v>
      </c>
      <c r="D516" s="157"/>
      <c r="E516" s="158">
        <v>6.9669999999999996E-2</v>
      </c>
      <c r="F516" s="156"/>
      <c r="G516" s="156"/>
      <c r="H516" s="156"/>
      <c r="I516" s="156"/>
      <c r="J516" s="156"/>
      <c r="K516" s="156"/>
      <c r="L516" s="156"/>
      <c r="M516" s="156"/>
      <c r="N516" s="156"/>
      <c r="O516" s="156"/>
      <c r="P516" s="156"/>
      <c r="Q516" s="156"/>
      <c r="R516" s="156"/>
      <c r="S516" s="156"/>
      <c r="T516" s="156"/>
      <c r="U516" s="156"/>
      <c r="V516" s="156"/>
      <c r="W516" s="156"/>
      <c r="X516" s="156"/>
      <c r="Y516" s="147"/>
      <c r="Z516" s="147"/>
      <c r="AA516" s="147"/>
      <c r="AB516" s="147"/>
      <c r="AC516" s="147"/>
      <c r="AD516" s="147"/>
      <c r="AE516" s="147"/>
      <c r="AF516" s="147"/>
      <c r="AG516" s="147" t="s">
        <v>260</v>
      </c>
      <c r="AH516" s="147">
        <v>7</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176" t="s">
        <v>841</v>
      </c>
      <c r="D517" s="157"/>
      <c r="E517" s="158">
        <v>1.7399999999999999E-2</v>
      </c>
      <c r="F517" s="156"/>
      <c r="G517" s="156"/>
      <c r="H517" s="156"/>
      <c r="I517" s="156"/>
      <c r="J517" s="156"/>
      <c r="K517" s="156"/>
      <c r="L517" s="156"/>
      <c r="M517" s="156"/>
      <c r="N517" s="156"/>
      <c r="O517" s="156"/>
      <c r="P517" s="156"/>
      <c r="Q517" s="156"/>
      <c r="R517" s="156"/>
      <c r="S517" s="156"/>
      <c r="T517" s="156"/>
      <c r="U517" s="156"/>
      <c r="V517" s="156"/>
      <c r="W517" s="156"/>
      <c r="X517" s="156"/>
      <c r="Y517" s="147"/>
      <c r="Z517" s="147"/>
      <c r="AA517" s="147"/>
      <c r="AB517" s="147"/>
      <c r="AC517" s="147"/>
      <c r="AD517" s="147"/>
      <c r="AE517" s="147"/>
      <c r="AF517" s="147"/>
      <c r="AG517" s="147" t="s">
        <v>260</v>
      </c>
      <c r="AH517" s="147">
        <v>7</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54"/>
      <c r="B518" s="155"/>
      <c r="C518" s="176" t="s">
        <v>842</v>
      </c>
      <c r="D518" s="157"/>
      <c r="E518" s="158">
        <v>0.61914000000000002</v>
      </c>
      <c r="F518" s="156"/>
      <c r="G518" s="156"/>
      <c r="H518" s="156"/>
      <c r="I518" s="156"/>
      <c r="J518" s="156"/>
      <c r="K518" s="156"/>
      <c r="L518" s="156"/>
      <c r="M518" s="156"/>
      <c r="N518" s="156"/>
      <c r="O518" s="156"/>
      <c r="P518" s="156"/>
      <c r="Q518" s="156"/>
      <c r="R518" s="156"/>
      <c r="S518" s="156"/>
      <c r="T518" s="156"/>
      <c r="U518" s="156"/>
      <c r="V518" s="156"/>
      <c r="W518" s="156"/>
      <c r="X518" s="156"/>
      <c r="Y518" s="147"/>
      <c r="Z518" s="147"/>
      <c r="AA518" s="147"/>
      <c r="AB518" s="147"/>
      <c r="AC518" s="147"/>
      <c r="AD518" s="147"/>
      <c r="AE518" s="147"/>
      <c r="AF518" s="147"/>
      <c r="AG518" s="147" t="s">
        <v>260</v>
      </c>
      <c r="AH518" s="147">
        <v>7</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66">
        <v>78</v>
      </c>
      <c r="B519" s="167" t="s">
        <v>843</v>
      </c>
      <c r="C519" s="175" t="s">
        <v>844</v>
      </c>
      <c r="D519" s="168" t="s">
        <v>335</v>
      </c>
      <c r="E519" s="169">
        <v>0.15816</v>
      </c>
      <c r="F519" s="170"/>
      <c r="G519" s="171">
        <f>ROUND(E519*F519,2)</f>
        <v>0</v>
      </c>
      <c r="H519" s="170"/>
      <c r="I519" s="171">
        <f>ROUND(E519*H519,2)</f>
        <v>0</v>
      </c>
      <c r="J519" s="170"/>
      <c r="K519" s="171">
        <f>ROUND(E519*J519,2)</f>
        <v>0</v>
      </c>
      <c r="L519" s="171">
        <v>21</v>
      </c>
      <c r="M519" s="171">
        <f>G519*(1+L519/100)</f>
        <v>0</v>
      </c>
      <c r="N519" s="171">
        <v>0</v>
      </c>
      <c r="O519" s="171">
        <f>ROUND(E519*N519,2)</f>
        <v>0</v>
      </c>
      <c r="P519" s="171">
        <v>0</v>
      </c>
      <c r="Q519" s="171">
        <f>ROUND(E519*P519,2)</f>
        <v>0</v>
      </c>
      <c r="R519" s="171" t="s">
        <v>336</v>
      </c>
      <c r="S519" s="171" t="s">
        <v>337</v>
      </c>
      <c r="T519" s="172" t="s">
        <v>338</v>
      </c>
      <c r="U519" s="156">
        <v>0</v>
      </c>
      <c r="V519" s="156">
        <f>ROUND(E519*U519,2)</f>
        <v>0</v>
      </c>
      <c r="W519" s="156"/>
      <c r="X519" s="156" t="s">
        <v>257</v>
      </c>
      <c r="Y519" s="147"/>
      <c r="Z519" s="147"/>
      <c r="AA519" s="147"/>
      <c r="AB519" s="147"/>
      <c r="AC519" s="147"/>
      <c r="AD519" s="147"/>
      <c r="AE519" s="147"/>
      <c r="AF519" s="147"/>
      <c r="AG519" s="147" t="s">
        <v>258</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176" t="s">
        <v>845</v>
      </c>
      <c r="D520" s="157"/>
      <c r="E520" s="158">
        <v>0.14754</v>
      </c>
      <c r="F520" s="156"/>
      <c r="G520" s="156"/>
      <c r="H520" s="156"/>
      <c r="I520" s="156"/>
      <c r="J520" s="156"/>
      <c r="K520" s="156"/>
      <c r="L520" s="156"/>
      <c r="M520" s="156"/>
      <c r="N520" s="156"/>
      <c r="O520" s="156"/>
      <c r="P520" s="156"/>
      <c r="Q520" s="156"/>
      <c r="R520" s="156"/>
      <c r="S520" s="156"/>
      <c r="T520" s="156"/>
      <c r="U520" s="156"/>
      <c r="V520" s="156"/>
      <c r="W520" s="156"/>
      <c r="X520" s="156"/>
      <c r="Y520" s="147"/>
      <c r="Z520" s="147"/>
      <c r="AA520" s="147"/>
      <c r="AB520" s="147"/>
      <c r="AC520" s="147"/>
      <c r="AD520" s="147"/>
      <c r="AE520" s="147"/>
      <c r="AF520" s="147"/>
      <c r="AG520" s="147" t="s">
        <v>260</v>
      </c>
      <c r="AH520" s="147">
        <v>7</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54"/>
      <c r="B521" s="155"/>
      <c r="C521" s="176" t="s">
        <v>846</v>
      </c>
      <c r="D521" s="157"/>
      <c r="E521" s="158">
        <v>1.0619999999999999E-2</v>
      </c>
      <c r="F521" s="156"/>
      <c r="G521" s="156"/>
      <c r="H521" s="156"/>
      <c r="I521" s="156"/>
      <c r="J521" s="156"/>
      <c r="K521" s="156"/>
      <c r="L521" s="156"/>
      <c r="M521" s="156"/>
      <c r="N521" s="156"/>
      <c r="O521" s="156"/>
      <c r="P521" s="156"/>
      <c r="Q521" s="156"/>
      <c r="R521" s="156"/>
      <c r="S521" s="156"/>
      <c r="T521" s="156"/>
      <c r="U521" s="156"/>
      <c r="V521" s="156"/>
      <c r="W521" s="156"/>
      <c r="X521" s="156"/>
      <c r="Y521" s="147"/>
      <c r="Z521" s="147"/>
      <c r="AA521" s="147"/>
      <c r="AB521" s="147"/>
      <c r="AC521" s="147"/>
      <c r="AD521" s="147"/>
      <c r="AE521" s="147"/>
      <c r="AF521" s="147"/>
      <c r="AG521" s="147" t="s">
        <v>260</v>
      </c>
      <c r="AH521" s="147">
        <v>7</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66">
        <v>79</v>
      </c>
      <c r="B522" s="167" t="s">
        <v>847</v>
      </c>
      <c r="C522" s="175" t="s">
        <v>848</v>
      </c>
      <c r="D522" s="168" t="s">
        <v>335</v>
      </c>
      <c r="E522" s="169">
        <v>71.690690000000004</v>
      </c>
      <c r="F522" s="170"/>
      <c r="G522" s="171">
        <f>ROUND(E522*F522,2)</f>
        <v>0</v>
      </c>
      <c r="H522" s="170"/>
      <c r="I522" s="171">
        <f>ROUND(E522*H522,2)</f>
        <v>0</v>
      </c>
      <c r="J522" s="170"/>
      <c r="K522" s="171">
        <f>ROUND(E522*J522,2)</f>
        <v>0</v>
      </c>
      <c r="L522" s="171">
        <v>21</v>
      </c>
      <c r="M522" s="171">
        <f>G522*(1+L522/100)</f>
        <v>0</v>
      </c>
      <c r="N522" s="171">
        <v>0</v>
      </c>
      <c r="O522" s="171">
        <f>ROUND(E522*N522,2)</f>
        <v>0</v>
      </c>
      <c r="P522" s="171">
        <v>0</v>
      </c>
      <c r="Q522" s="171">
        <f>ROUND(E522*P522,2)</f>
        <v>0</v>
      </c>
      <c r="R522" s="171"/>
      <c r="S522" s="171" t="s">
        <v>255</v>
      </c>
      <c r="T522" s="172" t="s">
        <v>256</v>
      </c>
      <c r="U522" s="156">
        <v>0</v>
      </c>
      <c r="V522" s="156">
        <f>ROUND(E522*U522,2)</f>
        <v>0</v>
      </c>
      <c r="W522" s="156"/>
      <c r="X522" s="156" t="s">
        <v>257</v>
      </c>
      <c r="Y522" s="147"/>
      <c r="Z522" s="147"/>
      <c r="AA522" s="147"/>
      <c r="AB522" s="147"/>
      <c r="AC522" s="147"/>
      <c r="AD522" s="147"/>
      <c r="AE522" s="147"/>
      <c r="AF522" s="147"/>
      <c r="AG522" s="147" t="s">
        <v>258</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4"/>
      <c r="B523" s="155"/>
      <c r="C523" s="266" t="s">
        <v>849</v>
      </c>
      <c r="D523" s="267"/>
      <c r="E523" s="267"/>
      <c r="F523" s="267"/>
      <c r="G523" s="267"/>
      <c r="H523" s="156"/>
      <c r="I523" s="156"/>
      <c r="J523" s="156"/>
      <c r="K523" s="156"/>
      <c r="L523" s="156"/>
      <c r="M523" s="156"/>
      <c r="N523" s="156"/>
      <c r="O523" s="156"/>
      <c r="P523" s="156"/>
      <c r="Q523" s="156"/>
      <c r="R523" s="156"/>
      <c r="S523" s="156"/>
      <c r="T523" s="156"/>
      <c r="U523" s="156"/>
      <c r="V523" s="156"/>
      <c r="W523" s="156"/>
      <c r="X523" s="156"/>
      <c r="Y523" s="147"/>
      <c r="Z523" s="147"/>
      <c r="AA523" s="147"/>
      <c r="AB523" s="147"/>
      <c r="AC523" s="147"/>
      <c r="AD523" s="147"/>
      <c r="AE523" s="147"/>
      <c r="AF523" s="147"/>
      <c r="AG523" s="147" t="s">
        <v>404</v>
      </c>
      <c r="AH523" s="147"/>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54"/>
      <c r="B524" s="155"/>
      <c r="C524" s="176" t="s">
        <v>850</v>
      </c>
      <c r="D524" s="157"/>
      <c r="E524" s="158">
        <v>2.96231</v>
      </c>
      <c r="F524" s="156"/>
      <c r="G524" s="156"/>
      <c r="H524" s="156"/>
      <c r="I524" s="156"/>
      <c r="J524" s="156"/>
      <c r="K524" s="156"/>
      <c r="L524" s="156"/>
      <c r="M524" s="156"/>
      <c r="N524" s="156"/>
      <c r="O524" s="156"/>
      <c r="P524" s="156"/>
      <c r="Q524" s="156"/>
      <c r="R524" s="156"/>
      <c r="S524" s="156"/>
      <c r="T524" s="156"/>
      <c r="U524" s="156"/>
      <c r="V524" s="156"/>
      <c r="W524" s="156"/>
      <c r="X524" s="156"/>
      <c r="Y524" s="147"/>
      <c r="Z524" s="147"/>
      <c r="AA524" s="147"/>
      <c r="AB524" s="147"/>
      <c r="AC524" s="147"/>
      <c r="AD524" s="147"/>
      <c r="AE524" s="147"/>
      <c r="AF524" s="147"/>
      <c r="AG524" s="147" t="s">
        <v>260</v>
      </c>
      <c r="AH524" s="147">
        <v>7</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176" t="s">
        <v>851</v>
      </c>
      <c r="D525" s="157"/>
      <c r="E525" s="158">
        <v>0.16183</v>
      </c>
      <c r="F525" s="156"/>
      <c r="G525" s="156"/>
      <c r="H525" s="156"/>
      <c r="I525" s="156"/>
      <c r="J525" s="156"/>
      <c r="K525" s="156"/>
      <c r="L525" s="156"/>
      <c r="M525" s="156"/>
      <c r="N525" s="156"/>
      <c r="O525" s="156"/>
      <c r="P525" s="156"/>
      <c r="Q525" s="156"/>
      <c r="R525" s="156"/>
      <c r="S525" s="156"/>
      <c r="T525" s="156"/>
      <c r="U525" s="156"/>
      <c r="V525" s="156"/>
      <c r="W525" s="156"/>
      <c r="X525" s="156"/>
      <c r="Y525" s="147"/>
      <c r="Z525" s="147"/>
      <c r="AA525" s="147"/>
      <c r="AB525" s="147"/>
      <c r="AC525" s="147"/>
      <c r="AD525" s="147"/>
      <c r="AE525" s="147"/>
      <c r="AF525" s="147"/>
      <c r="AG525" s="147" t="s">
        <v>260</v>
      </c>
      <c r="AH525" s="147">
        <v>7</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176" t="s">
        <v>852</v>
      </c>
      <c r="D526" s="157"/>
      <c r="E526" s="158">
        <v>0.24426999999999999</v>
      </c>
      <c r="F526" s="156"/>
      <c r="G526" s="156"/>
      <c r="H526" s="156"/>
      <c r="I526" s="156"/>
      <c r="J526" s="156"/>
      <c r="K526" s="156"/>
      <c r="L526" s="156"/>
      <c r="M526" s="156"/>
      <c r="N526" s="156"/>
      <c r="O526" s="156"/>
      <c r="P526" s="156"/>
      <c r="Q526" s="156"/>
      <c r="R526" s="156"/>
      <c r="S526" s="156"/>
      <c r="T526" s="156"/>
      <c r="U526" s="156"/>
      <c r="V526" s="156"/>
      <c r="W526" s="156"/>
      <c r="X526" s="156"/>
      <c r="Y526" s="147"/>
      <c r="Z526" s="147"/>
      <c r="AA526" s="147"/>
      <c r="AB526" s="147"/>
      <c r="AC526" s="147"/>
      <c r="AD526" s="147"/>
      <c r="AE526" s="147"/>
      <c r="AF526" s="147"/>
      <c r="AG526" s="147" t="s">
        <v>260</v>
      </c>
      <c r="AH526" s="147">
        <v>7</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54"/>
      <c r="B527" s="155"/>
      <c r="C527" s="176" t="s">
        <v>853</v>
      </c>
      <c r="D527" s="157"/>
      <c r="E527" s="158">
        <v>2.5125899999999999</v>
      </c>
      <c r="F527" s="156"/>
      <c r="G527" s="156"/>
      <c r="H527" s="156"/>
      <c r="I527" s="156"/>
      <c r="J527" s="156"/>
      <c r="K527" s="156"/>
      <c r="L527" s="156"/>
      <c r="M527" s="156"/>
      <c r="N527" s="156"/>
      <c r="O527" s="156"/>
      <c r="P527" s="156"/>
      <c r="Q527" s="156"/>
      <c r="R527" s="156"/>
      <c r="S527" s="156"/>
      <c r="T527" s="156"/>
      <c r="U527" s="156"/>
      <c r="V527" s="156"/>
      <c r="W527" s="156"/>
      <c r="X527" s="156"/>
      <c r="Y527" s="147"/>
      <c r="Z527" s="147"/>
      <c r="AA527" s="147"/>
      <c r="AB527" s="147"/>
      <c r="AC527" s="147"/>
      <c r="AD527" s="147"/>
      <c r="AE527" s="147"/>
      <c r="AF527" s="147"/>
      <c r="AG527" s="147" t="s">
        <v>260</v>
      </c>
      <c r="AH527" s="147">
        <v>7</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4"/>
      <c r="B528" s="155"/>
      <c r="C528" s="176" t="s">
        <v>854</v>
      </c>
      <c r="D528" s="157"/>
      <c r="E528" s="158">
        <v>14.70195</v>
      </c>
      <c r="F528" s="156"/>
      <c r="G528" s="156"/>
      <c r="H528" s="156"/>
      <c r="I528" s="156"/>
      <c r="J528" s="156"/>
      <c r="K528" s="156"/>
      <c r="L528" s="156"/>
      <c r="M528" s="156"/>
      <c r="N528" s="156"/>
      <c r="O528" s="156"/>
      <c r="P528" s="156"/>
      <c r="Q528" s="156"/>
      <c r="R528" s="156"/>
      <c r="S528" s="156"/>
      <c r="T528" s="156"/>
      <c r="U528" s="156"/>
      <c r="V528" s="156"/>
      <c r="W528" s="156"/>
      <c r="X528" s="156"/>
      <c r="Y528" s="147"/>
      <c r="Z528" s="147"/>
      <c r="AA528" s="147"/>
      <c r="AB528" s="147"/>
      <c r="AC528" s="147"/>
      <c r="AD528" s="147"/>
      <c r="AE528" s="147"/>
      <c r="AF528" s="147"/>
      <c r="AG528" s="147" t="s">
        <v>260</v>
      </c>
      <c r="AH528" s="147">
        <v>7</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76" t="s">
        <v>855</v>
      </c>
      <c r="D529" s="157"/>
      <c r="E529" s="158">
        <v>26.555350000000001</v>
      </c>
      <c r="F529" s="156"/>
      <c r="G529" s="156"/>
      <c r="H529" s="156"/>
      <c r="I529" s="156"/>
      <c r="J529" s="156"/>
      <c r="K529" s="156"/>
      <c r="L529" s="156"/>
      <c r="M529" s="156"/>
      <c r="N529" s="156"/>
      <c r="O529" s="156"/>
      <c r="P529" s="156"/>
      <c r="Q529" s="156"/>
      <c r="R529" s="156"/>
      <c r="S529" s="156"/>
      <c r="T529" s="156"/>
      <c r="U529" s="156"/>
      <c r="V529" s="156"/>
      <c r="W529" s="156"/>
      <c r="X529" s="156"/>
      <c r="Y529" s="147"/>
      <c r="Z529" s="147"/>
      <c r="AA529" s="147"/>
      <c r="AB529" s="147"/>
      <c r="AC529" s="147"/>
      <c r="AD529" s="147"/>
      <c r="AE529" s="147"/>
      <c r="AF529" s="147"/>
      <c r="AG529" s="147" t="s">
        <v>260</v>
      </c>
      <c r="AH529" s="147">
        <v>7</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76" t="s">
        <v>856</v>
      </c>
      <c r="D530" s="157"/>
      <c r="E530" s="158">
        <v>5.5874899999999998</v>
      </c>
      <c r="F530" s="156"/>
      <c r="G530" s="156"/>
      <c r="H530" s="156"/>
      <c r="I530" s="156"/>
      <c r="J530" s="156"/>
      <c r="K530" s="156"/>
      <c r="L530" s="156"/>
      <c r="M530" s="156"/>
      <c r="N530" s="156"/>
      <c r="O530" s="156"/>
      <c r="P530" s="156"/>
      <c r="Q530" s="156"/>
      <c r="R530" s="156"/>
      <c r="S530" s="156"/>
      <c r="T530" s="156"/>
      <c r="U530" s="156"/>
      <c r="V530" s="156"/>
      <c r="W530" s="156"/>
      <c r="X530" s="156"/>
      <c r="Y530" s="147"/>
      <c r="Z530" s="147"/>
      <c r="AA530" s="147"/>
      <c r="AB530" s="147"/>
      <c r="AC530" s="147"/>
      <c r="AD530" s="147"/>
      <c r="AE530" s="147"/>
      <c r="AF530" s="147"/>
      <c r="AG530" s="147" t="s">
        <v>260</v>
      </c>
      <c r="AH530" s="147">
        <v>7</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4"/>
      <c r="B531" s="155"/>
      <c r="C531" s="176" t="s">
        <v>857</v>
      </c>
      <c r="D531" s="157"/>
      <c r="E531" s="158">
        <v>0.14305000000000001</v>
      </c>
      <c r="F531" s="156"/>
      <c r="G531" s="156"/>
      <c r="H531" s="156"/>
      <c r="I531" s="156"/>
      <c r="J531" s="156"/>
      <c r="K531" s="156"/>
      <c r="L531" s="156"/>
      <c r="M531" s="156"/>
      <c r="N531" s="156"/>
      <c r="O531" s="156"/>
      <c r="P531" s="156"/>
      <c r="Q531" s="156"/>
      <c r="R531" s="156"/>
      <c r="S531" s="156"/>
      <c r="T531" s="156"/>
      <c r="U531" s="156"/>
      <c r="V531" s="156"/>
      <c r="W531" s="156"/>
      <c r="X531" s="156"/>
      <c r="Y531" s="147"/>
      <c r="Z531" s="147"/>
      <c r="AA531" s="147"/>
      <c r="AB531" s="147"/>
      <c r="AC531" s="147"/>
      <c r="AD531" s="147"/>
      <c r="AE531" s="147"/>
      <c r="AF531" s="147"/>
      <c r="AG531" s="147" t="s">
        <v>260</v>
      </c>
      <c r="AH531" s="147">
        <v>7</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176" t="s">
        <v>858</v>
      </c>
      <c r="D532" s="157"/>
      <c r="E532" s="158">
        <v>1.38168</v>
      </c>
      <c r="F532" s="156"/>
      <c r="G532" s="156"/>
      <c r="H532" s="156"/>
      <c r="I532" s="156"/>
      <c r="J532" s="156"/>
      <c r="K532" s="156"/>
      <c r="L532" s="156"/>
      <c r="M532" s="156"/>
      <c r="N532" s="156"/>
      <c r="O532" s="156"/>
      <c r="P532" s="156"/>
      <c r="Q532" s="156"/>
      <c r="R532" s="156"/>
      <c r="S532" s="156"/>
      <c r="T532" s="156"/>
      <c r="U532" s="156"/>
      <c r="V532" s="156"/>
      <c r="W532" s="156"/>
      <c r="X532" s="156"/>
      <c r="Y532" s="147"/>
      <c r="Z532" s="147"/>
      <c r="AA532" s="147"/>
      <c r="AB532" s="147"/>
      <c r="AC532" s="147"/>
      <c r="AD532" s="147"/>
      <c r="AE532" s="147"/>
      <c r="AF532" s="147"/>
      <c r="AG532" s="147" t="s">
        <v>260</v>
      </c>
      <c r="AH532" s="147">
        <v>7</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4"/>
      <c r="B533" s="155"/>
      <c r="C533" s="176" t="s">
        <v>859</v>
      </c>
      <c r="D533" s="157"/>
      <c r="E533" s="158">
        <v>0.44540999999999997</v>
      </c>
      <c r="F533" s="156"/>
      <c r="G533" s="156"/>
      <c r="H533" s="156"/>
      <c r="I533" s="156"/>
      <c r="J533" s="156"/>
      <c r="K533" s="156"/>
      <c r="L533" s="156"/>
      <c r="M533" s="156"/>
      <c r="N533" s="156"/>
      <c r="O533" s="156"/>
      <c r="P533" s="156"/>
      <c r="Q533" s="156"/>
      <c r="R533" s="156"/>
      <c r="S533" s="156"/>
      <c r="T533" s="156"/>
      <c r="U533" s="156"/>
      <c r="V533" s="156"/>
      <c r="W533" s="156"/>
      <c r="X533" s="156"/>
      <c r="Y533" s="147"/>
      <c r="Z533" s="147"/>
      <c r="AA533" s="147"/>
      <c r="AB533" s="147"/>
      <c r="AC533" s="147"/>
      <c r="AD533" s="147"/>
      <c r="AE533" s="147"/>
      <c r="AF533" s="147"/>
      <c r="AG533" s="147" t="s">
        <v>260</v>
      </c>
      <c r="AH533" s="147">
        <v>7</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176" t="s">
        <v>860</v>
      </c>
      <c r="D534" s="157"/>
      <c r="E534" s="158">
        <v>0.87985999999999998</v>
      </c>
      <c r="F534" s="156"/>
      <c r="G534" s="156"/>
      <c r="H534" s="156"/>
      <c r="I534" s="156"/>
      <c r="J534" s="156"/>
      <c r="K534" s="156"/>
      <c r="L534" s="156"/>
      <c r="M534" s="156"/>
      <c r="N534" s="156"/>
      <c r="O534" s="156"/>
      <c r="P534" s="156"/>
      <c r="Q534" s="156"/>
      <c r="R534" s="156"/>
      <c r="S534" s="156"/>
      <c r="T534" s="156"/>
      <c r="U534" s="156"/>
      <c r="V534" s="156"/>
      <c r="W534" s="156"/>
      <c r="X534" s="156"/>
      <c r="Y534" s="147"/>
      <c r="Z534" s="147"/>
      <c r="AA534" s="147"/>
      <c r="AB534" s="147"/>
      <c r="AC534" s="147"/>
      <c r="AD534" s="147"/>
      <c r="AE534" s="147"/>
      <c r="AF534" s="147"/>
      <c r="AG534" s="147" t="s">
        <v>260</v>
      </c>
      <c r="AH534" s="147">
        <v>7</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4"/>
      <c r="B535" s="155"/>
      <c r="C535" s="176" t="s">
        <v>861</v>
      </c>
      <c r="D535" s="157"/>
      <c r="E535" s="158">
        <v>0.1646</v>
      </c>
      <c r="F535" s="156"/>
      <c r="G535" s="156"/>
      <c r="H535" s="156"/>
      <c r="I535" s="156"/>
      <c r="J535" s="156"/>
      <c r="K535" s="156"/>
      <c r="L535" s="156"/>
      <c r="M535" s="156"/>
      <c r="N535" s="156"/>
      <c r="O535" s="156"/>
      <c r="P535" s="156"/>
      <c r="Q535" s="156"/>
      <c r="R535" s="156"/>
      <c r="S535" s="156"/>
      <c r="T535" s="156"/>
      <c r="U535" s="156"/>
      <c r="V535" s="156"/>
      <c r="W535" s="156"/>
      <c r="X535" s="156"/>
      <c r="Y535" s="147"/>
      <c r="Z535" s="147"/>
      <c r="AA535" s="147"/>
      <c r="AB535" s="147"/>
      <c r="AC535" s="147"/>
      <c r="AD535" s="147"/>
      <c r="AE535" s="147"/>
      <c r="AF535" s="147"/>
      <c r="AG535" s="147" t="s">
        <v>260</v>
      </c>
      <c r="AH535" s="147">
        <v>7</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54"/>
      <c r="B536" s="155"/>
      <c r="C536" s="176" t="s">
        <v>862</v>
      </c>
      <c r="D536" s="157"/>
      <c r="E536" s="158">
        <v>4.6269999999999999E-2</v>
      </c>
      <c r="F536" s="156"/>
      <c r="G536" s="156"/>
      <c r="H536" s="156"/>
      <c r="I536" s="156"/>
      <c r="J536" s="156"/>
      <c r="K536" s="156"/>
      <c r="L536" s="156"/>
      <c r="M536" s="156"/>
      <c r="N536" s="156"/>
      <c r="O536" s="156"/>
      <c r="P536" s="156"/>
      <c r="Q536" s="156"/>
      <c r="R536" s="156"/>
      <c r="S536" s="156"/>
      <c r="T536" s="156"/>
      <c r="U536" s="156"/>
      <c r="V536" s="156"/>
      <c r="W536" s="156"/>
      <c r="X536" s="156"/>
      <c r="Y536" s="147"/>
      <c r="Z536" s="147"/>
      <c r="AA536" s="147"/>
      <c r="AB536" s="147"/>
      <c r="AC536" s="147"/>
      <c r="AD536" s="147"/>
      <c r="AE536" s="147"/>
      <c r="AF536" s="147"/>
      <c r="AG536" s="147" t="s">
        <v>260</v>
      </c>
      <c r="AH536" s="147">
        <v>7</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176" t="s">
        <v>863</v>
      </c>
      <c r="D537" s="157"/>
      <c r="E537" s="158">
        <v>2.9610000000000001E-2</v>
      </c>
      <c r="F537" s="156"/>
      <c r="G537" s="156"/>
      <c r="H537" s="156"/>
      <c r="I537" s="156"/>
      <c r="J537" s="156"/>
      <c r="K537" s="156"/>
      <c r="L537" s="156"/>
      <c r="M537" s="156"/>
      <c r="N537" s="156"/>
      <c r="O537" s="156"/>
      <c r="P537" s="156"/>
      <c r="Q537" s="156"/>
      <c r="R537" s="156"/>
      <c r="S537" s="156"/>
      <c r="T537" s="156"/>
      <c r="U537" s="156"/>
      <c r="V537" s="156"/>
      <c r="W537" s="156"/>
      <c r="X537" s="156"/>
      <c r="Y537" s="147"/>
      <c r="Z537" s="147"/>
      <c r="AA537" s="147"/>
      <c r="AB537" s="147"/>
      <c r="AC537" s="147"/>
      <c r="AD537" s="147"/>
      <c r="AE537" s="147"/>
      <c r="AF537" s="147"/>
      <c r="AG537" s="147" t="s">
        <v>260</v>
      </c>
      <c r="AH537" s="147">
        <v>7</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1" x14ac:dyDescent="0.2">
      <c r="A538" s="154"/>
      <c r="B538" s="155"/>
      <c r="C538" s="176" t="s">
        <v>864</v>
      </c>
      <c r="D538" s="157"/>
      <c r="E538" s="158">
        <v>0.29199999999999998</v>
      </c>
      <c r="F538" s="156"/>
      <c r="G538" s="156"/>
      <c r="H538" s="156"/>
      <c r="I538" s="156"/>
      <c r="J538" s="156"/>
      <c r="K538" s="156"/>
      <c r="L538" s="156"/>
      <c r="M538" s="156"/>
      <c r="N538" s="156"/>
      <c r="O538" s="156"/>
      <c r="P538" s="156"/>
      <c r="Q538" s="156"/>
      <c r="R538" s="156"/>
      <c r="S538" s="156"/>
      <c r="T538" s="156"/>
      <c r="U538" s="156"/>
      <c r="V538" s="156"/>
      <c r="W538" s="156"/>
      <c r="X538" s="156"/>
      <c r="Y538" s="147"/>
      <c r="Z538" s="147"/>
      <c r="AA538" s="147"/>
      <c r="AB538" s="147"/>
      <c r="AC538" s="147"/>
      <c r="AD538" s="147"/>
      <c r="AE538" s="147"/>
      <c r="AF538" s="147"/>
      <c r="AG538" s="147" t="s">
        <v>260</v>
      </c>
      <c r="AH538" s="147">
        <v>7</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176" t="s">
        <v>865</v>
      </c>
      <c r="D539" s="157"/>
      <c r="E539" s="158">
        <v>6.7499999999999999E-3</v>
      </c>
      <c r="F539" s="156"/>
      <c r="G539" s="156"/>
      <c r="H539" s="156"/>
      <c r="I539" s="156"/>
      <c r="J539" s="156"/>
      <c r="K539" s="156"/>
      <c r="L539" s="156"/>
      <c r="M539" s="156"/>
      <c r="N539" s="156"/>
      <c r="O539" s="156"/>
      <c r="P539" s="156"/>
      <c r="Q539" s="156"/>
      <c r="R539" s="156"/>
      <c r="S539" s="156"/>
      <c r="T539" s="156"/>
      <c r="U539" s="156"/>
      <c r="V539" s="156"/>
      <c r="W539" s="156"/>
      <c r="X539" s="156"/>
      <c r="Y539" s="147"/>
      <c r="Z539" s="147"/>
      <c r="AA539" s="147"/>
      <c r="AB539" s="147"/>
      <c r="AC539" s="147"/>
      <c r="AD539" s="147"/>
      <c r="AE539" s="147"/>
      <c r="AF539" s="147"/>
      <c r="AG539" s="147" t="s">
        <v>260</v>
      </c>
      <c r="AH539" s="147">
        <v>7</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176" t="s">
        <v>866</v>
      </c>
      <c r="D540" s="157"/>
      <c r="E540" s="158">
        <v>2.4500000000000001E-2</v>
      </c>
      <c r="F540" s="156"/>
      <c r="G540" s="156"/>
      <c r="H540" s="156"/>
      <c r="I540" s="156"/>
      <c r="J540" s="156"/>
      <c r="K540" s="156"/>
      <c r="L540" s="156"/>
      <c r="M540" s="156"/>
      <c r="N540" s="156"/>
      <c r="O540" s="156"/>
      <c r="P540" s="156"/>
      <c r="Q540" s="156"/>
      <c r="R540" s="156"/>
      <c r="S540" s="156"/>
      <c r="T540" s="156"/>
      <c r="U540" s="156"/>
      <c r="V540" s="156"/>
      <c r="W540" s="156"/>
      <c r="X540" s="156"/>
      <c r="Y540" s="147"/>
      <c r="Z540" s="147"/>
      <c r="AA540" s="147"/>
      <c r="AB540" s="147"/>
      <c r="AC540" s="147"/>
      <c r="AD540" s="147"/>
      <c r="AE540" s="147"/>
      <c r="AF540" s="147"/>
      <c r="AG540" s="147" t="s">
        <v>260</v>
      </c>
      <c r="AH540" s="147">
        <v>7</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176" t="s">
        <v>867</v>
      </c>
      <c r="D541" s="157"/>
      <c r="E541" s="158">
        <v>3.406E-2</v>
      </c>
      <c r="F541" s="156"/>
      <c r="G541" s="156"/>
      <c r="H541" s="156"/>
      <c r="I541" s="156"/>
      <c r="J541" s="156"/>
      <c r="K541" s="156"/>
      <c r="L541" s="156"/>
      <c r="M541" s="156"/>
      <c r="N541" s="156"/>
      <c r="O541" s="156"/>
      <c r="P541" s="156"/>
      <c r="Q541" s="156"/>
      <c r="R541" s="156"/>
      <c r="S541" s="156"/>
      <c r="T541" s="156"/>
      <c r="U541" s="156"/>
      <c r="V541" s="156"/>
      <c r="W541" s="156"/>
      <c r="X541" s="156"/>
      <c r="Y541" s="147"/>
      <c r="Z541" s="147"/>
      <c r="AA541" s="147"/>
      <c r="AB541" s="147"/>
      <c r="AC541" s="147"/>
      <c r="AD541" s="147"/>
      <c r="AE541" s="147"/>
      <c r="AF541" s="147"/>
      <c r="AG541" s="147" t="s">
        <v>260</v>
      </c>
      <c r="AH541" s="147">
        <v>7</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176" t="s">
        <v>868</v>
      </c>
      <c r="D542" s="157"/>
      <c r="E542" s="158">
        <v>3.0999999999999999E-3</v>
      </c>
      <c r="F542" s="156"/>
      <c r="G542" s="156"/>
      <c r="H542" s="156"/>
      <c r="I542" s="156"/>
      <c r="J542" s="156"/>
      <c r="K542" s="156"/>
      <c r="L542" s="156"/>
      <c r="M542" s="156"/>
      <c r="N542" s="156"/>
      <c r="O542" s="156"/>
      <c r="P542" s="156"/>
      <c r="Q542" s="156"/>
      <c r="R542" s="156"/>
      <c r="S542" s="156"/>
      <c r="T542" s="156"/>
      <c r="U542" s="156"/>
      <c r="V542" s="156"/>
      <c r="W542" s="156"/>
      <c r="X542" s="156"/>
      <c r="Y542" s="147"/>
      <c r="Z542" s="147"/>
      <c r="AA542" s="147"/>
      <c r="AB542" s="147"/>
      <c r="AC542" s="147"/>
      <c r="AD542" s="147"/>
      <c r="AE542" s="147"/>
      <c r="AF542" s="147"/>
      <c r="AG542" s="147" t="s">
        <v>260</v>
      </c>
      <c r="AH542" s="147">
        <v>7</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
      <c r="A543" s="154"/>
      <c r="B543" s="155"/>
      <c r="C543" s="176" t="s">
        <v>869</v>
      </c>
      <c r="D543" s="157"/>
      <c r="E543" s="158">
        <v>1.6500000000000001E-2</v>
      </c>
      <c r="F543" s="156"/>
      <c r="G543" s="156"/>
      <c r="H543" s="156"/>
      <c r="I543" s="156"/>
      <c r="J543" s="156"/>
      <c r="K543" s="156"/>
      <c r="L543" s="156"/>
      <c r="M543" s="156"/>
      <c r="N543" s="156"/>
      <c r="O543" s="156"/>
      <c r="P543" s="156"/>
      <c r="Q543" s="156"/>
      <c r="R543" s="156"/>
      <c r="S543" s="156"/>
      <c r="T543" s="156"/>
      <c r="U543" s="156"/>
      <c r="V543" s="156"/>
      <c r="W543" s="156"/>
      <c r="X543" s="156"/>
      <c r="Y543" s="147"/>
      <c r="Z543" s="147"/>
      <c r="AA543" s="147"/>
      <c r="AB543" s="147"/>
      <c r="AC543" s="147"/>
      <c r="AD543" s="147"/>
      <c r="AE543" s="147"/>
      <c r="AF543" s="147"/>
      <c r="AG543" s="147" t="s">
        <v>260</v>
      </c>
      <c r="AH543" s="147">
        <v>7</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76" t="s">
        <v>870</v>
      </c>
      <c r="D544" s="157"/>
      <c r="E544" s="158">
        <v>15.4975</v>
      </c>
      <c r="F544" s="156"/>
      <c r="G544" s="156"/>
      <c r="H544" s="156"/>
      <c r="I544" s="156"/>
      <c r="J544" s="156"/>
      <c r="K544" s="156"/>
      <c r="L544" s="156"/>
      <c r="M544" s="156"/>
      <c r="N544" s="156"/>
      <c r="O544" s="156"/>
      <c r="P544" s="156"/>
      <c r="Q544" s="156"/>
      <c r="R544" s="156"/>
      <c r="S544" s="156"/>
      <c r="T544" s="156"/>
      <c r="U544" s="156"/>
      <c r="V544" s="156"/>
      <c r="W544" s="156"/>
      <c r="X544" s="156"/>
      <c r="Y544" s="147"/>
      <c r="Z544" s="147"/>
      <c r="AA544" s="147"/>
      <c r="AB544" s="147"/>
      <c r="AC544" s="147"/>
      <c r="AD544" s="147"/>
      <c r="AE544" s="147"/>
      <c r="AF544" s="147"/>
      <c r="AG544" s="147" t="s">
        <v>260</v>
      </c>
      <c r="AH544" s="147">
        <v>7</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33" x14ac:dyDescent="0.2">
      <c r="A545" s="3"/>
      <c r="B545" s="4"/>
      <c r="C545" s="177"/>
      <c r="D545" s="6"/>
      <c r="E545" s="3"/>
      <c r="F545" s="3"/>
      <c r="G545" s="3"/>
      <c r="H545" s="3"/>
      <c r="I545" s="3"/>
      <c r="J545" s="3"/>
      <c r="K545" s="3"/>
      <c r="L545" s="3"/>
      <c r="M545" s="3"/>
      <c r="N545" s="3"/>
      <c r="O545" s="3"/>
      <c r="P545" s="3"/>
      <c r="Q545" s="3"/>
      <c r="R545" s="3"/>
      <c r="S545" s="3"/>
      <c r="T545" s="3"/>
      <c r="U545" s="3"/>
      <c r="V545" s="3"/>
      <c r="W545" s="3"/>
      <c r="X545" s="3"/>
      <c r="AE545">
        <v>15</v>
      </c>
      <c r="AF545">
        <v>21</v>
      </c>
      <c r="AG545" t="s">
        <v>237</v>
      </c>
    </row>
    <row r="546" spans="1:33" x14ac:dyDescent="0.2">
      <c r="A546" s="150"/>
      <c r="B546" s="151" t="s">
        <v>29</v>
      </c>
      <c r="C546" s="178"/>
      <c r="D546" s="152"/>
      <c r="E546" s="153"/>
      <c r="F546" s="153"/>
      <c r="G546" s="173">
        <f>G8+G19+G30+G36+G360+G366+G371+G375+G396+G401+G406+G410+G441+G462+G469</f>
        <v>0</v>
      </c>
      <c r="H546" s="3"/>
      <c r="I546" s="3"/>
      <c r="J546" s="3"/>
      <c r="K546" s="3"/>
      <c r="L546" s="3"/>
      <c r="M546" s="3"/>
      <c r="N546" s="3"/>
      <c r="O546" s="3"/>
      <c r="P546" s="3"/>
      <c r="Q546" s="3"/>
      <c r="R546" s="3"/>
      <c r="S546" s="3"/>
      <c r="T546" s="3"/>
      <c r="U546" s="3"/>
      <c r="V546" s="3"/>
      <c r="W546" s="3"/>
      <c r="X546" s="3"/>
      <c r="AE546">
        <f>SUMIF(L7:L544,AE545,G7:G544)</f>
        <v>0</v>
      </c>
      <c r="AF546">
        <f>SUMIF(L7:L544,AF545,G7:G544)</f>
        <v>0</v>
      </c>
      <c r="AG546" t="s">
        <v>372</v>
      </c>
    </row>
    <row r="547" spans="1:33" x14ac:dyDescent="0.2">
      <c r="C547" s="179"/>
      <c r="D547" s="10"/>
      <c r="AG547" t="s">
        <v>373</v>
      </c>
    </row>
    <row r="548" spans="1:33" x14ac:dyDescent="0.2">
      <c r="D548" s="10"/>
    </row>
    <row r="549" spans="1:33" x14ac:dyDescent="0.2">
      <c r="D549" s="10"/>
    </row>
    <row r="550" spans="1:33" x14ac:dyDescent="0.2">
      <c r="D550" s="10"/>
    </row>
    <row r="551" spans="1:33" x14ac:dyDescent="0.2">
      <c r="D551" s="10"/>
    </row>
    <row r="552" spans="1:33" x14ac:dyDescent="0.2">
      <c r="D552" s="10"/>
    </row>
    <row r="553" spans="1:33" x14ac:dyDescent="0.2">
      <c r="D553" s="10"/>
    </row>
    <row r="554" spans="1:33" x14ac:dyDescent="0.2">
      <c r="D554" s="10"/>
    </row>
    <row r="555" spans="1:33" x14ac:dyDescent="0.2">
      <c r="D555" s="10"/>
    </row>
    <row r="556" spans="1:33" x14ac:dyDescent="0.2">
      <c r="D556" s="10"/>
    </row>
    <row r="557" spans="1:33" x14ac:dyDescent="0.2">
      <c r="D557" s="10"/>
    </row>
    <row r="558" spans="1:33" x14ac:dyDescent="0.2">
      <c r="D558" s="10"/>
    </row>
    <row r="559" spans="1:33" x14ac:dyDescent="0.2">
      <c r="D559" s="10"/>
    </row>
    <row r="560" spans="1:33"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lj1Avo79/fn1VNBilMB0sOoPPAstB3/rtlElUjNk8pxR470CekMWFVnRK2vJxqPrfDzN9NJYSIFaYfHuKnY6g==" saltValue="ooLP5WVp3LohAgwhFh6K6Q==" spinCount="100000" sheet="1"/>
  <mergeCells count="14">
    <mergeCell ref="C32:G32"/>
    <mergeCell ref="A1:G1"/>
    <mergeCell ref="C2:G2"/>
    <mergeCell ref="C3:G3"/>
    <mergeCell ref="C4:G4"/>
    <mergeCell ref="C25:G25"/>
    <mergeCell ref="C488:G488"/>
    <mergeCell ref="C523:G523"/>
    <mergeCell ref="C38:G38"/>
    <mergeCell ref="C153:G153"/>
    <mergeCell ref="C252:G252"/>
    <mergeCell ref="C258:G258"/>
    <mergeCell ref="C292:G292"/>
    <mergeCell ref="C299:G29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51</v>
      </c>
      <c r="C3" s="258" t="s">
        <v>52</v>
      </c>
      <c r="D3" s="259"/>
      <c r="E3" s="259"/>
      <c r="F3" s="259"/>
      <c r="G3" s="260"/>
      <c r="AC3" s="121" t="s">
        <v>226</v>
      </c>
      <c r="AG3" t="s">
        <v>227</v>
      </c>
    </row>
    <row r="4" spans="1:60" ht="24.95" customHeight="1" x14ac:dyDescent="0.2">
      <c r="A4" s="140" t="s">
        <v>9</v>
      </c>
      <c r="B4" s="141" t="s">
        <v>54</v>
      </c>
      <c r="C4" s="261" t="s">
        <v>55</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131</v>
      </c>
      <c r="C8" s="174" t="s">
        <v>132</v>
      </c>
      <c r="D8" s="162"/>
      <c r="E8" s="163"/>
      <c r="F8" s="164"/>
      <c r="G8" s="164">
        <f>SUMIF(AG9:AG127,"&lt;&gt;NOR",G9:G127)</f>
        <v>0</v>
      </c>
      <c r="H8" s="164"/>
      <c r="I8" s="164">
        <f>SUM(I9:I127)</f>
        <v>0</v>
      </c>
      <c r="J8" s="164"/>
      <c r="K8" s="164">
        <f>SUM(K9:K127)</f>
        <v>0</v>
      </c>
      <c r="L8" s="164"/>
      <c r="M8" s="164">
        <f>SUM(M9:M127)</f>
        <v>0</v>
      </c>
      <c r="N8" s="164"/>
      <c r="O8" s="164">
        <f>SUM(O9:O127)</f>
        <v>31.219999999999995</v>
      </c>
      <c r="P8" s="164"/>
      <c r="Q8" s="164">
        <f>SUM(Q9:Q127)</f>
        <v>0</v>
      </c>
      <c r="R8" s="164"/>
      <c r="S8" s="164"/>
      <c r="T8" s="165"/>
      <c r="U8" s="159"/>
      <c r="V8" s="159">
        <f>SUM(V9:V127)</f>
        <v>324.28000000000003</v>
      </c>
      <c r="W8" s="159"/>
      <c r="X8" s="159"/>
      <c r="AG8" t="s">
        <v>251</v>
      </c>
    </row>
    <row r="9" spans="1:60" outlineLevel="1" x14ac:dyDescent="0.2">
      <c r="A9" s="166">
        <v>1</v>
      </c>
      <c r="B9" s="167" t="s">
        <v>871</v>
      </c>
      <c r="C9" s="175" t="s">
        <v>872</v>
      </c>
      <c r="D9" s="168" t="s">
        <v>376</v>
      </c>
      <c r="E9" s="169">
        <v>9.0801999999999996</v>
      </c>
      <c r="F9" s="170"/>
      <c r="G9" s="171">
        <f>ROUND(E9*F9,2)</f>
        <v>0</v>
      </c>
      <c r="H9" s="170"/>
      <c r="I9" s="171">
        <f>ROUND(E9*H9,2)</f>
        <v>0</v>
      </c>
      <c r="J9" s="170"/>
      <c r="K9" s="171">
        <f>ROUND(E9*J9,2)</f>
        <v>0</v>
      </c>
      <c r="L9" s="171">
        <v>21</v>
      </c>
      <c r="M9" s="171">
        <f>G9*(1+L9/100)</f>
        <v>0</v>
      </c>
      <c r="N9" s="171">
        <v>9.3579999999999997E-2</v>
      </c>
      <c r="O9" s="171">
        <f>ROUND(E9*N9,2)</f>
        <v>0.85</v>
      </c>
      <c r="P9" s="171">
        <v>0</v>
      </c>
      <c r="Q9" s="171">
        <f>ROUND(E9*P9,2)</f>
        <v>0</v>
      </c>
      <c r="R9" s="171" t="s">
        <v>396</v>
      </c>
      <c r="S9" s="171" t="s">
        <v>337</v>
      </c>
      <c r="T9" s="172" t="s">
        <v>338</v>
      </c>
      <c r="U9" s="156">
        <v>0.67</v>
      </c>
      <c r="V9" s="156">
        <f>ROUND(E9*U9,2)</f>
        <v>6.08</v>
      </c>
      <c r="W9" s="156"/>
      <c r="X9" s="156" t="s">
        <v>257</v>
      </c>
      <c r="Y9" s="147"/>
      <c r="Z9" s="147"/>
      <c r="AA9" s="147"/>
      <c r="AB9" s="147"/>
      <c r="AC9" s="147"/>
      <c r="AD9" s="147"/>
      <c r="AE9" s="147"/>
      <c r="AF9" s="147"/>
      <c r="AG9" s="147" t="s">
        <v>258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64" t="s">
        <v>873</v>
      </c>
      <c r="D10" s="265"/>
      <c r="E10" s="265"/>
      <c r="F10" s="265"/>
      <c r="G10" s="265"/>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351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76" t="s">
        <v>259</v>
      </c>
      <c r="D11" s="157"/>
      <c r="E11" s="158"/>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260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176" t="s">
        <v>874</v>
      </c>
      <c r="D12" s="157"/>
      <c r="E12" s="158">
        <v>1.4895</v>
      </c>
      <c r="F12" s="156"/>
      <c r="G12" s="156"/>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260</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76" t="s">
        <v>875</v>
      </c>
      <c r="D13" s="157"/>
      <c r="E13" s="158">
        <v>0.56269999999999998</v>
      </c>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260</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76" t="s">
        <v>876</v>
      </c>
      <c r="D14" s="157"/>
      <c r="E14" s="158">
        <v>0.52500000000000002</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260</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76" t="s">
        <v>877</v>
      </c>
      <c r="D15" s="157"/>
      <c r="E15" s="158">
        <v>4.4999999999999998E-2</v>
      </c>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260</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76" t="s">
        <v>878</v>
      </c>
      <c r="D16" s="157"/>
      <c r="E16" s="158">
        <v>0.5</v>
      </c>
      <c r="F16" s="156"/>
      <c r="G16" s="156"/>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260</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76" t="s">
        <v>879</v>
      </c>
      <c r="D17" s="157"/>
      <c r="E17" s="158">
        <v>5.9580000000000002</v>
      </c>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260</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66">
        <v>2</v>
      </c>
      <c r="B18" s="167" t="s">
        <v>880</v>
      </c>
      <c r="C18" s="175" t="s">
        <v>881</v>
      </c>
      <c r="D18" s="168" t="s">
        <v>376</v>
      </c>
      <c r="E18" s="169">
        <v>7.2337499999999997</v>
      </c>
      <c r="F18" s="170"/>
      <c r="G18" s="171">
        <f>ROUND(E18*F18,2)</f>
        <v>0</v>
      </c>
      <c r="H18" s="170"/>
      <c r="I18" s="171">
        <f>ROUND(E18*H18,2)</f>
        <v>0</v>
      </c>
      <c r="J18" s="170"/>
      <c r="K18" s="171">
        <f>ROUND(E18*J18,2)</f>
        <v>0</v>
      </c>
      <c r="L18" s="171">
        <v>21</v>
      </c>
      <c r="M18" s="171">
        <f>G18*(1+L18/100)</f>
        <v>0</v>
      </c>
      <c r="N18" s="171">
        <v>0.15931000000000001</v>
      </c>
      <c r="O18" s="171">
        <f>ROUND(E18*N18,2)</f>
        <v>1.1499999999999999</v>
      </c>
      <c r="P18" s="171">
        <v>0</v>
      </c>
      <c r="Q18" s="171">
        <f>ROUND(E18*P18,2)</f>
        <v>0</v>
      </c>
      <c r="R18" s="171" t="s">
        <v>396</v>
      </c>
      <c r="S18" s="171" t="s">
        <v>337</v>
      </c>
      <c r="T18" s="172" t="s">
        <v>338</v>
      </c>
      <c r="U18" s="156">
        <v>0.70399999999999996</v>
      </c>
      <c r="V18" s="156">
        <f>ROUND(E18*U18,2)</f>
        <v>5.09</v>
      </c>
      <c r="W18" s="156"/>
      <c r="X18" s="156" t="s">
        <v>257</v>
      </c>
      <c r="Y18" s="147"/>
      <c r="Z18" s="147"/>
      <c r="AA18" s="147"/>
      <c r="AB18" s="147"/>
      <c r="AC18" s="147"/>
      <c r="AD18" s="147"/>
      <c r="AE18" s="147"/>
      <c r="AF18" s="147"/>
      <c r="AG18" s="147" t="s">
        <v>258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64" t="s">
        <v>873</v>
      </c>
      <c r="D19" s="265"/>
      <c r="E19" s="265"/>
      <c r="F19" s="265"/>
      <c r="G19" s="265"/>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351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76" t="s">
        <v>259</v>
      </c>
      <c r="D20" s="157"/>
      <c r="E20" s="158"/>
      <c r="F20" s="156"/>
      <c r="G20" s="15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260</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76" t="s">
        <v>882</v>
      </c>
      <c r="D21" s="157"/>
      <c r="E21" s="158">
        <v>1.32</v>
      </c>
      <c r="F21" s="156"/>
      <c r="G21" s="156"/>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260</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176" t="s">
        <v>883</v>
      </c>
      <c r="D22" s="157"/>
      <c r="E22" s="158">
        <v>1.7377499999999999</v>
      </c>
      <c r="F22" s="156"/>
      <c r="G22" s="15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260</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76" t="s">
        <v>884</v>
      </c>
      <c r="D23" s="157"/>
      <c r="E23" s="158">
        <v>1.08</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260</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6" t="s">
        <v>885</v>
      </c>
      <c r="D24" s="157"/>
      <c r="E24" s="158">
        <v>1.986</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260</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76" t="s">
        <v>886</v>
      </c>
      <c r="D25" s="157"/>
      <c r="E25" s="158">
        <v>1.1100000000000001</v>
      </c>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260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6">
        <v>3</v>
      </c>
      <c r="B26" s="167" t="s">
        <v>887</v>
      </c>
      <c r="C26" s="175" t="s">
        <v>888</v>
      </c>
      <c r="D26" s="168" t="s">
        <v>376</v>
      </c>
      <c r="E26" s="169">
        <v>2.2654000000000001</v>
      </c>
      <c r="F26" s="170"/>
      <c r="G26" s="171">
        <f>ROUND(E26*F26,2)</f>
        <v>0</v>
      </c>
      <c r="H26" s="170"/>
      <c r="I26" s="171">
        <f>ROUND(E26*H26,2)</f>
        <v>0</v>
      </c>
      <c r="J26" s="170"/>
      <c r="K26" s="171">
        <f>ROUND(E26*J26,2)</f>
        <v>0</v>
      </c>
      <c r="L26" s="171">
        <v>21</v>
      </c>
      <c r="M26" s="171">
        <f>G26*(1+L26/100)</f>
        <v>0</v>
      </c>
      <c r="N26" s="171">
        <v>0.23224</v>
      </c>
      <c r="O26" s="171">
        <f>ROUND(E26*N26,2)</f>
        <v>0.53</v>
      </c>
      <c r="P26" s="171">
        <v>0</v>
      </c>
      <c r="Q26" s="171">
        <f>ROUND(E26*P26,2)</f>
        <v>0</v>
      </c>
      <c r="R26" s="171" t="s">
        <v>396</v>
      </c>
      <c r="S26" s="171" t="s">
        <v>337</v>
      </c>
      <c r="T26" s="172" t="s">
        <v>338</v>
      </c>
      <c r="U26" s="156">
        <v>0.66</v>
      </c>
      <c r="V26" s="156">
        <f>ROUND(E26*U26,2)</f>
        <v>1.5</v>
      </c>
      <c r="W26" s="156"/>
      <c r="X26" s="156" t="s">
        <v>257</v>
      </c>
      <c r="Y26" s="147"/>
      <c r="Z26" s="147"/>
      <c r="AA26" s="147"/>
      <c r="AB26" s="147"/>
      <c r="AC26" s="147"/>
      <c r="AD26" s="147"/>
      <c r="AE26" s="147"/>
      <c r="AF26" s="147"/>
      <c r="AG26" s="147" t="s">
        <v>258</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6" t="s">
        <v>259</v>
      </c>
      <c r="D27" s="157"/>
      <c r="E27" s="158"/>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260</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76" t="s">
        <v>889</v>
      </c>
      <c r="D28" s="157"/>
      <c r="E28" s="158">
        <v>1.1020000000000001</v>
      </c>
      <c r="F28" s="156"/>
      <c r="G28" s="1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260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76" t="s">
        <v>890</v>
      </c>
      <c r="D29" s="157"/>
      <c r="E29" s="158">
        <v>0.14000000000000001</v>
      </c>
      <c r="F29" s="156"/>
      <c r="G29" s="1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260</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6" t="s">
        <v>891</v>
      </c>
      <c r="D30" s="157"/>
      <c r="E30" s="158">
        <v>0.19600000000000001</v>
      </c>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260</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76" t="s">
        <v>892</v>
      </c>
      <c r="D31" s="157"/>
      <c r="E31" s="158">
        <v>0.17499999999999999</v>
      </c>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260</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76" t="s">
        <v>893</v>
      </c>
      <c r="D32" s="157"/>
      <c r="E32" s="158">
        <v>0.58240000000000003</v>
      </c>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260</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76" t="s">
        <v>894</v>
      </c>
      <c r="D33" s="157"/>
      <c r="E33" s="158">
        <v>7.0000000000000007E-2</v>
      </c>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260</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66">
        <v>4</v>
      </c>
      <c r="B34" s="167" t="s">
        <v>895</v>
      </c>
      <c r="C34" s="175" t="s">
        <v>896</v>
      </c>
      <c r="D34" s="168" t="s">
        <v>376</v>
      </c>
      <c r="E34" s="169">
        <v>2.6276299999999999</v>
      </c>
      <c r="F34" s="170"/>
      <c r="G34" s="171">
        <f>ROUND(E34*F34,2)</f>
        <v>0</v>
      </c>
      <c r="H34" s="170"/>
      <c r="I34" s="171">
        <f>ROUND(E34*H34,2)</f>
        <v>0</v>
      </c>
      <c r="J34" s="170"/>
      <c r="K34" s="171">
        <f>ROUND(E34*J34,2)</f>
        <v>0</v>
      </c>
      <c r="L34" s="171">
        <v>21</v>
      </c>
      <c r="M34" s="171">
        <f>G34*(1+L34/100)</f>
        <v>0</v>
      </c>
      <c r="N34" s="171">
        <v>0.14419999999999999</v>
      </c>
      <c r="O34" s="171">
        <f>ROUND(E34*N34,2)</f>
        <v>0.38</v>
      </c>
      <c r="P34" s="171">
        <v>0</v>
      </c>
      <c r="Q34" s="171">
        <f>ROUND(E34*P34,2)</f>
        <v>0</v>
      </c>
      <c r="R34" s="171" t="s">
        <v>396</v>
      </c>
      <c r="S34" s="171" t="s">
        <v>337</v>
      </c>
      <c r="T34" s="172" t="s">
        <v>338</v>
      </c>
      <c r="U34" s="156">
        <v>0.88</v>
      </c>
      <c r="V34" s="156">
        <f>ROUND(E34*U34,2)</f>
        <v>2.31</v>
      </c>
      <c r="W34" s="156"/>
      <c r="X34" s="156" t="s">
        <v>257</v>
      </c>
      <c r="Y34" s="147"/>
      <c r="Z34" s="147"/>
      <c r="AA34" s="147"/>
      <c r="AB34" s="147"/>
      <c r="AC34" s="147"/>
      <c r="AD34" s="147"/>
      <c r="AE34" s="147"/>
      <c r="AF34" s="147"/>
      <c r="AG34" s="147" t="s">
        <v>258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76" t="s">
        <v>259</v>
      </c>
      <c r="D35" s="157"/>
      <c r="E35" s="158"/>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260</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76" t="s">
        <v>897</v>
      </c>
      <c r="D36" s="157"/>
      <c r="E36" s="158">
        <v>2.6276299999999999</v>
      </c>
      <c r="F36" s="156"/>
      <c r="G36" s="15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260</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66">
        <v>5</v>
      </c>
      <c r="B37" s="167" t="s">
        <v>898</v>
      </c>
      <c r="C37" s="175" t="s">
        <v>899</v>
      </c>
      <c r="D37" s="168" t="s">
        <v>376</v>
      </c>
      <c r="E37" s="169">
        <v>141.52359999999999</v>
      </c>
      <c r="F37" s="170"/>
      <c r="G37" s="171">
        <f>ROUND(E37*F37,2)</f>
        <v>0</v>
      </c>
      <c r="H37" s="170"/>
      <c r="I37" s="171">
        <f>ROUND(E37*H37,2)</f>
        <v>0</v>
      </c>
      <c r="J37" s="170"/>
      <c r="K37" s="171">
        <f>ROUND(E37*J37,2)</f>
        <v>0</v>
      </c>
      <c r="L37" s="171">
        <v>21</v>
      </c>
      <c r="M37" s="171">
        <f>G37*(1+L37/100)</f>
        <v>0</v>
      </c>
      <c r="N37" s="171">
        <v>0.14137</v>
      </c>
      <c r="O37" s="171">
        <f>ROUND(E37*N37,2)</f>
        <v>20.010000000000002</v>
      </c>
      <c r="P37" s="171">
        <v>0</v>
      </c>
      <c r="Q37" s="171">
        <f>ROUND(E37*P37,2)</f>
        <v>0</v>
      </c>
      <c r="R37" s="171" t="s">
        <v>396</v>
      </c>
      <c r="S37" s="171" t="s">
        <v>337</v>
      </c>
      <c r="T37" s="172" t="s">
        <v>338</v>
      </c>
      <c r="U37" s="156">
        <v>0.59</v>
      </c>
      <c r="V37" s="156">
        <f>ROUND(E37*U37,2)</f>
        <v>83.5</v>
      </c>
      <c r="W37" s="156"/>
      <c r="X37" s="156" t="s">
        <v>257</v>
      </c>
      <c r="Y37" s="147"/>
      <c r="Z37" s="147"/>
      <c r="AA37" s="147"/>
      <c r="AB37" s="147"/>
      <c r="AC37" s="147"/>
      <c r="AD37" s="147"/>
      <c r="AE37" s="147"/>
      <c r="AF37" s="147"/>
      <c r="AG37" s="147" t="s">
        <v>258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54"/>
      <c r="B38" s="155"/>
      <c r="C38" s="264" t="s">
        <v>900</v>
      </c>
      <c r="D38" s="265"/>
      <c r="E38" s="265"/>
      <c r="F38" s="265"/>
      <c r="G38" s="265"/>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351</v>
      </c>
      <c r="AH38" s="147"/>
      <c r="AI38" s="147"/>
      <c r="AJ38" s="147"/>
      <c r="AK38" s="147"/>
      <c r="AL38" s="147"/>
      <c r="AM38" s="147"/>
      <c r="AN38" s="147"/>
      <c r="AO38" s="147"/>
      <c r="AP38" s="147"/>
      <c r="AQ38" s="147"/>
      <c r="AR38" s="147"/>
      <c r="AS38" s="147"/>
      <c r="AT38" s="147"/>
      <c r="AU38" s="147"/>
      <c r="AV38" s="147"/>
      <c r="AW38" s="147"/>
      <c r="AX38" s="147"/>
      <c r="AY38" s="147"/>
      <c r="AZ38" s="147"/>
      <c r="BA38" s="185" t="str">
        <f>C38</f>
        <v>jednoduché nebo příčky zděné do svislé dřevěné, cihelné, betonové nebo ocelové konstrukce na jakoukoliv maltu vápenocementovou (MVC) nebo cementovou (MC),</v>
      </c>
      <c r="BB38" s="147"/>
      <c r="BC38" s="147"/>
      <c r="BD38" s="147"/>
      <c r="BE38" s="147"/>
      <c r="BF38" s="147"/>
      <c r="BG38" s="147"/>
      <c r="BH38" s="147"/>
    </row>
    <row r="39" spans="1:60" outlineLevel="1" x14ac:dyDescent="0.2">
      <c r="A39" s="154"/>
      <c r="B39" s="155"/>
      <c r="C39" s="176" t="s">
        <v>259</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260</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6" t="s">
        <v>901</v>
      </c>
      <c r="D40" s="157"/>
      <c r="E40" s="158">
        <v>30.120999999999999</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260</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76" t="s">
        <v>902</v>
      </c>
      <c r="D41" s="157"/>
      <c r="E41" s="158">
        <v>24</v>
      </c>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260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76" t="s">
        <v>903</v>
      </c>
      <c r="D42" s="157"/>
      <c r="E42" s="158">
        <v>5.7949999999999999</v>
      </c>
      <c r="F42" s="156"/>
      <c r="G42" s="156"/>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260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76" t="s">
        <v>904</v>
      </c>
      <c r="D43" s="157"/>
      <c r="E43" s="158">
        <v>12.875</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260</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76" t="s">
        <v>905</v>
      </c>
      <c r="D44" s="157"/>
      <c r="E44" s="158">
        <v>3.6070000000000002</v>
      </c>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260</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76" t="s">
        <v>906</v>
      </c>
      <c r="D45" s="157"/>
      <c r="E45" s="158">
        <v>30.803599999999999</v>
      </c>
      <c r="F45" s="156"/>
      <c r="G45" s="156"/>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260</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76" t="s">
        <v>907</v>
      </c>
      <c r="D46" s="157"/>
      <c r="E46" s="158">
        <v>8.2799999999999994</v>
      </c>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260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76" t="s">
        <v>908</v>
      </c>
      <c r="D47" s="157"/>
      <c r="E47" s="158">
        <v>6.2889999999999997</v>
      </c>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260</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76" t="s">
        <v>909</v>
      </c>
      <c r="D48" s="157"/>
      <c r="E48" s="158">
        <v>19.753</v>
      </c>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260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2.5" outlineLevel="1" x14ac:dyDescent="0.2">
      <c r="A49" s="166">
        <v>6</v>
      </c>
      <c r="B49" s="167" t="s">
        <v>910</v>
      </c>
      <c r="C49" s="175" t="s">
        <v>911</v>
      </c>
      <c r="D49" s="168" t="s">
        <v>376</v>
      </c>
      <c r="E49" s="169">
        <v>24.0535</v>
      </c>
      <c r="F49" s="170"/>
      <c r="G49" s="171">
        <f>ROUND(E49*F49,2)</f>
        <v>0</v>
      </c>
      <c r="H49" s="170"/>
      <c r="I49" s="171">
        <f>ROUND(E49*H49,2)</f>
        <v>0</v>
      </c>
      <c r="J49" s="170"/>
      <c r="K49" s="171">
        <f>ROUND(E49*J49,2)</f>
        <v>0</v>
      </c>
      <c r="L49" s="171">
        <v>21</v>
      </c>
      <c r="M49" s="171">
        <f>G49*(1+L49/100)</f>
        <v>0</v>
      </c>
      <c r="N49" s="171">
        <v>0.11666</v>
      </c>
      <c r="O49" s="171">
        <f>ROUND(E49*N49,2)</f>
        <v>2.81</v>
      </c>
      <c r="P49" s="171">
        <v>0</v>
      </c>
      <c r="Q49" s="171">
        <f>ROUND(E49*P49,2)</f>
        <v>0</v>
      </c>
      <c r="R49" s="171" t="s">
        <v>396</v>
      </c>
      <c r="S49" s="171" t="s">
        <v>337</v>
      </c>
      <c r="T49" s="172" t="s">
        <v>338</v>
      </c>
      <c r="U49" s="156">
        <v>0.56999999999999995</v>
      </c>
      <c r="V49" s="156">
        <f>ROUND(E49*U49,2)</f>
        <v>13.71</v>
      </c>
      <c r="W49" s="156"/>
      <c r="X49" s="156" t="s">
        <v>257</v>
      </c>
      <c r="Y49" s="147"/>
      <c r="Z49" s="147"/>
      <c r="AA49" s="147"/>
      <c r="AB49" s="147"/>
      <c r="AC49" s="147"/>
      <c r="AD49" s="147"/>
      <c r="AE49" s="147"/>
      <c r="AF49" s="147"/>
      <c r="AG49" s="147" t="s">
        <v>258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2.5" outlineLevel="1" x14ac:dyDescent="0.2">
      <c r="A50" s="154"/>
      <c r="B50" s="155"/>
      <c r="C50" s="264" t="s">
        <v>900</v>
      </c>
      <c r="D50" s="265"/>
      <c r="E50" s="265"/>
      <c r="F50" s="265"/>
      <c r="G50" s="265"/>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351</v>
      </c>
      <c r="AH50" s="147"/>
      <c r="AI50" s="147"/>
      <c r="AJ50" s="147"/>
      <c r="AK50" s="147"/>
      <c r="AL50" s="147"/>
      <c r="AM50" s="147"/>
      <c r="AN50" s="147"/>
      <c r="AO50" s="147"/>
      <c r="AP50" s="147"/>
      <c r="AQ50" s="147"/>
      <c r="AR50" s="147"/>
      <c r="AS50" s="147"/>
      <c r="AT50" s="147"/>
      <c r="AU50" s="147"/>
      <c r="AV50" s="147"/>
      <c r="AW50" s="147"/>
      <c r="AX50" s="147"/>
      <c r="AY50" s="147"/>
      <c r="AZ50" s="147"/>
      <c r="BA50" s="185" t="str">
        <f>C50</f>
        <v>jednoduché nebo příčky zděné do svislé dřevěné, cihelné, betonové nebo ocelové konstrukce na jakoukoliv maltu vápenocementovou (MVC) nebo cementovou (MC),</v>
      </c>
      <c r="BB50" s="147"/>
      <c r="BC50" s="147"/>
      <c r="BD50" s="147"/>
      <c r="BE50" s="147"/>
      <c r="BF50" s="147"/>
      <c r="BG50" s="147"/>
      <c r="BH50" s="147"/>
    </row>
    <row r="51" spans="1:60" outlineLevel="1" x14ac:dyDescent="0.2">
      <c r="A51" s="154"/>
      <c r="B51" s="155"/>
      <c r="C51" s="176" t="s">
        <v>259</v>
      </c>
      <c r="D51" s="157"/>
      <c r="E51" s="158"/>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260</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76" t="s">
        <v>912</v>
      </c>
      <c r="D52" s="157"/>
      <c r="E52" s="158">
        <v>10.631</v>
      </c>
      <c r="F52" s="156"/>
      <c r="G52" s="156"/>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260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76" t="s">
        <v>913</v>
      </c>
      <c r="D53" s="157"/>
      <c r="E53" s="158">
        <v>2.0249999999999999</v>
      </c>
      <c r="F53" s="156"/>
      <c r="G53" s="15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260</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6" t="s">
        <v>914</v>
      </c>
      <c r="D54" s="157"/>
      <c r="E54" s="158">
        <v>1.4139999999999999</v>
      </c>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260</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6" t="s">
        <v>915</v>
      </c>
      <c r="D55" s="157"/>
      <c r="E55" s="158">
        <v>1.4139999999999999</v>
      </c>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260</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6" t="s">
        <v>916</v>
      </c>
      <c r="D56" s="157"/>
      <c r="E56" s="158">
        <v>2.4824999999999999</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260</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76" t="s">
        <v>917</v>
      </c>
      <c r="D57" s="157"/>
      <c r="E57" s="158">
        <v>4.673</v>
      </c>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260</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76" t="s">
        <v>918</v>
      </c>
      <c r="D58" s="157"/>
      <c r="E58" s="158">
        <v>1.4139999999999999</v>
      </c>
      <c r="F58" s="156"/>
      <c r="G58" s="15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260</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33.75" outlineLevel="1" x14ac:dyDescent="0.2">
      <c r="A59" s="166">
        <v>7</v>
      </c>
      <c r="B59" s="167" t="s">
        <v>919</v>
      </c>
      <c r="C59" s="175" t="s">
        <v>920</v>
      </c>
      <c r="D59" s="168" t="s">
        <v>376</v>
      </c>
      <c r="E59" s="169">
        <v>8.875</v>
      </c>
      <c r="F59" s="170"/>
      <c r="G59" s="171">
        <f>ROUND(E59*F59,2)</f>
        <v>0</v>
      </c>
      <c r="H59" s="170"/>
      <c r="I59" s="171">
        <f>ROUND(E59*H59,2)</f>
        <v>0</v>
      </c>
      <c r="J59" s="170"/>
      <c r="K59" s="171">
        <f>ROUND(E59*J59,2)</f>
        <v>0</v>
      </c>
      <c r="L59" s="171">
        <v>21</v>
      </c>
      <c r="M59" s="171">
        <f>G59*(1+L59/100)</f>
        <v>0</v>
      </c>
      <c r="N59" s="171">
        <v>4.5440000000000001E-2</v>
      </c>
      <c r="O59" s="171">
        <f>ROUND(E59*N59,2)</f>
        <v>0.4</v>
      </c>
      <c r="P59" s="171">
        <v>0</v>
      </c>
      <c r="Q59" s="171">
        <f>ROUND(E59*P59,2)</f>
        <v>0</v>
      </c>
      <c r="R59" s="171" t="s">
        <v>396</v>
      </c>
      <c r="S59" s="171" t="s">
        <v>337</v>
      </c>
      <c r="T59" s="172" t="s">
        <v>338</v>
      </c>
      <c r="U59" s="156">
        <v>1.452</v>
      </c>
      <c r="V59" s="156">
        <f>ROUND(E59*U59,2)</f>
        <v>12.89</v>
      </c>
      <c r="W59" s="156"/>
      <c r="X59" s="156" t="s">
        <v>257</v>
      </c>
      <c r="Y59" s="147"/>
      <c r="Z59" s="147"/>
      <c r="AA59" s="147"/>
      <c r="AB59" s="147"/>
      <c r="AC59" s="147"/>
      <c r="AD59" s="147"/>
      <c r="AE59" s="147"/>
      <c r="AF59" s="147"/>
      <c r="AG59" s="147" t="s">
        <v>258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2.5" outlineLevel="1" x14ac:dyDescent="0.2">
      <c r="A60" s="154"/>
      <c r="B60" s="155"/>
      <c r="C60" s="264" t="s">
        <v>921</v>
      </c>
      <c r="D60" s="265"/>
      <c r="E60" s="265"/>
      <c r="F60" s="265"/>
      <c r="G60" s="265"/>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351</v>
      </c>
      <c r="AH60" s="147"/>
      <c r="AI60" s="147"/>
      <c r="AJ60" s="147"/>
      <c r="AK60" s="147"/>
      <c r="AL60" s="147"/>
      <c r="AM60" s="147"/>
      <c r="AN60" s="147"/>
      <c r="AO60" s="147"/>
      <c r="AP60" s="147"/>
      <c r="AQ60" s="147"/>
      <c r="AR60" s="147"/>
      <c r="AS60" s="147"/>
      <c r="AT60" s="147"/>
      <c r="AU60" s="147"/>
      <c r="AV60" s="147"/>
      <c r="AW60" s="147"/>
      <c r="AX60" s="147"/>
      <c r="AY60" s="147"/>
      <c r="AZ60" s="147"/>
      <c r="BA60" s="185" t="str">
        <f>C60</f>
        <v>zřízení nosné konstrukce příčky, vložení tepelné izolace tl. do 5 cm, montáž desek, tmelení spár Q2 a úprava rohů. Včetně dodávek materiálu.</v>
      </c>
      <c r="BB60" s="147"/>
      <c r="BC60" s="147"/>
      <c r="BD60" s="147"/>
      <c r="BE60" s="147"/>
      <c r="BF60" s="147"/>
      <c r="BG60" s="147"/>
      <c r="BH60" s="147"/>
    </row>
    <row r="61" spans="1:60" outlineLevel="1" x14ac:dyDescent="0.2">
      <c r="A61" s="154"/>
      <c r="B61" s="155"/>
      <c r="C61" s="176" t="s">
        <v>259</v>
      </c>
      <c r="D61" s="157"/>
      <c r="E61" s="158"/>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260</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76" t="s">
        <v>922</v>
      </c>
      <c r="D62" s="157"/>
      <c r="E62" s="158">
        <v>8.875</v>
      </c>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260</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33.75" outlineLevel="1" x14ac:dyDescent="0.2">
      <c r="A63" s="166">
        <v>8</v>
      </c>
      <c r="B63" s="167" t="s">
        <v>923</v>
      </c>
      <c r="C63" s="175" t="s">
        <v>924</v>
      </c>
      <c r="D63" s="168" t="s">
        <v>376</v>
      </c>
      <c r="E63" s="169">
        <v>2.75</v>
      </c>
      <c r="F63" s="170"/>
      <c r="G63" s="171">
        <f>ROUND(E63*F63,2)</f>
        <v>0</v>
      </c>
      <c r="H63" s="170"/>
      <c r="I63" s="171">
        <f>ROUND(E63*H63,2)</f>
        <v>0</v>
      </c>
      <c r="J63" s="170"/>
      <c r="K63" s="171">
        <f>ROUND(E63*J63,2)</f>
        <v>0</v>
      </c>
      <c r="L63" s="171">
        <v>21</v>
      </c>
      <c r="M63" s="171">
        <f>G63*(1+L63/100)</f>
        <v>0</v>
      </c>
      <c r="N63" s="171">
        <v>1.6389999999999998E-2</v>
      </c>
      <c r="O63" s="171">
        <f>ROUND(E63*N63,2)</f>
        <v>0.05</v>
      </c>
      <c r="P63" s="171">
        <v>0</v>
      </c>
      <c r="Q63" s="171">
        <f>ROUND(E63*P63,2)</f>
        <v>0</v>
      </c>
      <c r="R63" s="171" t="s">
        <v>396</v>
      </c>
      <c r="S63" s="171" t="s">
        <v>337</v>
      </c>
      <c r="T63" s="172" t="s">
        <v>338</v>
      </c>
      <c r="U63" s="156">
        <v>0.93</v>
      </c>
      <c r="V63" s="156">
        <f>ROUND(E63*U63,2)</f>
        <v>2.56</v>
      </c>
      <c r="W63" s="156"/>
      <c r="X63" s="156" t="s">
        <v>257</v>
      </c>
      <c r="Y63" s="147"/>
      <c r="Z63" s="147"/>
      <c r="AA63" s="147"/>
      <c r="AB63" s="147"/>
      <c r="AC63" s="147"/>
      <c r="AD63" s="147"/>
      <c r="AE63" s="147"/>
      <c r="AF63" s="147"/>
      <c r="AG63" s="147" t="s">
        <v>258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6" t="s">
        <v>259</v>
      </c>
      <c r="D64" s="157"/>
      <c r="E64" s="158"/>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260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76" t="s">
        <v>925</v>
      </c>
      <c r="D65" s="157"/>
      <c r="E65" s="158">
        <v>2.75</v>
      </c>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260</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1" x14ac:dyDescent="0.2">
      <c r="A66" s="166">
        <v>9</v>
      </c>
      <c r="B66" s="167" t="s">
        <v>926</v>
      </c>
      <c r="C66" s="175" t="s">
        <v>927</v>
      </c>
      <c r="D66" s="168" t="s">
        <v>376</v>
      </c>
      <c r="E66" s="169">
        <v>20.027999999999999</v>
      </c>
      <c r="F66" s="170"/>
      <c r="G66" s="171">
        <f>ROUND(E66*F66,2)</f>
        <v>0</v>
      </c>
      <c r="H66" s="170"/>
      <c r="I66" s="171">
        <f>ROUND(E66*H66,2)</f>
        <v>0</v>
      </c>
      <c r="J66" s="170"/>
      <c r="K66" s="171">
        <f>ROUND(E66*J66,2)</f>
        <v>0</v>
      </c>
      <c r="L66" s="171">
        <v>21</v>
      </c>
      <c r="M66" s="171">
        <f>G66*(1+L66/100)</f>
        <v>0</v>
      </c>
      <c r="N66" s="171">
        <v>1.627E-2</v>
      </c>
      <c r="O66" s="171">
        <f>ROUND(E66*N66,2)</f>
        <v>0.33</v>
      </c>
      <c r="P66" s="171">
        <v>0</v>
      </c>
      <c r="Q66" s="171">
        <f>ROUND(E66*P66,2)</f>
        <v>0</v>
      </c>
      <c r="R66" s="171"/>
      <c r="S66" s="171" t="s">
        <v>255</v>
      </c>
      <c r="T66" s="172" t="s">
        <v>256</v>
      </c>
      <c r="U66" s="156">
        <v>0.8</v>
      </c>
      <c r="V66" s="156">
        <f>ROUND(E66*U66,2)</f>
        <v>16.02</v>
      </c>
      <c r="W66" s="156"/>
      <c r="X66" s="156" t="s">
        <v>257</v>
      </c>
      <c r="Y66" s="147"/>
      <c r="Z66" s="147"/>
      <c r="AA66" s="147"/>
      <c r="AB66" s="147"/>
      <c r="AC66" s="147"/>
      <c r="AD66" s="147"/>
      <c r="AE66" s="147"/>
      <c r="AF66" s="147"/>
      <c r="AG66" s="147" t="s">
        <v>258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66" t="s">
        <v>1594</v>
      </c>
      <c r="D67" s="267"/>
      <c r="E67" s="267"/>
      <c r="F67" s="267"/>
      <c r="G67" s="267"/>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404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68" t="s">
        <v>928</v>
      </c>
      <c r="D68" s="269"/>
      <c r="E68" s="269"/>
      <c r="F68" s="269"/>
      <c r="G68" s="269"/>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404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68" t="s">
        <v>929</v>
      </c>
      <c r="D69" s="269"/>
      <c r="E69" s="269"/>
      <c r="F69" s="269"/>
      <c r="G69" s="269"/>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404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68" t="s">
        <v>930</v>
      </c>
      <c r="D70" s="269"/>
      <c r="E70" s="269"/>
      <c r="F70" s="269"/>
      <c r="G70" s="269"/>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404</v>
      </c>
      <c r="AH70" s="147"/>
      <c r="AI70" s="147"/>
      <c r="AJ70" s="147"/>
      <c r="AK70" s="147"/>
      <c r="AL70" s="147"/>
      <c r="AM70" s="147"/>
      <c r="AN70" s="147"/>
      <c r="AO70" s="147"/>
      <c r="AP70" s="147"/>
      <c r="AQ70" s="147"/>
      <c r="AR70" s="147"/>
      <c r="AS70" s="147"/>
      <c r="AT70" s="147"/>
      <c r="AU70" s="147"/>
      <c r="AV70" s="147"/>
      <c r="AW70" s="147"/>
      <c r="AX70" s="147"/>
      <c r="AY70" s="147"/>
      <c r="AZ70" s="147"/>
      <c r="BA70" s="185" t="str">
        <f>C70</f>
        <v>- standardního tmelení Q2, to je: základní tmelení Q1+ dodatečné tmelení (tmelení najemno) a případné přebroušení.</v>
      </c>
      <c r="BB70" s="147"/>
      <c r="BC70" s="147"/>
      <c r="BD70" s="147"/>
      <c r="BE70" s="147"/>
      <c r="BF70" s="147"/>
      <c r="BG70" s="147"/>
      <c r="BH70" s="147"/>
    </row>
    <row r="71" spans="1:60" outlineLevel="1" x14ac:dyDescent="0.2">
      <c r="A71" s="154"/>
      <c r="B71" s="155"/>
      <c r="C71" s="176" t="s">
        <v>259</v>
      </c>
      <c r="D71" s="157"/>
      <c r="E71" s="158"/>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260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76" t="s">
        <v>931</v>
      </c>
      <c r="D72" s="157"/>
      <c r="E72" s="158">
        <v>20.027999999999999</v>
      </c>
      <c r="F72" s="156"/>
      <c r="G72" s="1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260</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6">
        <v>10</v>
      </c>
      <c r="B73" s="167" t="s">
        <v>932</v>
      </c>
      <c r="C73" s="175" t="s">
        <v>933</v>
      </c>
      <c r="D73" s="168" t="s">
        <v>376</v>
      </c>
      <c r="E73" s="169">
        <v>449.77569999999997</v>
      </c>
      <c r="F73" s="170"/>
      <c r="G73" s="171">
        <f>ROUND(E73*F73,2)</f>
        <v>0</v>
      </c>
      <c r="H73" s="170"/>
      <c r="I73" s="171">
        <f>ROUND(E73*H73,2)</f>
        <v>0</v>
      </c>
      <c r="J73" s="170"/>
      <c r="K73" s="171">
        <f>ROUND(E73*J73,2)</f>
        <v>0</v>
      </c>
      <c r="L73" s="171">
        <v>21</v>
      </c>
      <c r="M73" s="171">
        <f>G73*(1+L73/100)</f>
        <v>0</v>
      </c>
      <c r="N73" s="171">
        <v>8.2500000000000004E-3</v>
      </c>
      <c r="O73" s="171">
        <f>ROUND(E73*N73,2)</f>
        <v>3.71</v>
      </c>
      <c r="P73" s="171">
        <v>0</v>
      </c>
      <c r="Q73" s="171">
        <f>ROUND(E73*P73,2)</f>
        <v>0</v>
      </c>
      <c r="R73" s="171" t="s">
        <v>396</v>
      </c>
      <c r="S73" s="171" t="s">
        <v>337</v>
      </c>
      <c r="T73" s="172" t="s">
        <v>338</v>
      </c>
      <c r="U73" s="156">
        <v>0.3</v>
      </c>
      <c r="V73" s="156">
        <f>ROUND(E73*U73,2)</f>
        <v>134.93</v>
      </c>
      <c r="W73" s="156"/>
      <c r="X73" s="156" t="s">
        <v>257</v>
      </c>
      <c r="Y73" s="147"/>
      <c r="Z73" s="147"/>
      <c r="AA73" s="147"/>
      <c r="AB73" s="147"/>
      <c r="AC73" s="147"/>
      <c r="AD73" s="147"/>
      <c r="AE73" s="147"/>
      <c r="AF73" s="147"/>
      <c r="AG73" s="147" t="s">
        <v>258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64" t="s">
        <v>934</v>
      </c>
      <c r="D74" s="265"/>
      <c r="E74" s="265"/>
      <c r="F74" s="265"/>
      <c r="G74" s="265"/>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351</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6" t="s">
        <v>259</v>
      </c>
      <c r="D75" s="157"/>
      <c r="E75" s="158"/>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260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76" t="s">
        <v>935</v>
      </c>
      <c r="D76" s="157"/>
      <c r="E76" s="158">
        <v>337.08407999999997</v>
      </c>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260</v>
      </c>
      <c r="AH76" s="147">
        <v>5</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76" t="s">
        <v>936</v>
      </c>
      <c r="D77" s="157"/>
      <c r="E77" s="158">
        <v>647.89099999999996</v>
      </c>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260</v>
      </c>
      <c r="AH77" s="147">
        <v>5</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76" t="s">
        <v>937</v>
      </c>
      <c r="D78" s="157"/>
      <c r="E78" s="158">
        <v>-535.19938000000002</v>
      </c>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260</v>
      </c>
      <c r="AH78" s="147">
        <v>5</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33.75" outlineLevel="1" x14ac:dyDescent="0.2">
      <c r="A79" s="166">
        <v>11</v>
      </c>
      <c r="B79" s="167" t="s">
        <v>938</v>
      </c>
      <c r="C79" s="175" t="s">
        <v>939</v>
      </c>
      <c r="D79" s="168" t="s">
        <v>376</v>
      </c>
      <c r="E79" s="169">
        <v>29.87</v>
      </c>
      <c r="F79" s="170"/>
      <c r="G79" s="171">
        <f>ROUND(E79*F79,2)</f>
        <v>0</v>
      </c>
      <c r="H79" s="170"/>
      <c r="I79" s="171">
        <f>ROUND(E79*H79,2)</f>
        <v>0</v>
      </c>
      <c r="J79" s="170"/>
      <c r="K79" s="171">
        <f>ROUND(E79*J79,2)</f>
        <v>0</v>
      </c>
      <c r="L79" s="171">
        <v>21</v>
      </c>
      <c r="M79" s="171">
        <f>G79*(1+L79/100)</f>
        <v>0</v>
      </c>
      <c r="N79" s="171">
        <v>1.2149999999999999E-2</v>
      </c>
      <c r="O79" s="171">
        <f>ROUND(E79*N79,2)</f>
        <v>0.36</v>
      </c>
      <c r="P79" s="171">
        <v>0</v>
      </c>
      <c r="Q79" s="171">
        <f>ROUND(E79*P79,2)</f>
        <v>0</v>
      </c>
      <c r="R79" s="171" t="s">
        <v>396</v>
      </c>
      <c r="S79" s="171" t="s">
        <v>337</v>
      </c>
      <c r="T79" s="172" t="s">
        <v>338</v>
      </c>
      <c r="U79" s="156">
        <v>1.0109999999999999</v>
      </c>
      <c r="V79" s="156">
        <f>ROUND(E79*U79,2)</f>
        <v>30.2</v>
      </c>
      <c r="W79" s="156"/>
      <c r="X79" s="156" t="s">
        <v>257</v>
      </c>
      <c r="Y79" s="147"/>
      <c r="Z79" s="147"/>
      <c r="AA79" s="147"/>
      <c r="AB79" s="147"/>
      <c r="AC79" s="147"/>
      <c r="AD79" s="147"/>
      <c r="AE79" s="147"/>
      <c r="AF79" s="147"/>
      <c r="AG79" s="147" t="s">
        <v>258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76" t="s">
        <v>259</v>
      </c>
      <c r="D80" s="157"/>
      <c r="E80" s="158"/>
      <c r="F80" s="156"/>
      <c r="G80" s="156"/>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260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76" t="s">
        <v>940</v>
      </c>
      <c r="D81" s="157"/>
      <c r="E81" s="158">
        <v>2.83</v>
      </c>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260</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76" t="s">
        <v>941</v>
      </c>
      <c r="D82" s="157"/>
      <c r="E82" s="158">
        <v>4.17</v>
      </c>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260</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76" t="s">
        <v>942</v>
      </c>
      <c r="D83" s="157"/>
      <c r="E83" s="158">
        <v>1.97</v>
      </c>
      <c r="F83" s="156"/>
      <c r="G83" s="156"/>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260</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76" t="s">
        <v>943</v>
      </c>
      <c r="D84" s="157"/>
      <c r="E84" s="158">
        <v>1.73</v>
      </c>
      <c r="F84" s="156"/>
      <c r="G84" s="156"/>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260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76" t="s">
        <v>944</v>
      </c>
      <c r="D85" s="157"/>
      <c r="E85" s="158">
        <v>2.74</v>
      </c>
      <c r="F85" s="156"/>
      <c r="G85" s="156"/>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260</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76" t="s">
        <v>945</v>
      </c>
      <c r="D86" s="157"/>
      <c r="E86" s="158">
        <v>4.13</v>
      </c>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260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76" t="s">
        <v>946</v>
      </c>
      <c r="D87" s="157"/>
      <c r="E87" s="158">
        <v>2.12</v>
      </c>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260</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76" t="s">
        <v>947</v>
      </c>
      <c r="D88" s="157"/>
      <c r="E88" s="158">
        <v>2.58</v>
      </c>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260</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76" t="s">
        <v>948</v>
      </c>
      <c r="D89" s="157"/>
      <c r="E89" s="158">
        <v>2.89</v>
      </c>
      <c r="F89" s="156"/>
      <c r="G89" s="156"/>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260</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76" t="s">
        <v>949</v>
      </c>
      <c r="D90" s="157"/>
      <c r="E90" s="158">
        <v>1.57</v>
      </c>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260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76" t="s">
        <v>950</v>
      </c>
      <c r="D91" s="157"/>
      <c r="E91" s="158">
        <v>1.79</v>
      </c>
      <c r="F91" s="156"/>
      <c r="G91" s="15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260</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76" t="s">
        <v>951</v>
      </c>
      <c r="D92" s="157"/>
      <c r="E92" s="158">
        <v>1.35</v>
      </c>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260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66">
        <v>12</v>
      </c>
      <c r="B93" s="167" t="s">
        <v>952</v>
      </c>
      <c r="C93" s="175" t="s">
        <v>953</v>
      </c>
      <c r="D93" s="168" t="s">
        <v>389</v>
      </c>
      <c r="E93" s="169">
        <v>6</v>
      </c>
      <c r="F93" s="170"/>
      <c r="G93" s="171">
        <f>ROUND(E93*F93,2)</f>
        <v>0</v>
      </c>
      <c r="H93" s="170"/>
      <c r="I93" s="171">
        <f>ROUND(E93*H93,2)</f>
        <v>0</v>
      </c>
      <c r="J93" s="170"/>
      <c r="K93" s="171">
        <f>ROUND(E93*J93,2)</f>
        <v>0</v>
      </c>
      <c r="L93" s="171">
        <v>21</v>
      </c>
      <c r="M93" s="171">
        <f>G93*(1+L93/100)</f>
        <v>0</v>
      </c>
      <c r="N93" s="171">
        <v>1.3339999999999999E-2</v>
      </c>
      <c r="O93" s="171">
        <f>ROUND(E93*N93,2)</f>
        <v>0.08</v>
      </c>
      <c r="P93" s="171">
        <v>0</v>
      </c>
      <c r="Q93" s="171">
        <f>ROUND(E93*P93,2)</f>
        <v>0</v>
      </c>
      <c r="R93" s="171"/>
      <c r="S93" s="171" t="s">
        <v>255</v>
      </c>
      <c r="T93" s="172" t="s">
        <v>256</v>
      </c>
      <c r="U93" s="156">
        <v>1.79</v>
      </c>
      <c r="V93" s="156">
        <f>ROUND(E93*U93,2)</f>
        <v>10.74</v>
      </c>
      <c r="W93" s="156"/>
      <c r="X93" s="156" t="s">
        <v>257</v>
      </c>
      <c r="Y93" s="147"/>
      <c r="Z93" s="147"/>
      <c r="AA93" s="147"/>
      <c r="AB93" s="147"/>
      <c r="AC93" s="147"/>
      <c r="AD93" s="147"/>
      <c r="AE93" s="147"/>
      <c r="AF93" s="147"/>
      <c r="AG93" s="147" t="s">
        <v>258</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76" t="s">
        <v>259</v>
      </c>
      <c r="D94" s="157"/>
      <c r="E94" s="158"/>
      <c r="F94" s="156"/>
      <c r="G94" s="15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260</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76" t="s">
        <v>954</v>
      </c>
      <c r="D95" s="157"/>
      <c r="E95" s="158">
        <v>6</v>
      </c>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260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66">
        <v>13</v>
      </c>
      <c r="B96" s="167" t="s">
        <v>955</v>
      </c>
      <c r="C96" s="175" t="s">
        <v>956</v>
      </c>
      <c r="D96" s="168" t="s">
        <v>389</v>
      </c>
      <c r="E96" s="169">
        <v>3</v>
      </c>
      <c r="F96" s="170"/>
      <c r="G96" s="171">
        <f>ROUND(E96*F96,2)</f>
        <v>0</v>
      </c>
      <c r="H96" s="170"/>
      <c r="I96" s="171">
        <f>ROUND(E96*H96,2)</f>
        <v>0</v>
      </c>
      <c r="J96" s="170"/>
      <c r="K96" s="171">
        <f>ROUND(E96*J96,2)</f>
        <v>0</v>
      </c>
      <c r="L96" s="171">
        <v>21</v>
      </c>
      <c r="M96" s="171">
        <f>G96*(1+L96/100)</f>
        <v>0</v>
      </c>
      <c r="N96" s="171">
        <v>3.5599999999999998E-3</v>
      </c>
      <c r="O96" s="171">
        <f>ROUND(E96*N96,2)</f>
        <v>0.01</v>
      </c>
      <c r="P96" s="171">
        <v>0</v>
      </c>
      <c r="Q96" s="171">
        <f>ROUND(E96*P96,2)</f>
        <v>0</v>
      </c>
      <c r="R96" s="171" t="s">
        <v>396</v>
      </c>
      <c r="S96" s="171" t="s">
        <v>337</v>
      </c>
      <c r="T96" s="172" t="s">
        <v>338</v>
      </c>
      <c r="U96" s="156">
        <v>0.3</v>
      </c>
      <c r="V96" s="156">
        <f>ROUND(E96*U96,2)</f>
        <v>0.9</v>
      </c>
      <c r="W96" s="156"/>
      <c r="X96" s="156" t="s">
        <v>257</v>
      </c>
      <c r="Y96" s="147"/>
      <c r="Z96" s="147"/>
      <c r="AA96" s="147"/>
      <c r="AB96" s="147"/>
      <c r="AC96" s="147"/>
      <c r="AD96" s="147"/>
      <c r="AE96" s="147"/>
      <c r="AF96" s="147"/>
      <c r="AG96" s="147" t="s">
        <v>258</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76" t="s">
        <v>259</v>
      </c>
      <c r="D97" s="157"/>
      <c r="E97" s="158"/>
      <c r="F97" s="156"/>
      <c r="G97" s="156"/>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260</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76" t="s">
        <v>957</v>
      </c>
      <c r="D98" s="157"/>
      <c r="E98" s="158">
        <v>3</v>
      </c>
      <c r="F98" s="156"/>
      <c r="G98" s="15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260</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66">
        <v>14</v>
      </c>
      <c r="B99" s="167" t="s">
        <v>958</v>
      </c>
      <c r="C99" s="175" t="s">
        <v>959</v>
      </c>
      <c r="D99" s="168" t="s">
        <v>389</v>
      </c>
      <c r="E99" s="169">
        <v>3</v>
      </c>
      <c r="F99" s="170"/>
      <c r="G99" s="171">
        <f>ROUND(E99*F99,2)</f>
        <v>0</v>
      </c>
      <c r="H99" s="170"/>
      <c r="I99" s="171">
        <f>ROUND(E99*H99,2)</f>
        <v>0</v>
      </c>
      <c r="J99" s="170"/>
      <c r="K99" s="171">
        <f>ROUND(E99*J99,2)</f>
        <v>0</v>
      </c>
      <c r="L99" s="171">
        <v>21</v>
      </c>
      <c r="M99" s="171">
        <f>G99*(1+L99/100)</f>
        <v>0</v>
      </c>
      <c r="N99" s="171">
        <v>5.2499999999999998E-2</v>
      </c>
      <c r="O99" s="171">
        <f>ROUND(E99*N99,2)</f>
        <v>0.16</v>
      </c>
      <c r="P99" s="171">
        <v>0</v>
      </c>
      <c r="Q99" s="171">
        <f>ROUND(E99*P99,2)</f>
        <v>0</v>
      </c>
      <c r="R99" s="171" t="s">
        <v>960</v>
      </c>
      <c r="S99" s="171" t="s">
        <v>337</v>
      </c>
      <c r="T99" s="172" t="s">
        <v>338</v>
      </c>
      <c r="U99" s="156">
        <v>0</v>
      </c>
      <c r="V99" s="156">
        <f>ROUND(E99*U99,2)</f>
        <v>0</v>
      </c>
      <c r="W99" s="156"/>
      <c r="X99" s="156" t="s">
        <v>961</v>
      </c>
      <c r="Y99" s="147"/>
      <c r="Z99" s="147"/>
      <c r="AA99" s="147"/>
      <c r="AB99" s="147"/>
      <c r="AC99" s="147"/>
      <c r="AD99" s="147"/>
      <c r="AE99" s="147"/>
      <c r="AF99" s="147"/>
      <c r="AG99" s="147" t="s">
        <v>962</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76" t="s">
        <v>963</v>
      </c>
      <c r="D100" s="157"/>
      <c r="E100" s="158">
        <v>3</v>
      </c>
      <c r="F100" s="156"/>
      <c r="G100" s="156"/>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260</v>
      </c>
      <c r="AH100" s="147">
        <v>5</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66">
        <v>15</v>
      </c>
      <c r="B101" s="167" t="s">
        <v>964</v>
      </c>
      <c r="C101" s="175" t="s">
        <v>956</v>
      </c>
      <c r="D101" s="168" t="s">
        <v>389</v>
      </c>
      <c r="E101" s="169">
        <v>11</v>
      </c>
      <c r="F101" s="170"/>
      <c r="G101" s="171">
        <f>ROUND(E101*F101,2)</f>
        <v>0</v>
      </c>
      <c r="H101" s="170"/>
      <c r="I101" s="171">
        <f>ROUND(E101*H101,2)</f>
        <v>0</v>
      </c>
      <c r="J101" s="170"/>
      <c r="K101" s="171">
        <f>ROUND(E101*J101,2)</f>
        <v>0</v>
      </c>
      <c r="L101" s="171">
        <v>21</v>
      </c>
      <c r="M101" s="171">
        <f>G101*(1+L101/100)</f>
        <v>0</v>
      </c>
      <c r="N101" s="171">
        <v>1.137E-2</v>
      </c>
      <c r="O101" s="171">
        <f>ROUND(E101*N101,2)</f>
        <v>0.13</v>
      </c>
      <c r="P101" s="171">
        <v>0</v>
      </c>
      <c r="Q101" s="171">
        <f>ROUND(E101*P101,2)</f>
        <v>0</v>
      </c>
      <c r="R101" s="171" t="s">
        <v>396</v>
      </c>
      <c r="S101" s="171" t="s">
        <v>337</v>
      </c>
      <c r="T101" s="172" t="s">
        <v>338</v>
      </c>
      <c r="U101" s="156">
        <v>0.35</v>
      </c>
      <c r="V101" s="156">
        <f>ROUND(E101*U101,2)</f>
        <v>3.85</v>
      </c>
      <c r="W101" s="156"/>
      <c r="X101" s="156" t="s">
        <v>257</v>
      </c>
      <c r="Y101" s="147"/>
      <c r="Z101" s="147"/>
      <c r="AA101" s="147"/>
      <c r="AB101" s="147"/>
      <c r="AC101" s="147"/>
      <c r="AD101" s="147"/>
      <c r="AE101" s="147"/>
      <c r="AF101" s="147"/>
      <c r="AG101" s="147" t="s">
        <v>258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76" t="s">
        <v>259</v>
      </c>
      <c r="D102" s="157"/>
      <c r="E102" s="158"/>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260</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176" t="s">
        <v>965</v>
      </c>
      <c r="D103" s="157"/>
      <c r="E103" s="158">
        <v>5</v>
      </c>
      <c r="F103" s="156"/>
      <c r="G103" s="156"/>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260</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76" t="s">
        <v>966</v>
      </c>
      <c r="D104" s="157"/>
      <c r="E104" s="158">
        <v>3</v>
      </c>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260</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76" t="s">
        <v>967</v>
      </c>
      <c r="D105" s="157"/>
      <c r="E105" s="158">
        <v>1</v>
      </c>
      <c r="F105" s="156"/>
      <c r="G105" s="156"/>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260</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76" t="s">
        <v>968</v>
      </c>
      <c r="D106" s="157"/>
      <c r="E106" s="158">
        <v>2</v>
      </c>
      <c r="F106" s="156"/>
      <c r="G106" s="156"/>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260</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66">
        <v>16</v>
      </c>
      <c r="B107" s="167" t="s">
        <v>969</v>
      </c>
      <c r="C107" s="175" t="s">
        <v>970</v>
      </c>
      <c r="D107" s="168" t="s">
        <v>389</v>
      </c>
      <c r="E107" s="169">
        <v>5</v>
      </c>
      <c r="F107" s="170"/>
      <c r="G107" s="171">
        <f>ROUND(E107*F107,2)</f>
        <v>0</v>
      </c>
      <c r="H107" s="170"/>
      <c r="I107" s="171">
        <f>ROUND(E107*H107,2)</f>
        <v>0</v>
      </c>
      <c r="J107" s="170"/>
      <c r="K107" s="171">
        <f>ROUND(E107*J107,2)</f>
        <v>0</v>
      </c>
      <c r="L107" s="171">
        <v>21</v>
      </c>
      <c r="M107" s="171">
        <f>G107*(1+L107/100)</f>
        <v>0</v>
      </c>
      <c r="N107" s="171">
        <v>2.2499999999999999E-2</v>
      </c>
      <c r="O107" s="171">
        <f>ROUND(E107*N107,2)</f>
        <v>0.11</v>
      </c>
      <c r="P107" s="171">
        <v>0</v>
      </c>
      <c r="Q107" s="171">
        <f>ROUND(E107*P107,2)</f>
        <v>0</v>
      </c>
      <c r="R107" s="171" t="s">
        <v>960</v>
      </c>
      <c r="S107" s="171" t="s">
        <v>337</v>
      </c>
      <c r="T107" s="172" t="s">
        <v>338</v>
      </c>
      <c r="U107" s="156">
        <v>0</v>
      </c>
      <c r="V107" s="156">
        <f>ROUND(E107*U107,2)</f>
        <v>0</v>
      </c>
      <c r="W107" s="156"/>
      <c r="X107" s="156" t="s">
        <v>961</v>
      </c>
      <c r="Y107" s="147"/>
      <c r="Z107" s="147"/>
      <c r="AA107" s="147"/>
      <c r="AB107" s="147"/>
      <c r="AC107" s="147"/>
      <c r="AD107" s="147"/>
      <c r="AE107" s="147"/>
      <c r="AF107" s="147"/>
      <c r="AG107" s="147" t="s">
        <v>962</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76" t="s">
        <v>259</v>
      </c>
      <c r="D108" s="157"/>
      <c r="E108" s="158"/>
      <c r="F108" s="156"/>
      <c r="G108" s="156"/>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260</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76" t="s">
        <v>965</v>
      </c>
      <c r="D109" s="157"/>
      <c r="E109" s="158">
        <v>5</v>
      </c>
      <c r="F109" s="156"/>
      <c r="G109" s="156"/>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260</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66">
        <v>17</v>
      </c>
      <c r="B110" s="167" t="s">
        <v>971</v>
      </c>
      <c r="C110" s="175" t="s">
        <v>972</v>
      </c>
      <c r="D110" s="168" t="s">
        <v>389</v>
      </c>
      <c r="E110" s="169">
        <v>3</v>
      </c>
      <c r="F110" s="170"/>
      <c r="G110" s="171">
        <f>ROUND(E110*F110,2)</f>
        <v>0</v>
      </c>
      <c r="H110" s="170"/>
      <c r="I110" s="171">
        <f>ROUND(E110*H110,2)</f>
        <v>0</v>
      </c>
      <c r="J110" s="170"/>
      <c r="K110" s="171">
        <f>ROUND(E110*J110,2)</f>
        <v>0</v>
      </c>
      <c r="L110" s="171">
        <v>21</v>
      </c>
      <c r="M110" s="171">
        <f>G110*(1+L110/100)</f>
        <v>0</v>
      </c>
      <c r="N110" s="171">
        <v>0.02</v>
      </c>
      <c r="O110" s="171">
        <f>ROUND(E110*N110,2)</f>
        <v>0.06</v>
      </c>
      <c r="P110" s="171">
        <v>0</v>
      </c>
      <c r="Q110" s="171">
        <f>ROUND(E110*P110,2)</f>
        <v>0</v>
      </c>
      <c r="R110" s="171" t="s">
        <v>960</v>
      </c>
      <c r="S110" s="171" t="s">
        <v>337</v>
      </c>
      <c r="T110" s="172" t="s">
        <v>338</v>
      </c>
      <c r="U110" s="156">
        <v>0</v>
      </c>
      <c r="V110" s="156">
        <f>ROUND(E110*U110,2)</f>
        <v>0</v>
      </c>
      <c r="W110" s="156"/>
      <c r="X110" s="156" t="s">
        <v>961</v>
      </c>
      <c r="Y110" s="147"/>
      <c r="Z110" s="147"/>
      <c r="AA110" s="147"/>
      <c r="AB110" s="147"/>
      <c r="AC110" s="147"/>
      <c r="AD110" s="147"/>
      <c r="AE110" s="147"/>
      <c r="AF110" s="147"/>
      <c r="AG110" s="147" t="s">
        <v>962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76" t="s">
        <v>259</v>
      </c>
      <c r="D111" s="157"/>
      <c r="E111" s="158"/>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260</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76" t="s">
        <v>966</v>
      </c>
      <c r="D112" s="157"/>
      <c r="E112" s="158">
        <v>3</v>
      </c>
      <c r="F112" s="156"/>
      <c r="G112" s="15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260</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66">
        <v>18</v>
      </c>
      <c r="B113" s="167" t="s">
        <v>973</v>
      </c>
      <c r="C113" s="175" t="s">
        <v>974</v>
      </c>
      <c r="D113" s="168" t="s">
        <v>389</v>
      </c>
      <c r="E113" s="169">
        <v>1</v>
      </c>
      <c r="F113" s="170"/>
      <c r="G113" s="171">
        <f>ROUND(E113*F113,2)</f>
        <v>0</v>
      </c>
      <c r="H113" s="170"/>
      <c r="I113" s="171">
        <f>ROUND(E113*H113,2)</f>
        <v>0</v>
      </c>
      <c r="J113" s="170"/>
      <c r="K113" s="171">
        <f>ROUND(E113*J113,2)</f>
        <v>0</v>
      </c>
      <c r="L113" s="171">
        <v>21</v>
      </c>
      <c r="M113" s="171">
        <f>G113*(1+L113/100)</f>
        <v>0</v>
      </c>
      <c r="N113" s="171">
        <v>2.7E-2</v>
      </c>
      <c r="O113" s="171">
        <f>ROUND(E113*N113,2)</f>
        <v>0.03</v>
      </c>
      <c r="P113" s="171">
        <v>0</v>
      </c>
      <c r="Q113" s="171">
        <f>ROUND(E113*P113,2)</f>
        <v>0</v>
      </c>
      <c r="R113" s="171" t="s">
        <v>960</v>
      </c>
      <c r="S113" s="171" t="s">
        <v>337</v>
      </c>
      <c r="T113" s="172" t="s">
        <v>338</v>
      </c>
      <c r="U113" s="156">
        <v>0</v>
      </c>
      <c r="V113" s="156">
        <f>ROUND(E113*U113,2)</f>
        <v>0</v>
      </c>
      <c r="W113" s="156"/>
      <c r="X113" s="156" t="s">
        <v>961</v>
      </c>
      <c r="Y113" s="147"/>
      <c r="Z113" s="147"/>
      <c r="AA113" s="147"/>
      <c r="AB113" s="147"/>
      <c r="AC113" s="147"/>
      <c r="AD113" s="147"/>
      <c r="AE113" s="147"/>
      <c r="AF113" s="147"/>
      <c r="AG113" s="147" t="s">
        <v>962</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76" t="s">
        <v>259</v>
      </c>
      <c r="D114" s="157"/>
      <c r="E114" s="158"/>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260</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76" t="s">
        <v>967</v>
      </c>
      <c r="D115" s="157"/>
      <c r="E115" s="158">
        <v>1</v>
      </c>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260</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66">
        <v>19</v>
      </c>
      <c r="B116" s="167" t="s">
        <v>975</v>
      </c>
      <c r="C116" s="175" t="s">
        <v>976</v>
      </c>
      <c r="D116" s="168" t="s">
        <v>389</v>
      </c>
      <c r="E116" s="169">
        <v>2</v>
      </c>
      <c r="F116" s="170"/>
      <c r="G116" s="171">
        <f>ROUND(E116*F116,2)</f>
        <v>0</v>
      </c>
      <c r="H116" s="170"/>
      <c r="I116" s="171">
        <f>ROUND(E116*H116,2)</f>
        <v>0</v>
      </c>
      <c r="J116" s="170"/>
      <c r="K116" s="171">
        <f>ROUND(E116*J116,2)</f>
        <v>0</v>
      </c>
      <c r="L116" s="171">
        <v>21</v>
      </c>
      <c r="M116" s="171">
        <f>G116*(1+L116/100)</f>
        <v>0</v>
      </c>
      <c r="N116" s="171">
        <v>3.15E-2</v>
      </c>
      <c r="O116" s="171">
        <f>ROUND(E116*N116,2)</f>
        <v>0.06</v>
      </c>
      <c r="P116" s="171">
        <v>0</v>
      </c>
      <c r="Q116" s="171">
        <f>ROUND(E116*P116,2)</f>
        <v>0</v>
      </c>
      <c r="R116" s="171" t="s">
        <v>960</v>
      </c>
      <c r="S116" s="171" t="s">
        <v>337</v>
      </c>
      <c r="T116" s="172" t="s">
        <v>338</v>
      </c>
      <c r="U116" s="156">
        <v>0</v>
      </c>
      <c r="V116" s="156">
        <f>ROUND(E116*U116,2)</f>
        <v>0</v>
      </c>
      <c r="W116" s="156"/>
      <c r="X116" s="156" t="s">
        <v>961</v>
      </c>
      <c r="Y116" s="147"/>
      <c r="Z116" s="147"/>
      <c r="AA116" s="147"/>
      <c r="AB116" s="147"/>
      <c r="AC116" s="147"/>
      <c r="AD116" s="147"/>
      <c r="AE116" s="147"/>
      <c r="AF116" s="147"/>
      <c r="AG116" s="147" t="s">
        <v>962</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76" t="s">
        <v>259</v>
      </c>
      <c r="D117" s="157"/>
      <c r="E117" s="158"/>
      <c r="F117" s="156"/>
      <c r="G117" s="156"/>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260</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76" t="s">
        <v>968</v>
      </c>
      <c r="D118" s="157"/>
      <c r="E118" s="158">
        <v>2</v>
      </c>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260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2.5" outlineLevel="1" x14ac:dyDescent="0.2">
      <c r="A119" s="166">
        <v>20</v>
      </c>
      <c r="B119" s="167" t="s">
        <v>977</v>
      </c>
      <c r="C119" s="175" t="s">
        <v>978</v>
      </c>
      <c r="D119" s="168" t="s">
        <v>254</v>
      </c>
      <c r="E119" s="169">
        <v>3</v>
      </c>
      <c r="F119" s="170"/>
      <c r="G119" s="171">
        <f>ROUND(E119*F119,2)</f>
        <v>0</v>
      </c>
      <c r="H119" s="170"/>
      <c r="I119" s="171">
        <f>ROUND(E119*H119,2)</f>
        <v>0</v>
      </c>
      <c r="J119" s="170"/>
      <c r="K119" s="171">
        <f>ROUND(E119*J119,2)</f>
        <v>0</v>
      </c>
      <c r="L119" s="171">
        <v>21</v>
      </c>
      <c r="M119" s="171">
        <f>G119*(1+L119/100)</f>
        <v>0</v>
      </c>
      <c r="N119" s="171">
        <v>0</v>
      </c>
      <c r="O119" s="171">
        <f>ROUND(E119*N119,2)</f>
        <v>0</v>
      </c>
      <c r="P119" s="171">
        <v>0</v>
      </c>
      <c r="Q119" s="171">
        <f>ROUND(E119*P119,2)</f>
        <v>0</v>
      </c>
      <c r="R119" s="171"/>
      <c r="S119" s="171" t="s">
        <v>255</v>
      </c>
      <c r="T119" s="172" t="s">
        <v>256</v>
      </c>
      <c r="U119" s="156">
        <v>0</v>
      </c>
      <c r="V119" s="156">
        <f>ROUND(E119*U119,2)</f>
        <v>0</v>
      </c>
      <c r="W119" s="156"/>
      <c r="X119" s="156" t="s">
        <v>257</v>
      </c>
      <c r="Y119" s="147"/>
      <c r="Z119" s="147"/>
      <c r="AA119" s="147"/>
      <c r="AB119" s="147"/>
      <c r="AC119" s="147"/>
      <c r="AD119" s="147"/>
      <c r="AE119" s="147"/>
      <c r="AF119" s="147"/>
      <c r="AG119" s="147" t="s">
        <v>258</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76" t="s">
        <v>259</v>
      </c>
      <c r="D120" s="157"/>
      <c r="E120" s="158"/>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260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76" t="s">
        <v>979</v>
      </c>
      <c r="D121" s="157"/>
      <c r="E121" s="158">
        <v>3</v>
      </c>
      <c r="F121" s="156"/>
      <c r="G121" s="1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260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ht="22.5" outlineLevel="1" x14ac:dyDescent="0.2">
      <c r="A122" s="166">
        <v>21</v>
      </c>
      <c r="B122" s="167" t="s">
        <v>980</v>
      </c>
      <c r="C122" s="175" t="s">
        <v>981</v>
      </c>
      <c r="D122" s="168" t="s">
        <v>254</v>
      </c>
      <c r="E122" s="169">
        <v>2</v>
      </c>
      <c r="F122" s="170"/>
      <c r="G122" s="171">
        <f>ROUND(E122*F122,2)</f>
        <v>0</v>
      </c>
      <c r="H122" s="170"/>
      <c r="I122" s="171">
        <f>ROUND(E122*H122,2)</f>
        <v>0</v>
      </c>
      <c r="J122" s="170"/>
      <c r="K122" s="171">
        <f>ROUND(E122*J122,2)</f>
        <v>0</v>
      </c>
      <c r="L122" s="171">
        <v>21</v>
      </c>
      <c r="M122" s="171">
        <f>G122*(1+L122/100)</f>
        <v>0</v>
      </c>
      <c r="N122" s="171">
        <v>0</v>
      </c>
      <c r="O122" s="171">
        <f>ROUND(E122*N122,2)</f>
        <v>0</v>
      </c>
      <c r="P122" s="171">
        <v>0</v>
      </c>
      <c r="Q122" s="171">
        <f>ROUND(E122*P122,2)</f>
        <v>0</v>
      </c>
      <c r="R122" s="171"/>
      <c r="S122" s="171" t="s">
        <v>255</v>
      </c>
      <c r="T122" s="172" t="s">
        <v>256</v>
      </c>
      <c r="U122" s="156">
        <v>0</v>
      </c>
      <c r="V122" s="156">
        <f>ROUND(E122*U122,2)</f>
        <v>0</v>
      </c>
      <c r="W122" s="156"/>
      <c r="X122" s="156" t="s">
        <v>257</v>
      </c>
      <c r="Y122" s="147"/>
      <c r="Z122" s="147"/>
      <c r="AA122" s="147"/>
      <c r="AB122" s="147"/>
      <c r="AC122" s="147"/>
      <c r="AD122" s="147"/>
      <c r="AE122" s="147"/>
      <c r="AF122" s="147"/>
      <c r="AG122" s="147" t="s">
        <v>258</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76" t="s">
        <v>259</v>
      </c>
      <c r="D123" s="157"/>
      <c r="E123" s="158"/>
      <c r="F123" s="156"/>
      <c r="G123" s="156"/>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260</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76" t="s">
        <v>982</v>
      </c>
      <c r="D124" s="157"/>
      <c r="E124" s="158">
        <v>2</v>
      </c>
      <c r="F124" s="156"/>
      <c r="G124" s="1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260</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ht="22.5" outlineLevel="1" x14ac:dyDescent="0.2">
      <c r="A125" s="166">
        <v>22</v>
      </c>
      <c r="B125" s="167" t="s">
        <v>983</v>
      </c>
      <c r="C125" s="175" t="s">
        <v>984</v>
      </c>
      <c r="D125" s="168" t="s">
        <v>254</v>
      </c>
      <c r="E125" s="169">
        <v>1</v>
      </c>
      <c r="F125" s="170"/>
      <c r="G125" s="171">
        <f>ROUND(E125*F125,2)</f>
        <v>0</v>
      </c>
      <c r="H125" s="170"/>
      <c r="I125" s="171">
        <f>ROUND(E125*H125,2)</f>
        <v>0</v>
      </c>
      <c r="J125" s="170"/>
      <c r="K125" s="171">
        <f>ROUND(E125*J125,2)</f>
        <v>0</v>
      </c>
      <c r="L125" s="171">
        <v>21</v>
      </c>
      <c r="M125" s="171">
        <f>G125*(1+L125/100)</f>
        <v>0</v>
      </c>
      <c r="N125" s="171">
        <v>0</v>
      </c>
      <c r="O125" s="171">
        <f>ROUND(E125*N125,2)</f>
        <v>0</v>
      </c>
      <c r="P125" s="171">
        <v>0</v>
      </c>
      <c r="Q125" s="171">
        <f>ROUND(E125*P125,2)</f>
        <v>0</v>
      </c>
      <c r="R125" s="171"/>
      <c r="S125" s="171" t="s">
        <v>255</v>
      </c>
      <c r="T125" s="172" t="s">
        <v>256</v>
      </c>
      <c r="U125" s="156">
        <v>0</v>
      </c>
      <c r="V125" s="156">
        <f>ROUND(E125*U125,2)</f>
        <v>0</v>
      </c>
      <c r="W125" s="156"/>
      <c r="X125" s="156" t="s">
        <v>257</v>
      </c>
      <c r="Y125" s="147"/>
      <c r="Z125" s="147"/>
      <c r="AA125" s="147"/>
      <c r="AB125" s="147"/>
      <c r="AC125" s="147"/>
      <c r="AD125" s="147"/>
      <c r="AE125" s="147"/>
      <c r="AF125" s="147"/>
      <c r="AG125" s="147" t="s">
        <v>258</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76" t="s">
        <v>259</v>
      </c>
      <c r="D126" s="157"/>
      <c r="E126" s="158"/>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260</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76" t="s">
        <v>985</v>
      </c>
      <c r="D127" s="157"/>
      <c r="E127" s="158">
        <v>1</v>
      </c>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260</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x14ac:dyDescent="0.2">
      <c r="A128" s="160" t="s">
        <v>250</v>
      </c>
      <c r="B128" s="161" t="s">
        <v>137</v>
      </c>
      <c r="C128" s="174" t="s">
        <v>138</v>
      </c>
      <c r="D128" s="162"/>
      <c r="E128" s="163"/>
      <c r="F128" s="164"/>
      <c r="G128" s="164">
        <f>SUMIF(AG129:AG141,"&lt;&gt;NOR",G129:G141)</f>
        <v>0</v>
      </c>
      <c r="H128" s="164"/>
      <c r="I128" s="164">
        <f>SUM(I129:I141)</f>
        <v>0</v>
      </c>
      <c r="J128" s="164"/>
      <c r="K128" s="164">
        <f>SUM(K129:K141)</f>
        <v>0</v>
      </c>
      <c r="L128" s="164"/>
      <c r="M128" s="164">
        <f>SUM(M129:M141)</f>
        <v>0</v>
      </c>
      <c r="N128" s="164"/>
      <c r="O128" s="164">
        <f>SUM(O129:O141)</f>
        <v>0.69</v>
      </c>
      <c r="P128" s="164"/>
      <c r="Q128" s="164">
        <f>SUM(Q129:Q141)</f>
        <v>0</v>
      </c>
      <c r="R128" s="164"/>
      <c r="S128" s="164"/>
      <c r="T128" s="165"/>
      <c r="U128" s="159"/>
      <c r="V128" s="159">
        <f>SUM(V129:V141)</f>
        <v>0.4</v>
      </c>
      <c r="W128" s="159"/>
      <c r="X128" s="159"/>
      <c r="AG128" t="s">
        <v>251</v>
      </c>
    </row>
    <row r="129" spans="1:60" ht="22.5" outlineLevel="1" x14ac:dyDescent="0.2">
      <c r="A129" s="166">
        <v>23</v>
      </c>
      <c r="B129" s="167" t="s">
        <v>986</v>
      </c>
      <c r="C129" s="175" t="s">
        <v>987</v>
      </c>
      <c r="D129" s="168" t="s">
        <v>376</v>
      </c>
      <c r="E129" s="169">
        <v>0.8</v>
      </c>
      <c r="F129" s="170"/>
      <c r="G129" s="171">
        <f>ROUND(E129*F129,2)</f>
        <v>0</v>
      </c>
      <c r="H129" s="170"/>
      <c r="I129" s="171">
        <f>ROUND(E129*H129,2)</f>
        <v>0</v>
      </c>
      <c r="J129" s="170"/>
      <c r="K129" s="171">
        <f>ROUND(E129*J129,2)</f>
        <v>0</v>
      </c>
      <c r="L129" s="171">
        <v>21</v>
      </c>
      <c r="M129" s="171">
        <f>G129*(1+L129/100)</f>
        <v>0</v>
      </c>
      <c r="N129" s="171">
        <v>0.55125000000000002</v>
      </c>
      <c r="O129" s="171">
        <f>ROUND(E129*N129,2)</f>
        <v>0.44</v>
      </c>
      <c r="P129" s="171">
        <v>0</v>
      </c>
      <c r="Q129" s="171">
        <f>ROUND(E129*P129,2)</f>
        <v>0</v>
      </c>
      <c r="R129" s="171" t="s">
        <v>377</v>
      </c>
      <c r="S129" s="171" t="s">
        <v>337</v>
      </c>
      <c r="T129" s="172" t="s">
        <v>338</v>
      </c>
      <c r="U129" s="156">
        <v>0.03</v>
      </c>
      <c r="V129" s="156">
        <f>ROUND(E129*U129,2)</f>
        <v>0.02</v>
      </c>
      <c r="W129" s="156"/>
      <c r="X129" s="156" t="s">
        <v>257</v>
      </c>
      <c r="Y129" s="147"/>
      <c r="Z129" s="147"/>
      <c r="AA129" s="147"/>
      <c r="AB129" s="147"/>
      <c r="AC129" s="147"/>
      <c r="AD129" s="147"/>
      <c r="AE129" s="147"/>
      <c r="AF129" s="147"/>
      <c r="AG129" s="147" t="s">
        <v>258</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76" t="s">
        <v>259</v>
      </c>
      <c r="D130" s="157"/>
      <c r="E130" s="158"/>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260</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76" t="s">
        <v>988</v>
      </c>
      <c r="D131" s="157"/>
      <c r="E131" s="158">
        <v>0.8</v>
      </c>
      <c r="F131" s="156"/>
      <c r="G131" s="15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260</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66">
        <v>24</v>
      </c>
      <c r="B132" s="167" t="s">
        <v>989</v>
      </c>
      <c r="C132" s="175" t="s">
        <v>990</v>
      </c>
      <c r="D132" s="168" t="s">
        <v>376</v>
      </c>
      <c r="E132" s="169">
        <v>0.8</v>
      </c>
      <c r="F132" s="170"/>
      <c r="G132" s="171">
        <f>ROUND(E132*F132,2)</f>
        <v>0</v>
      </c>
      <c r="H132" s="170"/>
      <c r="I132" s="171">
        <f>ROUND(E132*H132,2)</f>
        <v>0</v>
      </c>
      <c r="J132" s="170"/>
      <c r="K132" s="171">
        <f>ROUND(E132*J132,2)</f>
        <v>0</v>
      </c>
      <c r="L132" s="171">
        <v>21</v>
      </c>
      <c r="M132" s="171">
        <f>G132*(1+L132/100)</f>
        <v>0</v>
      </c>
      <c r="N132" s="171">
        <v>0.30465999999999999</v>
      </c>
      <c r="O132" s="171">
        <f>ROUND(E132*N132,2)</f>
        <v>0.24</v>
      </c>
      <c r="P132" s="171">
        <v>0</v>
      </c>
      <c r="Q132" s="171">
        <f>ROUND(E132*P132,2)</f>
        <v>0</v>
      </c>
      <c r="R132" s="171" t="s">
        <v>377</v>
      </c>
      <c r="S132" s="171" t="s">
        <v>337</v>
      </c>
      <c r="T132" s="172" t="s">
        <v>338</v>
      </c>
      <c r="U132" s="156">
        <v>0.15</v>
      </c>
      <c r="V132" s="156">
        <f>ROUND(E132*U132,2)</f>
        <v>0.12</v>
      </c>
      <c r="W132" s="156"/>
      <c r="X132" s="156" t="s">
        <v>257</v>
      </c>
      <c r="Y132" s="147"/>
      <c r="Z132" s="147"/>
      <c r="AA132" s="147"/>
      <c r="AB132" s="147"/>
      <c r="AC132" s="147"/>
      <c r="AD132" s="147"/>
      <c r="AE132" s="147"/>
      <c r="AF132" s="147"/>
      <c r="AG132" s="147" t="s">
        <v>258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76" t="s">
        <v>259</v>
      </c>
      <c r="D133" s="157"/>
      <c r="E133" s="158"/>
      <c r="F133" s="156"/>
      <c r="G133" s="15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260</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76" t="s">
        <v>991</v>
      </c>
      <c r="D134" s="157"/>
      <c r="E134" s="158">
        <v>0.8</v>
      </c>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260</v>
      </c>
      <c r="AH134" s="147">
        <v>5</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2.5" outlineLevel="1" x14ac:dyDescent="0.2">
      <c r="A135" s="166">
        <v>25</v>
      </c>
      <c r="B135" s="167" t="s">
        <v>992</v>
      </c>
      <c r="C135" s="175" t="s">
        <v>993</v>
      </c>
      <c r="D135" s="168" t="s">
        <v>335</v>
      </c>
      <c r="E135" s="169">
        <v>2.64E-3</v>
      </c>
      <c r="F135" s="170"/>
      <c r="G135" s="171">
        <f>ROUND(E135*F135,2)</f>
        <v>0</v>
      </c>
      <c r="H135" s="170"/>
      <c r="I135" s="171">
        <f>ROUND(E135*H135,2)</f>
        <v>0</v>
      </c>
      <c r="J135" s="170"/>
      <c r="K135" s="171">
        <f>ROUND(E135*J135,2)</f>
        <v>0</v>
      </c>
      <c r="L135" s="171">
        <v>21</v>
      </c>
      <c r="M135" s="171">
        <f>G135*(1+L135/100)</f>
        <v>0</v>
      </c>
      <c r="N135" s="171">
        <v>1.0662499999999999</v>
      </c>
      <c r="O135" s="171">
        <f>ROUND(E135*N135,2)</f>
        <v>0</v>
      </c>
      <c r="P135" s="171">
        <v>0</v>
      </c>
      <c r="Q135" s="171">
        <f>ROUND(E135*P135,2)</f>
        <v>0</v>
      </c>
      <c r="R135" s="171" t="s">
        <v>396</v>
      </c>
      <c r="S135" s="171" t="s">
        <v>337</v>
      </c>
      <c r="T135" s="172" t="s">
        <v>338</v>
      </c>
      <c r="U135" s="156">
        <v>15.23</v>
      </c>
      <c r="V135" s="156">
        <f>ROUND(E135*U135,2)</f>
        <v>0.04</v>
      </c>
      <c r="W135" s="156"/>
      <c r="X135" s="156" t="s">
        <v>257</v>
      </c>
      <c r="Y135" s="147"/>
      <c r="Z135" s="147"/>
      <c r="AA135" s="147"/>
      <c r="AB135" s="147"/>
      <c r="AC135" s="147"/>
      <c r="AD135" s="147"/>
      <c r="AE135" s="147"/>
      <c r="AF135" s="147"/>
      <c r="AG135" s="147" t="s">
        <v>258</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264" t="s">
        <v>994</v>
      </c>
      <c r="D136" s="265"/>
      <c r="E136" s="265"/>
      <c r="F136" s="265"/>
      <c r="G136" s="265"/>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351</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76" t="s">
        <v>995</v>
      </c>
      <c r="D137" s="157"/>
      <c r="E137" s="158"/>
      <c r="F137" s="156"/>
      <c r="G137" s="156"/>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260</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76" t="s">
        <v>996</v>
      </c>
      <c r="D138" s="157"/>
      <c r="E138" s="158">
        <v>2.64E-3</v>
      </c>
      <c r="F138" s="156"/>
      <c r="G138" s="15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260</v>
      </c>
      <c r="AH138" s="147">
        <v>5</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2.5" outlineLevel="1" x14ac:dyDescent="0.2">
      <c r="A139" s="166">
        <v>26</v>
      </c>
      <c r="B139" s="167" t="s">
        <v>997</v>
      </c>
      <c r="C139" s="175" t="s">
        <v>998</v>
      </c>
      <c r="D139" s="168" t="s">
        <v>376</v>
      </c>
      <c r="E139" s="169">
        <v>0.8</v>
      </c>
      <c r="F139" s="170"/>
      <c r="G139" s="171">
        <f>ROUND(E139*F139,2)</f>
        <v>0</v>
      </c>
      <c r="H139" s="170"/>
      <c r="I139" s="171">
        <f>ROUND(E139*H139,2)</f>
        <v>0</v>
      </c>
      <c r="J139" s="170"/>
      <c r="K139" s="171">
        <f>ROUND(E139*J139,2)</f>
        <v>0</v>
      </c>
      <c r="L139" s="171">
        <v>21</v>
      </c>
      <c r="M139" s="171">
        <f>G139*(1+L139/100)</f>
        <v>0</v>
      </c>
      <c r="N139" s="171">
        <v>1.6619999999999999E-2</v>
      </c>
      <c r="O139" s="171">
        <f>ROUND(E139*N139,2)</f>
        <v>0.01</v>
      </c>
      <c r="P139" s="171">
        <v>0</v>
      </c>
      <c r="Q139" s="171">
        <f>ROUND(E139*P139,2)</f>
        <v>0</v>
      </c>
      <c r="R139" s="171" t="s">
        <v>377</v>
      </c>
      <c r="S139" s="171" t="s">
        <v>337</v>
      </c>
      <c r="T139" s="172" t="s">
        <v>338</v>
      </c>
      <c r="U139" s="156">
        <v>0.28000000000000003</v>
      </c>
      <c r="V139" s="156">
        <f>ROUND(E139*U139,2)</f>
        <v>0.22</v>
      </c>
      <c r="W139" s="156"/>
      <c r="X139" s="156" t="s">
        <v>257</v>
      </c>
      <c r="Y139" s="147"/>
      <c r="Z139" s="147"/>
      <c r="AA139" s="147"/>
      <c r="AB139" s="147"/>
      <c r="AC139" s="147"/>
      <c r="AD139" s="147"/>
      <c r="AE139" s="147"/>
      <c r="AF139" s="147"/>
      <c r="AG139" s="147" t="s">
        <v>258</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266" t="s">
        <v>999</v>
      </c>
      <c r="D140" s="267"/>
      <c r="E140" s="267"/>
      <c r="F140" s="267"/>
      <c r="G140" s="267"/>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404</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76" t="s">
        <v>1000</v>
      </c>
      <c r="D141" s="157"/>
      <c r="E141" s="158">
        <v>0.8</v>
      </c>
      <c r="F141" s="156"/>
      <c r="G141" s="1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260</v>
      </c>
      <c r="AH141" s="147">
        <v>5</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x14ac:dyDescent="0.2">
      <c r="A142" s="160" t="s">
        <v>250</v>
      </c>
      <c r="B142" s="161" t="s">
        <v>141</v>
      </c>
      <c r="C142" s="174" t="s">
        <v>142</v>
      </c>
      <c r="D142" s="162"/>
      <c r="E142" s="163"/>
      <c r="F142" s="164"/>
      <c r="G142" s="164">
        <f>SUMIF(AG143:AG292,"&lt;&gt;NOR",G143:G292)</f>
        <v>0</v>
      </c>
      <c r="H142" s="164"/>
      <c r="I142" s="164">
        <f>SUM(I143:I292)</f>
        <v>0</v>
      </c>
      <c r="J142" s="164"/>
      <c r="K142" s="164">
        <f>SUM(K143:K292)</f>
        <v>0</v>
      </c>
      <c r="L142" s="164"/>
      <c r="M142" s="164">
        <f>SUM(M143:M292)</f>
        <v>0</v>
      </c>
      <c r="N142" s="164"/>
      <c r="O142" s="164">
        <f>SUM(O143:O292)</f>
        <v>55.59</v>
      </c>
      <c r="P142" s="164"/>
      <c r="Q142" s="164">
        <f>SUM(Q143:Q292)</f>
        <v>0</v>
      </c>
      <c r="R142" s="164"/>
      <c r="S142" s="164"/>
      <c r="T142" s="165"/>
      <c r="U142" s="159"/>
      <c r="V142" s="159">
        <f>SUM(V143:V292)</f>
        <v>1397.1000000000001</v>
      </c>
      <c r="W142" s="159"/>
      <c r="X142" s="159"/>
      <c r="AG142" t="s">
        <v>251</v>
      </c>
    </row>
    <row r="143" spans="1:60" ht="22.5" outlineLevel="1" x14ac:dyDescent="0.2">
      <c r="A143" s="166">
        <v>27</v>
      </c>
      <c r="B143" s="167" t="s">
        <v>1001</v>
      </c>
      <c r="C143" s="175" t="s">
        <v>1002</v>
      </c>
      <c r="D143" s="168" t="s">
        <v>376</v>
      </c>
      <c r="E143" s="169">
        <v>535.19938000000002</v>
      </c>
      <c r="F143" s="170"/>
      <c r="G143" s="171">
        <f>ROUND(E143*F143,2)</f>
        <v>0</v>
      </c>
      <c r="H143" s="170"/>
      <c r="I143" s="171">
        <f>ROUND(E143*H143,2)</f>
        <v>0</v>
      </c>
      <c r="J143" s="170"/>
      <c r="K143" s="171">
        <f>ROUND(E143*J143,2)</f>
        <v>0</v>
      </c>
      <c r="L143" s="171">
        <v>21</v>
      </c>
      <c r="M143" s="171">
        <f>G143*(1+L143/100)</f>
        <v>0</v>
      </c>
      <c r="N143" s="171">
        <v>3.3599999999999998E-2</v>
      </c>
      <c r="O143" s="171">
        <f>ROUND(E143*N143,2)</f>
        <v>17.98</v>
      </c>
      <c r="P143" s="171">
        <v>0</v>
      </c>
      <c r="Q143" s="171">
        <f>ROUND(E143*P143,2)</f>
        <v>0</v>
      </c>
      <c r="R143" s="171" t="s">
        <v>396</v>
      </c>
      <c r="S143" s="171" t="s">
        <v>337</v>
      </c>
      <c r="T143" s="172" t="s">
        <v>338</v>
      </c>
      <c r="U143" s="156">
        <v>0.48</v>
      </c>
      <c r="V143" s="156">
        <f>ROUND(E143*U143,2)</f>
        <v>256.89999999999998</v>
      </c>
      <c r="W143" s="156"/>
      <c r="X143" s="156" t="s">
        <v>257</v>
      </c>
      <c r="Y143" s="147"/>
      <c r="Z143" s="147"/>
      <c r="AA143" s="147"/>
      <c r="AB143" s="147"/>
      <c r="AC143" s="147"/>
      <c r="AD143" s="147"/>
      <c r="AE143" s="147"/>
      <c r="AF143" s="147"/>
      <c r="AG143" s="147" t="s">
        <v>258</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264" t="s">
        <v>1003</v>
      </c>
      <c r="D144" s="265"/>
      <c r="E144" s="265"/>
      <c r="F144" s="265"/>
      <c r="G144" s="265"/>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351</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76" t="s">
        <v>259</v>
      </c>
      <c r="D145" s="157"/>
      <c r="E145" s="158"/>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260</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76" t="s">
        <v>1004</v>
      </c>
      <c r="D146" s="157"/>
      <c r="E146" s="158"/>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260</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76" t="s">
        <v>1005</v>
      </c>
      <c r="D147" s="157"/>
      <c r="E147" s="158">
        <v>2.9420000000000002</v>
      </c>
      <c r="F147" s="156"/>
      <c r="G147" s="156"/>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260</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76" t="s">
        <v>1006</v>
      </c>
      <c r="D148" s="157"/>
      <c r="E148" s="158">
        <v>4.242</v>
      </c>
      <c r="F148" s="156"/>
      <c r="G148" s="156"/>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260</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76" t="s">
        <v>1007</v>
      </c>
      <c r="D149" s="157"/>
      <c r="E149" s="158">
        <v>17.315999999999999</v>
      </c>
      <c r="F149" s="156"/>
      <c r="G149" s="156"/>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260</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76" t="s">
        <v>1008</v>
      </c>
      <c r="D150" s="157"/>
      <c r="E150" s="158">
        <v>10.131</v>
      </c>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260</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76" t="s">
        <v>1009</v>
      </c>
      <c r="D151" s="157"/>
      <c r="E151" s="158">
        <v>11.518000000000001</v>
      </c>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260</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76" t="s">
        <v>1010</v>
      </c>
      <c r="D152" s="157"/>
      <c r="E152" s="158">
        <v>12.041499999999999</v>
      </c>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260</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76" t="s">
        <v>1011</v>
      </c>
      <c r="D153" s="157"/>
      <c r="E153" s="158">
        <v>2.5859999999999999</v>
      </c>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260</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76" t="s">
        <v>1012</v>
      </c>
      <c r="D154" s="157"/>
      <c r="E154" s="158">
        <v>14.48</v>
      </c>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260</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76" t="s">
        <v>1013</v>
      </c>
      <c r="D155" s="157"/>
      <c r="E155" s="158">
        <v>12.964</v>
      </c>
      <c r="F155" s="156"/>
      <c r="G155" s="156"/>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260</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76" t="s">
        <v>1014</v>
      </c>
      <c r="D156" s="157"/>
      <c r="E156" s="158">
        <v>6.3739999999999997</v>
      </c>
      <c r="F156" s="156"/>
      <c r="G156" s="156"/>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260</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76" t="s">
        <v>1015</v>
      </c>
      <c r="D157" s="157"/>
      <c r="E157" s="158">
        <v>4.9640000000000004</v>
      </c>
      <c r="F157" s="156"/>
      <c r="G157" s="156"/>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260</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76" t="s">
        <v>1016</v>
      </c>
      <c r="D158" s="157"/>
      <c r="E158" s="158">
        <v>4.609</v>
      </c>
      <c r="F158" s="156"/>
      <c r="G158" s="156"/>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260</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76" t="s">
        <v>1017</v>
      </c>
      <c r="D159" s="157"/>
      <c r="E159" s="158">
        <v>1.4139999999999999</v>
      </c>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260</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76" t="s">
        <v>1018</v>
      </c>
      <c r="D160" s="157"/>
      <c r="E160" s="158"/>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260</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6" t="s">
        <v>411</v>
      </c>
      <c r="D161" s="157"/>
      <c r="E161" s="158">
        <v>21.28585</v>
      </c>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260</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76" t="s">
        <v>412</v>
      </c>
      <c r="D162" s="157"/>
      <c r="E162" s="158">
        <v>24.377300000000002</v>
      </c>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260</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ht="33.75" outlineLevel="1" x14ac:dyDescent="0.2">
      <c r="A163" s="154"/>
      <c r="B163" s="155"/>
      <c r="C163" s="176" t="s">
        <v>413</v>
      </c>
      <c r="D163" s="157"/>
      <c r="E163" s="158">
        <v>117.79713</v>
      </c>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260</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76" t="s">
        <v>414</v>
      </c>
      <c r="D164" s="157"/>
      <c r="E164" s="158">
        <v>17.854800000000001</v>
      </c>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260</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76" t="s">
        <v>415</v>
      </c>
      <c r="D165" s="157"/>
      <c r="E165" s="158">
        <v>37.957000000000001</v>
      </c>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260</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76" t="s">
        <v>416</v>
      </c>
      <c r="D166" s="157"/>
      <c r="E166" s="158">
        <v>1.86</v>
      </c>
      <c r="F166" s="156"/>
      <c r="G166" s="156"/>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260</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76" t="s">
        <v>417</v>
      </c>
      <c r="D167" s="157"/>
      <c r="E167" s="158">
        <v>8.1999999999999993</v>
      </c>
      <c r="F167" s="156"/>
      <c r="G167" s="15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260</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176" t="s">
        <v>418</v>
      </c>
      <c r="D168" s="157"/>
      <c r="E168" s="158">
        <v>13.2</v>
      </c>
      <c r="F168" s="156"/>
      <c r="G168" s="156"/>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260</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76" t="s">
        <v>419</v>
      </c>
      <c r="D169" s="157"/>
      <c r="E169" s="158">
        <v>8</v>
      </c>
      <c r="F169" s="156"/>
      <c r="G169" s="1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260</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76" t="s">
        <v>420</v>
      </c>
      <c r="D170" s="157"/>
      <c r="E170" s="158">
        <v>8.1999999999999993</v>
      </c>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260</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176" t="s">
        <v>421</v>
      </c>
      <c r="D171" s="157"/>
      <c r="E171" s="158">
        <v>22.31</v>
      </c>
      <c r="F171" s="156"/>
      <c r="G171" s="156"/>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260</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76" t="s">
        <v>422</v>
      </c>
      <c r="D172" s="157"/>
      <c r="E172" s="158">
        <v>9.6</v>
      </c>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260</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76" t="s">
        <v>423</v>
      </c>
      <c r="D173" s="157"/>
      <c r="E173" s="158">
        <v>7.2</v>
      </c>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260</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76" t="s">
        <v>424</v>
      </c>
      <c r="D174" s="157"/>
      <c r="E174" s="158">
        <v>9.4</v>
      </c>
      <c r="F174" s="156"/>
      <c r="G174" s="15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260</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76" t="s">
        <v>425</v>
      </c>
      <c r="D175" s="157"/>
      <c r="E175" s="158">
        <v>22.655999999999999</v>
      </c>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260</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76" t="s">
        <v>426</v>
      </c>
      <c r="D176" s="157"/>
      <c r="E176" s="158">
        <v>11.949</v>
      </c>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260</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76" t="s">
        <v>427</v>
      </c>
      <c r="D177" s="157"/>
      <c r="E177" s="158">
        <v>6.8</v>
      </c>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260</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76" t="s">
        <v>428</v>
      </c>
      <c r="D178" s="157"/>
      <c r="E178" s="158">
        <v>67.605000000000004</v>
      </c>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260</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76" t="s">
        <v>429</v>
      </c>
      <c r="D179" s="157"/>
      <c r="E179" s="158">
        <v>5.1638000000000002</v>
      </c>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260</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176" t="s">
        <v>430</v>
      </c>
      <c r="D180" s="157"/>
      <c r="E180" s="158">
        <v>8.202</v>
      </c>
      <c r="F180" s="156"/>
      <c r="G180" s="156"/>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260</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2.5" outlineLevel="1" x14ac:dyDescent="0.2">
      <c r="A181" s="166">
        <v>28</v>
      </c>
      <c r="B181" s="167" t="s">
        <v>1019</v>
      </c>
      <c r="C181" s="175" t="s">
        <v>1020</v>
      </c>
      <c r="D181" s="168" t="s">
        <v>376</v>
      </c>
      <c r="E181" s="169">
        <v>766.70195000000001</v>
      </c>
      <c r="F181" s="170"/>
      <c r="G181" s="171">
        <f>ROUND(E181*F181,2)</f>
        <v>0</v>
      </c>
      <c r="H181" s="170"/>
      <c r="I181" s="171">
        <f>ROUND(E181*H181,2)</f>
        <v>0</v>
      </c>
      <c r="J181" s="170"/>
      <c r="K181" s="171">
        <f>ROUND(E181*J181,2)</f>
        <v>0</v>
      </c>
      <c r="L181" s="171">
        <v>21</v>
      </c>
      <c r="M181" s="171">
        <f>G181*(1+L181/100)</f>
        <v>0</v>
      </c>
      <c r="N181" s="171">
        <v>0</v>
      </c>
      <c r="O181" s="171">
        <f>ROUND(E181*N181,2)</f>
        <v>0</v>
      </c>
      <c r="P181" s="171">
        <v>0</v>
      </c>
      <c r="Q181" s="171">
        <f>ROUND(E181*P181,2)</f>
        <v>0</v>
      </c>
      <c r="R181" s="171" t="s">
        <v>396</v>
      </c>
      <c r="S181" s="171" t="s">
        <v>337</v>
      </c>
      <c r="T181" s="172" t="s">
        <v>338</v>
      </c>
      <c r="U181" s="156">
        <v>0.36</v>
      </c>
      <c r="V181" s="156">
        <f>ROUND(E181*U181,2)</f>
        <v>276.01</v>
      </c>
      <c r="W181" s="156"/>
      <c r="X181" s="156" t="s">
        <v>257</v>
      </c>
      <c r="Y181" s="147"/>
      <c r="Z181" s="147"/>
      <c r="AA181" s="147"/>
      <c r="AB181" s="147"/>
      <c r="AC181" s="147"/>
      <c r="AD181" s="147"/>
      <c r="AE181" s="147"/>
      <c r="AF181" s="147"/>
      <c r="AG181" s="147" t="s">
        <v>258</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76" t="s">
        <v>259</v>
      </c>
      <c r="D182" s="157"/>
      <c r="E182" s="158"/>
      <c r="F182" s="156"/>
      <c r="G182" s="156"/>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260</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76" t="s">
        <v>1018</v>
      </c>
      <c r="D183" s="157"/>
      <c r="E183" s="158"/>
      <c r="F183" s="156"/>
      <c r="G183" s="156"/>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260</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76" t="s">
        <v>411</v>
      </c>
      <c r="D184" s="157"/>
      <c r="E184" s="158">
        <v>21.28585</v>
      </c>
      <c r="F184" s="156"/>
      <c r="G184" s="156"/>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260</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76" t="s">
        <v>412</v>
      </c>
      <c r="D185" s="157"/>
      <c r="E185" s="158">
        <v>24.377300000000002</v>
      </c>
      <c r="F185" s="156"/>
      <c r="G185" s="1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260</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33.75" outlineLevel="1" x14ac:dyDescent="0.2">
      <c r="A186" s="154"/>
      <c r="B186" s="155"/>
      <c r="C186" s="176" t="s">
        <v>413</v>
      </c>
      <c r="D186" s="157"/>
      <c r="E186" s="158">
        <v>117.79713</v>
      </c>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260</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76" t="s">
        <v>414</v>
      </c>
      <c r="D187" s="157"/>
      <c r="E187" s="158">
        <v>17.854800000000001</v>
      </c>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260</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76" t="s">
        <v>415</v>
      </c>
      <c r="D188" s="157"/>
      <c r="E188" s="158">
        <v>37.957000000000001</v>
      </c>
      <c r="F188" s="156"/>
      <c r="G188" s="15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260</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76" t="s">
        <v>416</v>
      </c>
      <c r="D189" s="157"/>
      <c r="E189" s="158">
        <v>1.86</v>
      </c>
      <c r="F189" s="156"/>
      <c r="G189" s="15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260</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76" t="s">
        <v>417</v>
      </c>
      <c r="D190" s="157"/>
      <c r="E190" s="158">
        <v>8.1999999999999993</v>
      </c>
      <c r="F190" s="156"/>
      <c r="G190" s="156"/>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260</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76" t="s">
        <v>418</v>
      </c>
      <c r="D191" s="157"/>
      <c r="E191" s="158">
        <v>13.2</v>
      </c>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260</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76" t="s">
        <v>419</v>
      </c>
      <c r="D192" s="157"/>
      <c r="E192" s="158">
        <v>8</v>
      </c>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260</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76" t="s">
        <v>420</v>
      </c>
      <c r="D193" s="157"/>
      <c r="E193" s="158">
        <v>8.1999999999999993</v>
      </c>
      <c r="F193" s="156"/>
      <c r="G193" s="15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260</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76" t="s">
        <v>421</v>
      </c>
      <c r="D194" s="157"/>
      <c r="E194" s="158">
        <v>22.31</v>
      </c>
      <c r="F194" s="156"/>
      <c r="G194" s="156"/>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260</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76" t="s">
        <v>422</v>
      </c>
      <c r="D195" s="157"/>
      <c r="E195" s="158">
        <v>9.6</v>
      </c>
      <c r="F195" s="156"/>
      <c r="G195" s="1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260</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76" t="s">
        <v>423</v>
      </c>
      <c r="D196" s="157"/>
      <c r="E196" s="158">
        <v>7.2</v>
      </c>
      <c r="F196" s="156"/>
      <c r="G196" s="156"/>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260</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76" t="s">
        <v>424</v>
      </c>
      <c r="D197" s="157"/>
      <c r="E197" s="158">
        <v>9.4</v>
      </c>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260</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76" t="s">
        <v>425</v>
      </c>
      <c r="D198" s="157"/>
      <c r="E198" s="158">
        <v>22.655999999999999</v>
      </c>
      <c r="F198" s="156"/>
      <c r="G198" s="156"/>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260</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76" t="s">
        <v>426</v>
      </c>
      <c r="D199" s="157"/>
      <c r="E199" s="158">
        <v>11.949</v>
      </c>
      <c r="F199" s="156"/>
      <c r="G199" s="156"/>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260</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176" t="s">
        <v>427</v>
      </c>
      <c r="D200" s="157"/>
      <c r="E200" s="158">
        <v>6.8</v>
      </c>
      <c r="F200" s="156"/>
      <c r="G200" s="156"/>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260</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176" t="s">
        <v>428</v>
      </c>
      <c r="D201" s="157"/>
      <c r="E201" s="158">
        <v>67.605000000000004</v>
      </c>
      <c r="F201" s="156"/>
      <c r="G201" s="156"/>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260</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76" t="s">
        <v>429</v>
      </c>
      <c r="D202" s="157"/>
      <c r="E202" s="158">
        <v>5.1638000000000002</v>
      </c>
      <c r="F202" s="156"/>
      <c r="G202" s="156"/>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260</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76" t="s">
        <v>430</v>
      </c>
      <c r="D203" s="157"/>
      <c r="E203" s="158">
        <v>8.202</v>
      </c>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260</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76" t="s">
        <v>1021</v>
      </c>
      <c r="D204" s="157"/>
      <c r="E204" s="158"/>
      <c r="F204" s="156"/>
      <c r="G204" s="156"/>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260</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76" t="s">
        <v>935</v>
      </c>
      <c r="D205" s="157"/>
      <c r="E205" s="158">
        <v>337.08407999999997</v>
      </c>
      <c r="F205" s="156"/>
      <c r="G205" s="156"/>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260</v>
      </c>
      <c r="AH205" s="147">
        <v>5</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66">
        <v>29</v>
      </c>
      <c r="B206" s="167" t="s">
        <v>1022</v>
      </c>
      <c r="C206" s="175" t="s">
        <v>1023</v>
      </c>
      <c r="D206" s="168" t="s">
        <v>1024</v>
      </c>
      <c r="E206" s="169">
        <v>3066.8078</v>
      </c>
      <c r="F206" s="170"/>
      <c r="G206" s="171">
        <f>ROUND(E206*F206,2)</f>
        <v>0</v>
      </c>
      <c r="H206" s="170"/>
      <c r="I206" s="171">
        <f>ROUND(E206*H206,2)</f>
        <v>0</v>
      </c>
      <c r="J206" s="170"/>
      <c r="K206" s="171">
        <f>ROUND(E206*J206,2)</f>
        <v>0</v>
      </c>
      <c r="L206" s="171">
        <v>21</v>
      </c>
      <c r="M206" s="171">
        <f>G206*(1+L206/100)</f>
        <v>0</v>
      </c>
      <c r="N206" s="171">
        <v>1E-3</v>
      </c>
      <c r="O206" s="171">
        <f>ROUND(E206*N206,2)</f>
        <v>3.07</v>
      </c>
      <c r="P206" s="171">
        <v>0</v>
      </c>
      <c r="Q206" s="171">
        <f>ROUND(E206*P206,2)</f>
        <v>0</v>
      </c>
      <c r="R206" s="171" t="s">
        <v>960</v>
      </c>
      <c r="S206" s="171" t="s">
        <v>337</v>
      </c>
      <c r="T206" s="172" t="s">
        <v>338</v>
      </c>
      <c r="U206" s="156">
        <v>0</v>
      </c>
      <c r="V206" s="156">
        <f>ROUND(E206*U206,2)</f>
        <v>0</v>
      </c>
      <c r="W206" s="156"/>
      <c r="X206" s="156" t="s">
        <v>961</v>
      </c>
      <c r="Y206" s="147"/>
      <c r="Z206" s="147"/>
      <c r="AA206" s="147"/>
      <c r="AB206" s="147"/>
      <c r="AC206" s="147"/>
      <c r="AD206" s="147"/>
      <c r="AE206" s="147"/>
      <c r="AF206" s="147"/>
      <c r="AG206" s="147" t="s">
        <v>962</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76" t="s">
        <v>1025</v>
      </c>
      <c r="D207" s="157"/>
      <c r="E207" s="158">
        <v>3066.8078</v>
      </c>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260</v>
      </c>
      <c r="AH207" s="147">
        <v>5</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76" t="s">
        <v>1026</v>
      </c>
      <c r="D208" s="157"/>
      <c r="E208" s="158"/>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260</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22.5" outlineLevel="1" x14ac:dyDescent="0.2">
      <c r="A209" s="166">
        <v>30</v>
      </c>
      <c r="B209" s="167" t="s">
        <v>1027</v>
      </c>
      <c r="C209" s="175" t="s">
        <v>1028</v>
      </c>
      <c r="D209" s="168" t="s">
        <v>376</v>
      </c>
      <c r="E209" s="169">
        <v>843.37215000000003</v>
      </c>
      <c r="F209" s="170"/>
      <c r="G209" s="171">
        <f>ROUND(E209*F209,2)</f>
        <v>0</v>
      </c>
      <c r="H209" s="170"/>
      <c r="I209" s="171">
        <f>ROUND(E209*H209,2)</f>
        <v>0</v>
      </c>
      <c r="J209" s="170"/>
      <c r="K209" s="171">
        <f>ROUND(E209*J209,2)</f>
        <v>0</v>
      </c>
      <c r="L209" s="171">
        <v>21</v>
      </c>
      <c r="M209" s="171">
        <f>G209*(1+L209/100)</f>
        <v>0</v>
      </c>
      <c r="N209" s="171">
        <v>1.4499999999999999E-3</v>
      </c>
      <c r="O209" s="171">
        <f>ROUND(E209*N209,2)</f>
        <v>1.22</v>
      </c>
      <c r="P209" s="171">
        <v>0</v>
      </c>
      <c r="Q209" s="171">
        <f>ROUND(E209*P209,2)</f>
        <v>0</v>
      </c>
      <c r="R209" s="171" t="s">
        <v>960</v>
      </c>
      <c r="S209" s="171" t="s">
        <v>337</v>
      </c>
      <c r="T209" s="172" t="s">
        <v>338</v>
      </c>
      <c r="U209" s="156">
        <v>0</v>
      </c>
      <c r="V209" s="156">
        <f>ROUND(E209*U209,2)</f>
        <v>0</v>
      </c>
      <c r="W209" s="156"/>
      <c r="X209" s="156" t="s">
        <v>961</v>
      </c>
      <c r="Y209" s="147"/>
      <c r="Z209" s="147"/>
      <c r="AA209" s="147"/>
      <c r="AB209" s="147"/>
      <c r="AC209" s="147"/>
      <c r="AD209" s="147"/>
      <c r="AE209" s="147"/>
      <c r="AF209" s="147"/>
      <c r="AG209" s="147" t="s">
        <v>962</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76" t="s">
        <v>1029</v>
      </c>
      <c r="D210" s="157"/>
      <c r="E210" s="158">
        <v>766.70195000000001</v>
      </c>
      <c r="F210" s="156"/>
      <c r="G210" s="156"/>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260</v>
      </c>
      <c r="AH210" s="147">
        <v>5</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86" t="s">
        <v>1030</v>
      </c>
      <c r="D211" s="183"/>
      <c r="E211" s="184">
        <v>76.670199999999994</v>
      </c>
      <c r="F211" s="156"/>
      <c r="G211" s="156"/>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260</v>
      </c>
      <c r="AH211" s="147">
        <v>4</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66">
        <v>31</v>
      </c>
      <c r="B212" s="167" t="s">
        <v>1031</v>
      </c>
      <c r="C212" s="175" t="s">
        <v>1032</v>
      </c>
      <c r="D212" s="168" t="s">
        <v>376</v>
      </c>
      <c r="E212" s="169">
        <v>74.13</v>
      </c>
      <c r="F212" s="170"/>
      <c r="G212" s="171">
        <f>ROUND(E212*F212,2)</f>
        <v>0</v>
      </c>
      <c r="H212" s="170"/>
      <c r="I212" s="171">
        <f>ROUND(E212*H212,2)</f>
        <v>0</v>
      </c>
      <c r="J212" s="170"/>
      <c r="K212" s="171">
        <f>ROUND(E212*J212,2)</f>
        <v>0</v>
      </c>
      <c r="L212" s="171">
        <v>21</v>
      </c>
      <c r="M212" s="171">
        <f>G212*(1+L212/100)</f>
        <v>0</v>
      </c>
      <c r="N212" s="171">
        <v>1.6459999999999999E-2</v>
      </c>
      <c r="O212" s="171">
        <f>ROUND(E212*N212,2)</f>
        <v>1.22</v>
      </c>
      <c r="P212" s="171">
        <v>0</v>
      </c>
      <c r="Q212" s="171">
        <f>ROUND(E212*P212,2)</f>
        <v>0</v>
      </c>
      <c r="R212" s="171"/>
      <c r="S212" s="171" t="s">
        <v>255</v>
      </c>
      <c r="T212" s="172" t="s">
        <v>256</v>
      </c>
      <c r="U212" s="156">
        <v>0.59</v>
      </c>
      <c r="V212" s="156">
        <f>ROUND(E212*U212,2)</f>
        <v>43.74</v>
      </c>
      <c r="W212" s="156"/>
      <c r="X212" s="156" t="s">
        <v>257</v>
      </c>
      <c r="Y212" s="147"/>
      <c r="Z212" s="147"/>
      <c r="AA212" s="147"/>
      <c r="AB212" s="147"/>
      <c r="AC212" s="147"/>
      <c r="AD212" s="147"/>
      <c r="AE212" s="147"/>
      <c r="AF212" s="147"/>
      <c r="AG212" s="147" t="s">
        <v>258</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266" t="s">
        <v>1033</v>
      </c>
      <c r="D213" s="267"/>
      <c r="E213" s="267"/>
      <c r="F213" s="267"/>
      <c r="G213" s="267"/>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404</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76" t="s">
        <v>259</v>
      </c>
      <c r="D214" s="157"/>
      <c r="E214" s="158"/>
      <c r="F214" s="156"/>
      <c r="G214" s="156"/>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260</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76" t="s">
        <v>1034</v>
      </c>
      <c r="D215" s="157"/>
      <c r="E215" s="158">
        <v>31.13</v>
      </c>
      <c r="F215" s="156"/>
      <c r="G215" s="156"/>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260</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76" t="s">
        <v>1035</v>
      </c>
      <c r="D216" s="157"/>
      <c r="E216" s="158">
        <v>12.5</v>
      </c>
      <c r="F216" s="156"/>
      <c r="G216" s="156"/>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260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54"/>
      <c r="B217" s="155"/>
      <c r="C217" s="176" t="s">
        <v>1036</v>
      </c>
      <c r="D217" s="157"/>
      <c r="E217" s="158">
        <v>30.5</v>
      </c>
      <c r="F217" s="156"/>
      <c r="G217" s="156"/>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260</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66">
        <v>32</v>
      </c>
      <c r="B218" s="167" t="s">
        <v>1037</v>
      </c>
      <c r="C218" s="175" t="s">
        <v>1038</v>
      </c>
      <c r="D218" s="168" t="s">
        <v>376</v>
      </c>
      <c r="E218" s="169">
        <v>313.19</v>
      </c>
      <c r="F218" s="170"/>
      <c r="G218" s="171">
        <f>ROUND(E218*F218,2)</f>
        <v>0</v>
      </c>
      <c r="H218" s="170"/>
      <c r="I218" s="171">
        <f>ROUND(E218*H218,2)</f>
        <v>0</v>
      </c>
      <c r="J218" s="170"/>
      <c r="K218" s="171">
        <f>ROUND(E218*J218,2)</f>
        <v>0</v>
      </c>
      <c r="L218" s="171">
        <v>21</v>
      </c>
      <c r="M218" s="171">
        <f>G218*(1+L218/100)</f>
        <v>0</v>
      </c>
      <c r="N218" s="171">
        <v>2.1000000000000001E-2</v>
      </c>
      <c r="O218" s="171">
        <f>ROUND(E218*N218,2)</f>
        <v>6.58</v>
      </c>
      <c r="P218" s="171">
        <v>0</v>
      </c>
      <c r="Q218" s="171">
        <f>ROUND(E218*P218,2)</f>
        <v>0</v>
      </c>
      <c r="R218" s="171"/>
      <c r="S218" s="171" t="s">
        <v>255</v>
      </c>
      <c r="T218" s="172" t="s">
        <v>338</v>
      </c>
      <c r="U218" s="156">
        <v>0.36</v>
      </c>
      <c r="V218" s="156">
        <f>ROUND(E218*U218,2)</f>
        <v>112.75</v>
      </c>
      <c r="W218" s="156"/>
      <c r="X218" s="156" t="s">
        <v>257</v>
      </c>
      <c r="Y218" s="147"/>
      <c r="Z218" s="147"/>
      <c r="AA218" s="147"/>
      <c r="AB218" s="147"/>
      <c r="AC218" s="147"/>
      <c r="AD218" s="147"/>
      <c r="AE218" s="147"/>
      <c r="AF218" s="147"/>
      <c r="AG218" s="147" t="s">
        <v>258</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76" t="s">
        <v>1039</v>
      </c>
      <c r="D219" s="157"/>
      <c r="E219" s="158">
        <v>313.19</v>
      </c>
      <c r="F219" s="156"/>
      <c r="G219" s="15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260</v>
      </c>
      <c r="AH219" s="147">
        <v>5</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76" t="s">
        <v>259</v>
      </c>
      <c r="D220" s="157"/>
      <c r="E220" s="158"/>
      <c r="F220" s="156"/>
      <c r="G220" s="15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260</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ht="22.5" outlineLevel="1" x14ac:dyDescent="0.2">
      <c r="A221" s="166">
        <v>33</v>
      </c>
      <c r="B221" s="167" t="s">
        <v>1040</v>
      </c>
      <c r="C221" s="175" t="s">
        <v>1041</v>
      </c>
      <c r="D221" s="168" t="s">
        <v>376</v>
      </c>
      <c r="E221" s="169">
        <v>337.08407999999997</v>
      </c>
      <c r="F221" s="170"/>
      <c r="G221" s="171">
        <f>ROUND(E221*F221,2)</f>
        <v>0</v>
      </c>
      <c r="H221" s="170"/>
      <c r="I221" s="171">
        <f>ROUND(E221*H221,2)</f>
        <v>0</v>
      </c>
      <c r="J221" s="170"/>
      <c r="K221" s="171">
        <f>ROUND(E221*J221,2)</f>
        <v>0</v>
      </c>
      <c r="L221" s="171">
        <v>21</v>
      </c>
      <c r="M221" s="171">
        <f>G221*(1+L221/100)</f>
        <v>0</v>
      </c>
      <c r="N221" s="171">
        <v>3.2030000000000003E-2</v>
      </c>
      <c r="O221" s="171">
        <f>ROUND(E221*N221,2)</f>
        <v>10.8</v>
      </c>
      <c r="P221" s="171">
        <v>0</v>
      </c>
      <c r="Q221" s="171">
        <f>ROUND(E221*P221,2)</f>
        <v>0</v>
      </c>
      <c r="R221" s="171" t="s">
        <v>396</v>
      </c>
      <c r="S221" s="171" t="s">
        <v>337</v>
      </c>
      <c r="T221" s="172" t="s">
        <v>338</v>
      </c>
      <c r="U221" s="156">
        <v>0.82</v>
      </c>
      <c r="V221" s="156">
        <f>ROUND(E221*U221,2)</f>
        <v>276.41000000000003</v>
      </c>
      <c r="W221" s="156"/>
      <c r="X221" s="156" t="s">
        <v>257</v>
      </c>
      <c r="Y221" s="147"/>
      <c r="Z221" s="147"/>
      <c r="AA221" s="147"/>
      <c r="AB221" s="147"/>
      <c r="AC221" s="147"/>
      <c r="AD221" s="147"/>
      <c r="AE221" s="147"/>
      <c r="AF221" s="147"/>
      <c r="AG221" s="147" t="s">
        <v>258</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264" t="s">
        <v>1042</v>
      </c>
      <c r="D222" s="265"/>
      <c r="E222" s="265"/>
      <c r="F222" s="265"/>
      <c r="G222" s="265"/>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351</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268" t="s">
        <v>1043</v>
      </c>
      <c r="D223" s="269"/>
      <c r="E223" s="269"/>
      <c r="F223" s="269"/>
      <c r="G223" s="269"/>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404</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85" t="str">
        <f>C223</f>
        <v>Položka obsahuje cementový postřik podkladu tl. 3 mm, vápenocementové jádro tl. 15 mm a vápenný štuk tl. 2,5 mm.</v>
      </c>
      <c r="BB223" s="147"/>
      <c r="BC223" s="147"/>
      <c r="BD223" s="147"/>
      <c r="BE223" s="147"/>
      <c r="BF223" s="147"/>
      <c r="BG223" s="147"/>
      <c r="BH223" s="147"/>
    </row>
    <row r="224" spans="1:60" outlineLevel="1" x14ac:dyDescent="0.2">
      <c r="A224" s="154"/>
      <c r="B224" s="155"/>
      <c r="C224" s="176" t="s">
        <v>259</v>
      </c>
      <c r="D224" s="157"/>
      <c r="E224" s="158"/>
      <c r="F224" s="156"/>
      <c r="G224" s="156"/>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260</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76" t="s">
        <v>1044</v>
      </c>
      <c r="D225" s="157"/>
      <c r="E225" s="158">
        <v>57.992199999999997</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260</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76" t="s">
        <v>1045</v>
      </c>
      <c r="D226" s="157"/>
      <c r="E226" s="158">
        <v>51.133600000000001</v>
      </c>
      <c r="F226" s="156"/>
      <c r="G226" s="156"/>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260</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76" t="s">
        <v>1046</v>
      </c>
      <c r="D227" s="157"/>
      <c r="E227" s="158">
        <v>30.783200000000001</v>
      </c>
      <c r="F227" s="156"/>
      <c r="G227" s="156"/>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260</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76" t="s">
        <v>1047</v>
      </c>
      <c r="D228" s="157"/>
      <c r="E228" s="158">
        <v>23.506</v>
      </c>
      <c r="F228" s="156"/>
      <c r="G228" s="1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260</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76" t="s">
        <v>1048</v>
      </c>
      <c r="D229" s="157"/>
      <c r="E229" s="158">
        <v>60.213999999999999</v>
      </c>
      <c r="F229" s="156"/>
      <c r="G229" s="156"/>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260</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76" t="s">
        <v>1049</v>
      </c>
      <c r="D230" s="157"/>
      <c r="E230" s="158">
        <v>39.799199999999999</v>
      </c>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260</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76" t="s">
        <v>1050</v>
      </c>
      <c r="D231" s="157"/>
      <c r="E231" s="158">
        <v>51.101399999999998</v>
      </c>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260</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76" t="s">
        <v>1051</v>
      </c>
      <c r="D232" s="157"/>
      <c r="E232" s="158">
        <v>54.804400000000001</v>
      </c>
      <c r="F232" s="156"/>
      <c r="G232" s="156"/>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260</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76" t="s">
        <v>1052</v>
      </c>
      <c r="D233" s="157"/>
      <c r="E233" s="158">
        <v>29.623999999999999</v>
      </c>
      <c r="F233" s="156"/>
      <c r="G233" s="15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260</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76" t="s">
        <v>1053</v>
      </c>
      <c r="D234" s="157"/>
      <c r="E234" s="158"/>
      <c r="F234" s="156"/>
      <c r="G234" s="156"/>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260</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76" t="s">
        <v>1054</v>
      </c>
      <c r="D235" s="157"/>
      <c r="E235" s="158">
        <v>-8.3699999999999992</v>
      </c>
      <c r="F235" s="156"/>
      <c r="G235" s="156"/>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260</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76" t="s">
        <v>1055</v>
      </c>
      <c r="D236" s="157"/>
      <c r="E236" s="158">
        <v>-4.0010000000000003</v>
      </c>
      <c r="F236" s="156"/>
      <c r="G236" s="15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260</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76" t="s">
        <v>1056</v>
      </c>
      <c r="D237" s="157"/>
      <c r="E237" s="158">
        <v>-5.2519999999999998</v>
      </c>
      <c r="F237" s="156"/>
      <c r="G237" s="156"/>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260</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76" t="s">
        <v>1057</v>
      </c>
      <c r="D238" s="157"/>
      <c r="E238" s="158">
        <v>-3.8679999999999999</v>
      </c>
      <c r="F238" s="156"/>
      <c r="G238" s="156"/>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260</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76" t="s">
        <v>1058</v>
      </c>
      <c r="D239" s="157"/>
      <c r="E239" s="158">
        <v>-4.2340999999999998</v>
      </c>
      <c r="F239" s="156"/>
      <c r="G239" s="156"/>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260</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76" t="s">
        <v>1059</v>
      </c>
      <c r="D240" s="157"/>
      <c r="E240" s="158">
        <v>-5.9009299999999998</v>
      </c>
      <c r="F240" s="156"/>
      <c r="G240" s="1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260</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76" t="s">
        <v>1060</v>
      </c>
      <c r="D241" s="157"/>
      <c r="E241" s="158">
        <v>-19.285</v>
      </c>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260</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76" t="s">
        <v>1061</v>
      </c>
      <c r="D242" s="157"/>
      <c r="E242" s="158">
        <v>-10.116</v>
      </c>
      <c r="F242" s="156"/>
      <c r="G242" s="156"/>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260</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76" t="s">
        <v>1062</v>
      </c>
      <c r="D243" s="157"/>
      <c r="E243" s="158">
        <v>-5.5793999999999997</v>
      </c>
      <c r="F243" s="156"/>
      <c r="G243" s="156"/>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260</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76" t="s">
        <v>1063</v>
      </c>
      <c r="D244" s="157"/>
      <c r="E244" s="158"/>
      <c r="F244" s="156"/>
      <c r="G244" s="156"/>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260</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76" t="s">
        <v>1064</v>
      </c>
      <c r="D245" s="157"/>
      <c r="E245" s="158">
        <v>1.22</v>
      </c>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260</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76" t="s">
        <v>1065</v>
      </c>
      <c r="D246" s="157"/>
      <c r="E246" s="158">
        <v>1.1675</v>
      </c>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260</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76" t="s">
        <v>1066</v>
      </c>
      <c r="D247" s="157"/>
      <c r="E247" s="158">
        <v>2.3450000000000002</v>
      </c>
      <c r="F247" s="156"/>
      <c r="G247" s="156"/>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260</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2.5" outlineLevel="1" x14ac:dyDescent="0.2">
      <c r="A248" s="166">
        <v>34</v>
      </c>
      <c r="B248" s="167" t="s">
        <v>1067</v>
      </c>
      <c r="C248" s="175" t="s">
        <v>1068</v>
      </c>
      <c r="D248" s="168" t="s">
        <v>376</v>
      </c>
      <c r="E248" s="169">
        <v>313.19</v>
      </c>
      <c r="F248" s="170"/>
      <c r="G248" s="171">
        <f>ROUND(E248*F248,2)</f>
        <v>0</v>
      </c>
      <c r="H248" s="170"/>
      <c r="I248" s="171">
        <f>ROUND(E248*H248,2)</f>
        <v>0</v>
      </c>
      <c r="J248" s="170"/>
      <c r="K248" s="171">
        <f>ROUND(E248*J248,2)</f>
        <v>0</v>
      </c>
      <c r="L248" s="171">
        <v>21</v>
      </c>
      <c r="M248" s="171">
        <f>G248*(1+L248/100)</f>
        <v>0</v>
      </c>
      <c r="N248" s="171">
        <v>3.3369999999999997E-2</v>
      </c>
      <c r="O248" s="171">
        <f>ROUND(E248*N248,2)</f>
        <v>10.45</v>
      </c>
      <c r="P248" s="171">
        <v>0</v>
      </c>
      <c r="Q248" s="171">
        <f>ROUND(E248*P248,2)</f>
        <v>0</v>
      </c>
      <c r="R248" s="171" t="s">
        <v>396</v>
      </c>
      <c r="S248" s="171" t="s">
        <v>337</v>
      </c>
      <c r="T248" s="172" t="s">
        <v>338</v>
      </c>
      <c r="U248" s="156">
        <v>1.08</v>
      </c>
      <c r="V248" s="156">
        <f>ROUND(E248*U248,2)</f>
        <v>338.25</v>
      </c>
      <c r="W248" s="156"/>
      <c r="X248" s="156" t="s">
        <v>257</v>
      </c>
      <c r="Y248" s="147"/>
      <c r="Z248" s="147"/>
      <c r="AA248" s="147"/>
      <c r="AB248" s="147"/>
      <c r="AC248" s="147"/>
      <c r="AD248" s="147"/>
      <c r="AE248" s="147"/>
      <c r="AF248" s="147"/>
      <c r="AG248" s="147" t="s">
        <v>258</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264" t="s">
        <v>1042</v>
      </c>
      <c r="D249" s="265"/>
      <c r="E249" s="265"/>
      <c r="F249" s="265"/>
      <c r="G249" s="265"/>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351</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268" t="s">
        <v>1069</v>
      </c>
      <c r="D250" s="269"/>
      <c r="E250" s="269"/>
      <c r="F250" s="269"/>
      <c r="G250" s="269"/>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404</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76" t="s">
        <v>259</v>
      </c>
      <c r="D251" s="157"/>
      <c r="E251" s="158"/>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260</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76" t="s">
        <v>1070</v>
      </c>
      <c r="D252" s="157"/>
      <c r="E252" s="158">
        <v>12.17</v>
      </c>
      <c r="F252" s="156"/>
      <c r="G252" s="156"/>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260</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76" t="s">
        <v>940</v>
      </c>
      <c r="D253" s="157"/>
      <c r="E253" s="158">
        <v>2.83</v>
      </c>
      <c r="F253" s="156"/>
      <c r="G253" s="156"/>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260</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76" t="s">
        <v>1071</v>
      </c>
      <c r="D254" s="157"/>
      <c r="E254" s="158">
        <v>15.53</v>
      </c>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260</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76" t="s">
        <v>1072</v>
      </c>
      <c r="D255" s="157"/>
      <c r="E255" s="158">
        <v>35.94</v>
      </c>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260</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76" t="s">
        <v>1073</v>
      </c>
      <c r="D256" s="157"/>
      <c r="E256" s="158">
        <v>23.23</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260</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76" t="s">
        <v>1074</v>
      </c>
      <c r="D257" s="157"/>
      <c r="E257" s="158">
        <v>70.760000000000005</v>
      </c>
      <c r="F257" s="156"/>
      <c r="G257" s="156"/>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260</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76" t="s">
        <v>941</v>
      </c>
      <c r="D258" s="157"/>
      <c r="E258" s="158">
        <v>4.17</v>
      </c>
      <c r="F258" s="156"/>
      <c r="G258" s="156"/>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260</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76" t="s">
        <v>942</v>
      </c>
      <c r="D259" s="157"/>
      <c r="E259" s="158">
        <v>1.97</v>
      </c>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260</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76" t="s">
        <v>943</v>
      </c>
      <c r="D260" s="157"/>
      <c r="E260" s="158">
        <v>1.73</v>
      </c>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260</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76" t="s">
        <v>944</v>
      </c>
      <c r="D261" s="157"/>
      <c r="E261" s="158">
        <v>2.74</v>
      </c>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260</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76" t="s">
        <v>1075</v>
      </c>
      <c r="D262" s="157"/>
      <c r="E262" s="158">
        <v>16.010000000000002</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260</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76" t="s">
        <v>945</v>
      </c>
      <c r="D263" s="157"/>
      <c r="E263" s="158">
        <v>4.13</v>
      </c>
      <c r="F263" s="156"/>
      <c r="G263" s="156"/>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260</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76" t="s">
        <v>1076</v>
      </c>
      <c r="D264" s="157"/>
      <c r="E264" s="158">
        <v>7.65</v>
      </c>
      <c r="F264" s="156"/>
      <c r="G264" s="156"/>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260</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76" t="s">
        <v>1077</v>
      </c>
      <c r="D265" s="157"/>
      <c r="E265" s="158">
        <v>54.54</v>
      </c>
      <c r="F265" s="156"/>
      <c r="G265" s="156"/>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260</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76" t="s">
        <v>946</v>
      </c>
      <c r="D266" s="157"/>
      <c r="E266" s="158">
        <v>2.12</v>
      </c>
      <c r="F266" s="156"/>
      <c r="G266" s="156"/>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260</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176" t="s">
        <v>947</v>
      </c>
      <c r="D267" s="157"/>
      <c r="E267" s="158">
        <v>2.58</v>
      </c>
      <c r="F267" s="156"/>
      <c r="G267" s="156"/>
      <c r="H267" s="156"/>
      <c r="I267" s="156"/>
      <c r="J267" s="156"/>
      <c r="K267" s="156"/>
      <c r="L267" s="156"/>
      <c r="M267" s="156"/>
      <c r="N267" s="156"/>
      <c r="O267" s="156"/>
      <c r="P267" s="156"/>
      <c r="Q267" s="156"/>
      <c r="R267" s="156"/>
      <c r="S267" s="156"/>
      <c r="T267" s="156"/>
      <c r="U267" s="156"/>
      <c r="V267" s="156"/>
      <c r="W267" s="156"/>
      <c r="X267" s="156"/>
      <c r="Y267" s="147"/>
      <c r="Z267" s="147"/>
      <c r="AA267" s="147"/>
      <c r="AB267" s="147"/>
      <c r="AC267" s="147"/>
      <c r="AD267" s="147"/>
      <c r="AE267" s="147"/>
      <c r="AF267" s="147"/>
      <c r="AG267" s="147" t="s">
        <v>260</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176" t="s">
        <v>1078</v>
      </c>
      <c r="D268" s="157"/>
      <c r="E268" s="158">
        <v>8.42</v>
      </c>
      <c r="F268" s="156"/>
      <c r="G268" s="156"/>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260</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76" t="s">
        <v>1079</v>
      </c>
      <c r="D269" s="157"/>
      <c r="E269" s="158">
        <v>12.96</v>
      </c>
      <c r="F269" s="156"/>
      <c r="G269" s="156"/>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260</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76" t="s">
        <v>948</v>
      </c>
      <c r="D270" s="157"/>
      <c r="E270" s="158">
        <v>2.89</v>
      </c>
      <c r="F270" s="156"/>
      <c r="G270" s="156"/>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260</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176" t="s">
        <v>949</v>
      </c>
      <c r="D271" s="157"/>
      <c r="E271" s="158">
        <v>1.57</v>
      </c>
      <c r="F271" s="156"/>
      <c r="G271" s="156"/>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260</v>
      </c>
      <c r="AH271" s="147">
        <v>0</v>
      </c>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176" t="s">
        <v>950</v>
      </c>
      <c r="D272" s="157"/>
      <c r="E272" s="158">
        <v>1.79</v>
      </c>
      <c r="F272" s="156"/>
      <c r="G272" s="156"/>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260</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76" t="s">
        <v>951</v>
      </c>
      <c r="D273" s="157"/>
      <c r="E273" s="158">
        <v>1.35</v>
      </c>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260</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76" t="s">
        <v>1080</v>
      </c>
      <c r="D274" s="157"/>
      <c r="E274" s="158">
        <v>11.6</v>
      </c>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260</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76" t="s">
        <v>1081</v>
      </c>
      <c r="D275" s="157"/>
      <c r="E275" s="158">
        <v>14.51</v>
      </c>
      <c r="F275" s="156"/>
      <c r="G275" s="156"/>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260</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ht="22.5" outlineLevel="1" x14ac:dyDescent="0.2">
      <c r="A276" s="166">
        <v>35</v>
      </c>
      <c r="B276" s="167" t="s">
        <v>1082</v>
      </c>
      <c r="C276" s="175" t="s">
        <v>1083</v>
      </c>
      <c r="D276" s="168" t="s">
        <v>376</v>
      </c>
      <c r="E276" s="169">
        <v>61.067999999999998</v>
      </c>
      <c r="F276" s="170"/>
      <c r="G276" s="171">
        <f>ROUND(E276*F276,2)</f>
        <v>0</v>
      </c>
      <c r="H276" s="170"/>
      <c r="I276" s="171">
        <f>ROUND(E276*H276,2)</f>
        <v>0</v>
      </c>
      <c r="J276" s="170"/>
      <c r="K276" s="171">
        <f>ROUND(E276*J276,2)</f>
        <v>0</v>
      </c>
      <c r="L276" s="171">
        <v>21</v>
      </c>
      <c r="M276" s="171">
        <f>G276*(1+L276/100)</f>
        <v>0</v>
      </c>
      <c r="N276" s="171">
        <v>5.4299999999999999E-3</v>
      </c>
      <c r="O276" s="171">
        <f>ROUND(E276*N276,2)</f>
        <v>0.33</v>
      </c>
      <c r="P276" s="171">
        <v>0</v>
      </c>
      <c r="Q276" s="171">
        <f>ROUND(E276*P276,2)</f>
        <v>0</v>
      </c>
      <c r="R276" s="171" t="s">
        <v>1084</v>
      </c>
      <c r="S276" s="171" t="s">
        <v>337</v>
      </c>
      <c r="T276" s="172" t="s">
        <v>338</v>
      </c>
      <c r="U276" s="156">
        <v>0.17</v>
      </c>
      <c r="V276" s="156">
        <f>ROUND(E276*U276,2)</f>
        <v>10.38</v>
      </c>
      <c r="W276" s="156"/>
      <c r="X276" s="156" t="s">
        <v>257</v>
      </c>
      <c r="Y276" s="147"/>
      <c r="Z276" s="147"/>
      <c r="AA276" s="147"/>
      <c r="AB276" s="147"/>
      <c r="AC276" s="147"/>
      <c r="AD276" s="147"/>
      <c r="AE276" s="147"/>
      <c r="AF276" s="147"/>
      <c r="AG276" s="147" t="s">
        <v>258</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76" t="s">
        <v>259</v>
      </c>
      <c r="D277" s="157"/>
      <c r="E277" s="158"/>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260</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76" t="s">
        <v>1085</v>
      </c>
      <c r="D278" s="157"/>
      <c r="E278" s="158">
        <v>37.996000000000002</v>
      </c>
      <c r="F278" s="156"/>
      <c r="G278" s="156"/>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260</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76" t="s">
        <v>1086</v>
      </c>
      <c r="D279" s="157"/>
      <c r="E279" s="158">
        <v>37.351999999999997</v>
      </c>
      <c r="F279" s="156"/>
      <c r="G279" s="156"/>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260</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76" t="s">
        <v>1053</v>
      </c>
      <c r="D280" s="157"/>
      <c r="E280" s="158"/>
      <c r="F280" s="156"/>
      <c r="G280" s="156"/>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260</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76" t="s">
        <v>1087</v>
      </c>
      <c r="D281" s="157"/>
      <c r="E281" s="158">
        <v>-7.14</v>
      </c>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260</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76" t="s">
        <v>1088</v>
      </c>
      <c r="D282" s="157"/>
      <c r="E282" s="158">
        <v>-7.14</v>
      </c>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260</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ht="22.5" outlineLevel="1" x14ac:dyDescent="0.2">
      <c r="A283" s="166">
        <v>36</v>
      </c>
      <c r="B283" s="167" t="s">
        <v>1089</v>
      </c>
      <c r="C283" s="175" t="s">
        <v>1090</v>
      </c>
      <c r="D283" s="168" t="s">
        <v>376</v>
      </c>
      <c r="E283" s="169">
        <v>250.49700000000001</v>
      </c>
      <c r="F283" s="170"/>
      <c r="G283" s="171">
        <f>ROUND(E283*F283,2)</f>
        <v>0</v>
      </c>
      <c r="H283" s="170"/>
      <c r="I283" s="171">
        <f>ROUND(E283*H283,2)</f>
        <v>0</v>
      </c>
      <c r="J283" s="170"/>
      <c r="K283" s="171">
        <f>ROUND(E283*J283,2)</f>
        <v>0</v>
      </c>
      <c r="L283" s="171">
        <v>21</v>
      </c>
      <c r="M283" s="171">
        <f>G283*(1+L283/100)</f>
        <v>0</v>
      </c>
      <c r="N283" s="171">
        <v>1.5740000000000001E-2</v>
      </c>
      <c r="O283" s="171">
        <f>ROUND(E283*N283,2)</f>
        <v>3.94</v>
      </c>
      <c r="P283" s="171">
        <v>0</v>
      </c>
      <c r="Q283" s="171">
        <f>ROUND(E283*P283,2)</f>
        <v>0</v>
      </c>
      <c r="R283" s="171" t="s">
        <v>1084</v>
      </c>
      <c r="S283" s="171" t="s">
        <v>337</v>
      </c>
      <c r="T283" s="172" t="s">
        <v>338</v>
      </c>
      <c r="U283" s="156">
        <v>0.33</v>
      </c>
      <c r="V283" s="156">
        <f>ROUND(E283*U283,2)</f>
        <v>82.66</v>
      </c>
      <c r="W283" s="156"/>
      <c r="X283" s="156" t="s">
        <v>257</v>
      </c>
      <c r="Y283" s="147"/>
      <c r="Z283" s="147"/>
      <c r="AA283" s="147"/>
      <c r="AB283" s="147"/>
      <c r="AC283" s="147"/>
      <c r="AD283" s="147"/>
      <c r="AE283" s="147"/>
      <c r="AF283" s="147"/>
      <c r="AG283" s="147" t="s">
        <v>258</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266" t="s">
        <v>1033</v>
      </c>
      <c r="D284" s="267"/>
      <c r="E284" s="267"/>
      <c r="F284" s="267"/>
      <c r="G284" s="267"/>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404</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76" t="s">
        <v>259</v>
      </c>
      <c r="D285" s="157"/>
      <c r="E285" s="158"/>
      <c r="F285" s="156"/>
      <c r="G285" s="156"/>
      <c r="H285" s="156"/>
      <c r="I285" s="156"/>
      <c r="J285" s="156"/>
      <c r="K285" s="156"/>
      <c r="L285" s="156"/>
      <c r="M285" s="156"/>
      <c r="N285" s="156"/>
      <c r="O285" s="156"/>
      <c r="P285" s="156"/>
      <c r="Q285" s="156"/>
      <c r="R285" s="156"/>
      <c r="S285" s="156"/>
      <c r="T285" s="156"/>
      <c r="U285" s="156"/>
      <c r="V285" s="156"/>
      <c r="W285" s="156"/>
      <c r="X285" s="156"/>
      <c r="Y285" s="147"/>
      <c r="Z285" s="147"/>
      <c r="AA285" s="147"/>
      <c r="AB285" s="147"/>
      <c r="AC285" s="147"/>
      <c r="AD285" s="147"/>
      <c r="AE285" s="147"/>
      <c r="AF285" s="147"/>
      <c r="AG285" s="147" t="s">
        <v>260</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76" t="s">
        <v>1091</v>
      </c>
      <c r="D286" s="157"/>
      <c r="E286" s="158">
        <v>287.38499999999999</v>
      </c>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260</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76" t="s">
        <v>1053</v>
      </c>
      <c r="D287" s="157"/>
      <c r="E287" s="158"/>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260</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76" t="s">
        <v>1092</v>
      </c>
      <c r="D288" s="157"/>
      <c r="E288" s="158">
        <v>-36.887999999999998</v>
      </c>
      <c r="F288" s="156"/>
      <c r="G288" s="156"/>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260</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ht="22.5" outlineLevel="1" x14ac:dyDescent="0.2">
      <c r="A289" s="166">
        <v>37</v>
      </c>
      <c r="B289" s="167" t="s">
        <v>1093</v>
      </c>
      <c r="C289" s="175" t="s">
        <v>1094</v>
      </c>
      <c r="D289" s="168" t="s">
        <v>700</v>
      </c>
      <c r="E289" s="169">
        <v>110</v>
      </c>
      <c r="F289" s="170"/>
      <c r="G289" s="171">
        <f>ROUND(E289*F289,2)</f>
        <v>0</v>
      </c>
      <c r="H289" s="170"/>
      <c r="I289" s="171">
        <f>ROUND(E289*H289,2)</f>
        <v>0</v>
      </c>
      <c r="J289" s="170"/>
      <c r="K289" s="171">
        <f>ROUND(E289*J289,2)</f>
        <v>0</v>
      </c>
      <c r="L289" s="171">
        <v>21</v>
      </c>
      <c r="M289" s="171">
        <f>G289*(1+L289/100)</f>
        <v>0</v>
      </c>
      <c r="N289" s="171">
        <v>0</v>
      </c>
      <c r="O289" s="171">
        <f>ROUND(E289*N289,2)</f>
        <v>0</v>
      </c>
      <c r="P289" s="171">
        <v>0</v>
      </c>
      <c r="Q289" s="171">
        <f>ROUND(E289*P289,2)</f>
        <v>0</v>
      </c>
      <c r="R289" s="171"/>
      <c r="S289" s="171" t="s">
        <v>255</v>
      </c>
      <c r="T289" s="172" t="s">
        <v>256</v>
      </c>
      <c r="U289" s="156">
        <v>0</v>
      </c>
      <c r="V289" s="156">
        <f>ROUND(E289*U289,2)</f>
        <v>0</v>
      </c>
      <c r="W289" s="156"/>
      <c r="X289" s="156" t="s">
        <v>257</v>
      </c>
      <c r="Y289" s="147"/>
      <c r="Z289" s="147"/>
      <c r="AA289" s="147"/>
      <c r="AB289" s="147"/>
      <c r="AC289" s="147"/>
      <c r="AD289" s="147"/>
      <c r="AE289" s="147"/>
      <c r="AF289" s="147"/>
      <c r="AG289" s="147" t="s">
        <v>258</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76" t="s">
        <v>259</v>
      </c>
      <c r="D290" s="157"/>
      <c r="E290" s="158"/>
      <c r="F290" s="156"/>
      <c r="G290" s="15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260</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76" t="s">
        <v>1095</v>
      </c>
      <c r="D291" s="157"/>
      <c r="E291" s="158"/>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260</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76" t="s">
        <v>1096</v>
      </c>
      <c r="D292" s="157"/>
      <c r="E292" s="158">
        <v>110</v>
      </c>
      <c r="F292" s="156"/>
      <c r="G292" s="15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260</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x14ac:dyDescent="0.2">
      <c r="A293" s="160" t="s">
        <v>250</v>
      </c>
      <c r="B293" s="161" t="s">
        <v>143</v>
      </c>
      <c r="C293" s="174" t="s">
        <v>144</v>
      </c>
      <c r="D293" s="162"/>
      <c r="E293" s="163"/>
      <c r="F293" s="164"/>
      <c r="G293" s="164">
        <f>SUMIF(AG294:AG319,"&lt;&gt;NOR",G294:G319)</f>
        <v>0</v>
      </c>
      <c r="H293" s="164"/>
      <c r="I293" s="164">
        <f>SUM(I294:I319)</f>
        <v>0</v>
      </c>
      <c r="J293" s="164"/>
      <c r="K293" s="164">
        <f>SUM(K294:K319)</f>
        <v>0</v>
      </c>
      <c r="L293" s="164"/>
      <c r="M293" s="164">
        <f>SUM(M294:M319)</f>
        <v>0</v>
      </c>
      <c r="N293" s="164"/>
      <c r="O293" s="164">
        <f>SUM(O294:O319)</f>
        <v>0.75</v>
      </c>
      <c r="P293" s="164"/>
      <c r="Q293" s="164">
        <f>SUM(Q294:Q319)</f>
        <v>0</v>
      </c>
      <c r="R293" s="164"/>
      <c r="S293" s="164"/>
      <c r="T293" s="165"/>
      <c r="U293" s="159"/>
      <c r="V293" s="159">
        <f>SUM(V294:V319)</f>
        <v>29.04</v>
      </c>
      <c r="W293" s="159"/>
      <c r="X293" s="159"/>
      <c r="AG293" t="s">
        <v>251</v>
      </c>
    </row>
    <row r="294" spans="1:60" ht="22.5" outlineLevel="1" x14ac:dyDescent="0.2">
      <c r="A294" s="166">
        <v>38</v>
      </c>
      <c r="B294" s="167" t="s">
        <v>1097</v>
      </c>
      <c r="C294" s="175" t="s">
        <v>1098</v>
      </c>
      <c r="D294" s="168" t="s">
        <v>376</v>
      </c>
      <c r="E294" s="169">
        <v>9.07</v>
      </c>
      <c r="F294" s="170"/>
      <c r="G294" s="171">
        <f>ROUND(E294*F294,2)</f>
        <v>0</v>
      </c>
      <c r="H294" s="170"/>
      <c r="I294" s="171">
        <f>ROUND(E294*H294,2)</f>
        <v>0</v>
      </c>
      <c r="J294" s="170"/>
      <c r="K294" s="171">
        <f>ROUND(E294*J294,2)</f>
        <v>0</v>
      </c>
      <c r="L294" s="171">
        <v>21</v>
      </c>
      <c r="M294" s="171">
        <f>G294*(1+L294/100)</f>
        <v>0</v>
      </c>
      <c r="N294" s="171">
        <v>3.2800000000000003E-2</v>
      </c>
      <c r="O294" s="171">
        <f>ROUND(E294*N294,2)</f>
        <v>0.3</v>
      </c>
      <c r="P294" s="171">
        <v>0</v>
      </c>
      <c r="Q294" s="171">
        <f>ROUND(E294*P294,2)</f>
        <v>0</v>
      </c>
      <c r="R294" s="171" t="s">
        <v>396</v>
      </c>
      <c r="S294" s="171" t="s">
        <v>337</v>
      </c>
      <c r="T294" s="172" t="s">
        <v>338</v>
      </c>
      <c r="U294" s="156">
        <v>1.02</v>
      </c>
      <c r="V294" s="156">
        <f>ROUND(E294*U294,2)</f>
        <v>9.25</v>
      </c>
      <c r="W294" s="156"/>
      <c r="X294" s="156" t="s">
        <v>257</v>
      </c>
      <c r="Y294" s="147"/>
      <c r="Z294" s="147"/>
      <c r="AA294" s="147"/>
      <c r="AB294" s="147"/>
      <c r="AC294" s="147"/>
      <c r="AD294" s="147"/>
      <c r="AE294" s="147"/>
      <c r="AF294" s="147"/>
      <c r="AG294" s="147" t="s">
        <v>258</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ht="22.5" outlineLevel="1" x14ac:dyDescent="0.2">
      <c r="A295" s="154"/>
      <c r="B295" s="155"/>
      <c r="C295" s="264" t="s">
        <v>1099</v>
      </c>
      <c r="D295" s="265"/>
      <c r="E295" s="265"/>
      <c r="F295" s="265"/>
      <c r="G295" s="265"/>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351</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85" t="str">
        <f>C295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95" s="147"/>
      <c r="BC295" s="147"/>
      <c r="BD295" s="147"/>
      <c r="BE295" s="147"/>
      <c r="BF295" s="147"/>
      <c r="BG295" s="147"/>
      <c r="BH295" s="147"/>
    </row>
    <row r="296" spans="1:60" outlineLevel="1" x14ac:dyDescent="0.2">
      <c r="A296" s="154"/>
      <c r="B296" s="155"/>
      <c r="C296" s="270" t="s">
        <v>1100</v>
      </c>
      <c r="D296" s="271"/>
      <c r="E296" s="271"/>
      <c r="F296" s="271"/>
      <c r="G296" s="271"/>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351</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268" t="s">
        <v>1101</v>
      </c>
      <c r="D297" s="269"/>
      <c r="E297" s="269"/>
      <c r="F297" s="269"/>
      <c r="G297" s="269"/>
      <c r="H297" s="156"/>
      <c r="I297" s="156"/>
      <c r="J297" s="156"/>
      <c r="K297" s="156"/>
      <c r="L297" s="156"/>
      <c r="M297" s="156"/>
      <c r="N297" s="156"/>
      <c r="O297" s="156"/>
      <c r="P297" s="156"/>
      <c r="Q297" s="156"/>
      <c r="R297" s="156"/>
      <c r="S297" s="156"/>
      <c r="T297" s="156"/>
      <c r="U297" s="156"/>
      <c r="V297" s="156"/>
      <c r="W297" s="156"/>
      <c r="X297" s="156"/>
      <c r="Y297" s="147"/>
      <c r="Z297" s="147"/>
      <c r="AA297" s="147"/>
      <c r="AB297" s="147"/>
      <c r="AC297" s="147"/>
      <c r="AD297" s="147"/>
      <c r="AE297" s="147"/>
      <c r="AF297" s="147"/>
      <c r="AG297" s="147" t="s">
        <v>404</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268" t="s">
        <v>1102</v>
      </c>
      <c r="D298" s="269"/>
      <c r="E298" s="269"/>
      <c r="F298" s="269"/>
      <c r="G298" s="269"/>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404</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76" t="s">
        <v>259</v>
      </c>
      <c r="D299" s="157"/>
      <c r="E299" s="158"/>
      <c r="F299" s="156"/>
      <c r="G299" s="156"/>
      <c r="H299" s="156"/>
      <c r="I299" s="156"/>
      <c r="J299" s="156"/>
      <c r="K299" s="156"/>
      <c r="L299" s="156"/>
      <c r="M299" s="156"/>
      <c r="N299" s="156"/>
      <c r="O299" s="156"/>
      <c r="P299" s="156"/>
      <c r="Q299" s="156"/>
      <c r="R299" s="156"/>
      <c r="S299" s="156"/>
      <c r="T299" s="156"/>
      <c r="U299" s="156"/>
      <c r="V299" s="156"/>
      <c r="W299" s="156"/>
      <c r="X299" s="156"/>
      <c r="Y299" s="147"/>
      <c r="Z299" s="147"/>
      <c r="AA299" s="147"/>
      <c r="AB299" s="147"/>
      <c r="AC299" s="147"/>
      <c r="AD299" s="147"/>
      <c r="AE299" s="147"/>
      <c r="AF299" s="147"/>
      <c r="AG299" s="147" t="s">
        <v>260</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76" t="s">
        <v>1103</v>
      </c>
      <c r="D300" s="157"/>
      <c r="E300" s="158">
        <v>5.35</v>
      </c>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260</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76" t="s">
        <v>1104</v>
      </c>
      <c r="D301" s="157"/>
      <c r="E301" s="158">
        <v>3.01</v>
      </c>
      <c r="F301" s="156"/>
      <c r="G301" s="156"/>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260</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76" t="s">
        <v>1105</v>
      </c>
      <c r="D302" s="157"/>
      <c r="E302" s="158">
        <v>0.48</v>
      </c>
      <c r="F302" s="156"/>
      <c r="G302" s="156"/>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260</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76" t="s">
        <v>1106</v>
      </c>
      <c r="D303" s="157"/>
      <c r="E303" s="158">
        <v>0.23</v>
      </c>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260</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ht="22.5" outlineLevel="1" x14ac:dyDescent="0.2">
      <c r="A304" s="166">
        <v>39</v>
      </c>
      <c r="B304" s="167" t="s">
        <v>1107</v>
      </c>
      <c r="C304" s="175" t="s">
        <v>1108</v>
      </c>
      <c r="D304" s="168" t="s">
        <v>376</v>
      </c>
      <c r="E304" s="169">
        <v>2.8140000000000001</v>
      </c>
      <c r="F304" s="170"/>
      <c r="G304" s="171">
        <f>ROUND(E304*F304,2)</f>
        <v>0</v>
      </c>
      <c r="H304" s="170"/>
      <c r="I304" s="171">
        <f>ROUND(E304*H304,2)</f>
        <v>0</v>
      </c>
      <c r="J304" s="170"/>
      <c r="K304" s="171">
        <f>ROUND(E304*J304,2)</f>
        <v>0</v>
      </c>
      <c r="L304" s="171">
        <v>21</v>
      </c>
      <c r="M304" s="171">
        <f>G304*(1+L304/100)</f>
        <v>0</v>
      </c>
      <c r="N304" s="171">
        <v>1.295E-2</v>
      </c>
      <c r="O304" s="171">
        <f>ROUND(E304*N304,2)</f>
        <v>0.04</v>
      </c>
      <c r="P304" s="171">
        <v>0</v>
      </c>
      <c r="Q304" s="171">
        <f>ROUND(E304*P304,2)</f>
        <v>0</v>
      </c>
      <c r="R304" s="171" t="s">
        <v>396</v>
      </c>
      <c r="S304" s="171" t="s">
        <v>337</v>
      </c>
      <c r="T304" s="172" t="s">
        <v>338</v>
      </c>
      <c r="U304" s="156">
        <v>2.9</v>
      </c>
      <c r="V304" s="156">
        <f>ROUND(E304*U304,2)</f>
        <v>8.16</v>
      </c>
      <c r="W304" s="156"/>
      <c r="X304" s="156" t="s">
        <v>257</v>
      </c>
      <c r="Y304" s="147"/>
      <c r="Z304" s="147"/>
      <c r="AA304" s="147"/>
      <c r="AB304" s="147"/>
      <c r="AC304" s="147"/>
      <c r="AD304" s="147"/>
      <c r="AE304" s="147"/>
      <c r="AF304" s="147"/>
      <c r="AG304" s="147" t="s">
        <v>258</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ht="33.75" outlineLevel="1" x14ac:dyDescent="0.2">
      <c r="A305" s="154"/>
      <c r="B305" s="155"/>
      <c r="C305" s="264" t="s">
        <v>1109</v>
      </c>
      <c r="D305" s="265"/>
      <c r="E305" s="265"/>
      <c r="F305" s="265"/>
      <c r="G305" s="265"/>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351</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85" t="str">
        <f>C305</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05" s="147"/>
      <c r="BC305" s="147"/>
      <c r="BD305" s="147"/>
      <c r="BE305" s="147"/>
      <c r="BF305" s="147"/>
      <c r="BG305" s="147"/>
      <c r="BH305" s="147"/>
    </row>
    <row r="306" spans="1:60" outlineLevel="1" x14ac:dyDescent="0.2">
      <c r="A306" s="154"/>
      <c r="B306" s="155"/>
      <c r="C306" s="268" t="s">
        <v>1110</v>
      </c>
      <c r="D306" s="269"/>
      <c r="E306" s="269"/>
      <c r="F306" s="269"/>
      <c r="G306" s="269"/>
      <c r="H306" s="156"/>
      <c r="I306" s="156"/>
      <c r="J306" s="156"/>
      <c r="K306" s="156"/>
      <c r="L306" s="156"/>
      <c r="M306" s="156"/>
      <c r="N306" s="156"/>
      <c r="O306" s="156"/>
      <c r="P306" s="156"/>
      <c r="Q306" s="156"/>
      <c r="R306" s="156"/>
      <c r="S306" s="156"/>
      <c r="T306" s="156"/>
      <c r="U306" s="156"/>
      <c r="V306" s="156"/>
      <c r="W306" s="156"/>
      <c r="X306" s="156"/>
      <c r="Y306" s="147"/>
      <c r="Z306" s="147"/>
      <c r="AA306" s="147"/>
      <c r="AB306" s="147"/>
      <c r="AC306" s="147"/>
      <c r="AD306" s="147"/>
      <c r="AE306" s="147"/>
      <c r="AF306" s="147"/>
      <c r="AG306" s="147" t="s">
        <v>404</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76" t="s">
        <v>259</v>
      </c>
      <c r="D307" s="157"/>
      <c r="E307" s="158"/>
      <c r="F307" s="156"/>
      <c r="G307" s="156"/>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260</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76" t="s">
        <v>1111</v>
      </c>
      <c r="D308" s="157"/>
      <c r="E308" s="158">
        <v>1.59</v>
      </c>
      <c r="F308" s="156"/>
      <c r="G308" s="15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260</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176" t="s">
        <v>1112</v>
      </c>
      <c r="D309" s="157"/>
      <c r="E309" s="158">
        <v>1.224</v>
      </c>
      <c r="F309" s="156"/>
      <c r="G309" s="156"/>
      <c r="H309" s="156"/>
      <c r="I309" s="156"/>
      <c r="J309" s="156"/>
      <c r="K309" s="156"/>
      <c r="L309" s="156"/>
      <c r="M309" s="156"/>
      <c r="N309" s="156"/>
      <c r="O309" s="156"/>
      <c r="P309" s="156"/>
      <c r="Q309" s="156"/>
      <c r="R309" s="156"/>
      <c r="S309" s="156"/>
      <c r="T309" s="156"/>
      <c r="U309" s="156"/>
      <c r="V309" s="156"/>
      <c r="W309" s="156"/>
      <c r="X309" s="156"/>
      <c r="Y309" s="147"/>
      <c r="Z309" s="147"/>
      <c r="AA309" s="147"/>
      <c r="AB309" s="147"/>
      <c r="AC309" s="147"/>
      <c r="AD309" s="147"/>
      <c r="AE309" s="147"/>
      <c r="AF309" s="147"/>
      <c r="AG309" s="147" t="s">
        <v>260</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ht="22.5" outlineLevel="1" x14ac:dyDescent="0.2">
      <c r="A310" s="166">
        <v>40</v>
      </c>
      <c r="B310" s="167" t="s">
        <v>1113</v>
      </c>
      <c r="C310" s="175" t="s">
        <v>1114</v>
      </c>
      <c r="D310" s="168" t="s">
        <v>376</v>
      </c>
      <c r="E310" s="169">
        <v>11.775499999999999</v>
      </c>
      <c r="F310" s="170"/>
      <c r="G310" s="171">
        <f>ROUND(E310*F310,2)</f>
        <v>0</v>
      </c>
      <c r="H310" s="170"/>
      <c r="I310" s="171">
        <f>ROUND(E310*H310,2)</f>
        <v>0</v>
      </c>
      <c r="J310" s="170"/>
      <c r="K310" s="171">
        <f>ROUND(E310*J310,2)</f>
        <v>0</v>
      </c>
      <c r="L310" s="171">
        <v>21</v>
      </c>
      <c r="M310" s="171">
        <f>G310*(1+L310/100)</f>
        <v>0</v>
      </c>
      <c r="N310" s="171">
        <v>3.5000000000000003E-2</v>
      </c>
      <c r="O310" s="171">
        <f>ROUND(E310*N310,2)</f>
        <v>0.41</v>
      </c>
      <c r="P310" s="171">
        <v>0</v>
      </c>
      <c r="Q310" s="171">
        <f>ROUND(E310*P310,2)</f>
        <v>0</v>
      </c>
      <c r="R310" s="171" t="s">
        <v>396</v>
      </c>
      <c r="S310" s="171" t="s">
        <v>337</v>
      </c>
      <c r="T310" s="172" t="s">
        <v>338</v>
      </c>
      <c r="U310" s="156">
        <v>0.79</v>
      </c>
      <c r="V310" s="156">
        <f>ROUND(E310*U310,2)</f>
        <v>9.3000000000000007</v>
      </c>
      <c r="W310" s="156"/>
      <c r="X310" s="156" t="s">
        <v>257</v>
      </c>
      <c r="Y310" s="147"/>
      <c r="Z310" s="147"/>
      <c r="AA310" s="147"/>
      <c r="AB310" s="147"/>
      <c r="AC310" s="147"/>
      <c r="AD310" s="147"/>
      <c r="AE310" s="147"/>
      <c r="AF310" s="147"/>
      <c r="AG310" s="147" t="s">
        <v>258</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264" t="s">
        <v>1115</v>
      </c>
      <c r="D311" s="265"/>
      <c r="E311" s="265"/>
      <c r="F311" s="265"/>
      <c r="G311" s="265"/>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351</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76" t="s">
        <v>259</v>
      </c>
      <c r="D312" s="157"/>
      <c r="E312" s="158"/>
      <c r="F312" s="156"/>
      <c r="G312" s="156"/>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260</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76" t="s">
        <v>1116</v>
      </c>
      <c r="D313" s="157"/>
      <c r="E313" s="158"/>
      <c r="F313" s="156"/>
      <c r="G313" s="156"/>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260</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76" t="s">
        <v>1117</v>
      </c>
      <c r="D314" s="157"/>
      <c r="E314" s="158">
        <v>10.4305</v>
      </c>
      <c r="F314" s="156"/>
      <c r="G314" s="156"/>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260</v>
      </c>
      <c r="AH314" s="147">
        <v>5</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176" t="s">
        <v>1118</v>
      </c>
      <c r="D315" s="157"/>
      <c r="E315" s="158">
        <v>1</v>
      </c>
      <c r="F315" s="156"/>
      <c r="G315" s="156"/>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260</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76" t="s">
        <v>1119</v>
      </c>
      <c r="D316" s="157"/>
      <c r="E316" s="158">
        <v>0.34499999999999997</v>
      </c>
      <c r="F316" s="156"/>
      <c r="G316" s="15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260</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2.5" outlineLevel="1" x14ac:dyDescent="0.2">
      <c r="A317" s="166">
        <v>41</v>
      </c>
      <c r="B317" s="167" t="s">
        <v>1120</v>
      </c>
      <c r="C317" s="175" t="s">
        <v>1121</v>
      </c>
      <c r="D317" s="168" t="s">
        <v>376</v>
      </c>
      <c r="E317" s="169">
        <v>2.7054999999999998</v>
      </c>
      <c r="F317" s="170"/>
      <c r="G317" s="171">
        <f>ROUND(E317*F317,2)</f>
        <v>0</v>
      </c>
      <c r="H317" s="170"/>
      <c r="I317" s="171">
        <f>ROUND(E317*H317,2)</f>
        <v>0</v>
      </c>
      <c r="J317" s="170"/>
      <c r="K317" s="171">
        <f>ROUND(E317*J317,2)</f>
        <v>0</v>
      </c>
      <c r="L317" s="171">
        <v>21</v>
      </c>
      <c r="M317" s="171">
        <f>G317*(1+L317/100)</f>
        <v>0</v>
      </c>
      <c r="N317" s="171">
        <v>0</v>
      </c>
      <c r="O317" s="171">
        <f>ROUND(E317*N317,2)</f>
        <v>0</v>
      </c>
      <c r="P317" s="171">
        <v>0</v>
      </c>
      <c r="Q317" s="171">
        <f>ROUND(E317*P317,2)</f>
        <v>0</v>
      </c>
      <c r="R317" s="171"/>
      <c r="S317" s="171" t="s">
        <v>255</v>
      </c>
      <c r="T317" s="172" t="s">
        <v>256</v>
      </c>
      <c r="U317" s="156">
        <v>0.86</v>
      </c>
      <c r="V317" s="156">
        <f>ROUND(E317*U317,2)</f>
        <v>2.33</v>
      </c>
      <c r="W317" s="156"/>
      <c r="X317" s="156" t="s">
        <v>257</v>
      </c>
      <c r="Y317" s="147"/>
      <c r="Z317" s="147"/>
      <c r="AA317" s="147"/>
      <c r="AB317" s="147"/>
      <c r="AC317" s="147"/>
      <c r="AD317" s="147"/>
      <c r="AE317" s="147"/>
      <c r="AF317" s="147"/>
      <c r="AG317" s="147" t="s">
        <v>258</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76" t="s">
        <v>1122</v>
      </c>
      <c r="D318" s="157"/>
      <c r="E318" s="158">
        <v>11.775499999999999</v>
      </c>
      <c r="F318" s="156"/>
      <c r="G318" s="156"/>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260</v>
      </c>
      <c r="AH318" s="147">
        <v>5</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76" t="s">
        <v>1123</v>
      </c>
      <c r="D319" s="157"/>
      <c r="E319" s="158">
        <v>-9.07</v>
      </c>
      <c r="F319" s="156"/>
      <c r="G319" s="156"/>
      <c r="H319" s="156"/>
      <c r="I319" s="156"/>
      <c r="J319" s="156"/>
      <c r="K319" s="156"/>
      <c r="L319" s="156"/>
      <c r="M319" s="156"/>
      <c r="N319" s="156"/>
      <c r="O319" s="156"/>
      <c r="P319" s="156"/>
      <c r="Q319" s="156"/>
      <c r="R319" s="156"/>
      <c r="S319" s="156"/>
      <c r="T319" s="156"/>
      <c r="U319" s="156"/>
      <c r="V319" s="156"/>
      <c r="W319" s="156"/>
      <c r="X319" s="156"/>
      <c r="Y319" s="147"/>
      <c r="Z319" s="147"/>
      <c r="AA319" s="147"/>
      <c r="AB319" s="147"/>
      <c r="AC319" s="147"/>
      <c r="AD319" s="147"/>
      <c r="AE319" s="147"/>
      <c r="AF319" s="147"/>
      <c r="AG319" s="147" t="s">
        <v>260</v>
      </c>
      <c r="AH319" s="147">
        <v>5</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x14ac:dyDescent="0.2">
      <c r="A320" s="160" t="s">
        <v>250</v>
      </c>
      <c r="B320" s="161" t="s">
        <v>145</v>
      </c>
      <c r="C320" s="174" t="s">
        <v>146</v>
      </c>
      <c r="D320" s="162"/>
      <c r="E320" s="163"/>
      <c r="F320" s="164"/>
      <c r="G320" s="164">
        <f>SUMIF(AG321:AG441,"&lt;&gt;NOR",G321:G441)</f>
        <v>0</v>
      </c>
      <c r="H320" s="164"/>
      <c r="I320" s="164">
        <f>SUM(I321:I441)</f>
        <v>0</v>
      </c>
      <c r="J320" s="164"/>
      <c r="K320" s="164">
        <f>SUM(K321:K441)</f>
        <v>0</v>
      </c>
      <c r="L320" s="164"/>
      <c r="M320" s="164">
        <f>SUM(M321:M441)</f>
        <v>0</v>
      </c>
      <c r="N320" s="164"/>
      <c r="O320" s="164">
        <f>SUM(O321:O441)</f>
        <v>74.25</v>
      </c>
      <c r="P320" s="164"/>
      <c r="Q320" s="164">
        <f>SUM(Q321:Q441)</f>
        <v>0</v>
      </c>
      <c r="R320" s="164"/>
      <c r="S320" s="164"/>
      <c r="T320" s="165"/>
      <c r="U320" s="159"/>
      <c r="V320" s="159">
        <f>SUM(V321:V441)</f>
        <v>280.64999999999998</v>
      </c>
      <c r="W320" s="159"/>
      <c r="X320" s="159"/>
      <c r="AG320" t="s">
        <v>251</v>
      </c>
    </row>
    <row r="321" spans="1:60" outlineLevel="1" x14ac:dyDescent="0.2">
      <c r="A321" s="166">
        <v>42</v>
      </c>
      <c r="B321" s="167" t="s">
        <v>1124</v>
      </c>
      <c r="C321" s="175" t="s">
        <v>1125</v>
      </c>
      <c r="D321" s="168" t="s">
        <v>535</v>
      </c>
      <c r="E321" s="169">
        <v>1.224</v>
      </c>
      <c r="F321" s="170"/>
      <c r="G321" s="171">
        <f>ROUND(E321*F321,2)</f>
        <v>0</v>
      </c>
      <c r="H321" s="170"/>
      <c r="I321" s="171">
        <f>ROUND(E321*H321,2)</f>
        <v>0</v>
      </c>
      <c r="J321" s="170"/>
      <c r="K321" s="171">
        <f>ROUND(E321*J321,2)</f>
        <v>0</v>
      </c>
      <c r="L321" s="171">
        <v>21</v>
      </c>
      <c r="M321" s="171">
        <f>G321*(1+L321/100)</f>
        <v>0</v>
      </c>
      <c r="N321" s="171">
        <v>2.5249999999999999</v>
      </c>
      <c r="O321" s="171">
        <f>ROUND(E321*N321,2)</f>
        <v>3.09</v>
      </c>
      <c r="P321" s="171">
        <v>0</v>
      </c>
      <c r="Q321" s="171">
        <f>ROUND(E321*P321,2)</f>
        <v>0</v>
      </c>
      <c r="R321" s="171" t="s">
        <v>396</v>
      </c>
      <c r="S321" s="171" t="s">
        <v>337</v>
      </c>
      <c r="T321" s="172" t="s">
        <v>338</v>
      </c>
      <c r="U321" s="156">
        <v>2.3199999999999998</v>
      </c>
      <c r="V321" s="156">
        <f>ROUND(E321*U321,2)</f>
        <v>2.84</v>
      </c>
      <c r="W321" s="156"/>
      <c r="X321" s="156" t="s">
        <v>257</v>
      </c>
      <c r="Y321" s="147"/>
      <c r="Z321" s="147"/>
      <c r="AA321" s="147"/>
      <c r="AB321" s="147"/>
      <c r="AC321" s="147"/>
      <c r="AD321" s="147"/>
      <c r="AE321" s="147"/>
      <c r="AF321" s="147"/>
      <c r="AG321" s="147" t="s">
        <v>258</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264" t="s">
        <v>1126</v>
      </c>
      <c r="D322" s="265"/>
      <c r="E322" s="265"/>
      <c r="F322" s="265"/>
      <c r="G322" s="265"/>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351</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268" t="s">
        <v>1127</v>
      </c>
      <c r="D323" s="269"/>
      <c r="E323" s="269"/>
      <c r="F323" s="269"/>
      <c r="G323" s="269"/>
      <c r="H323" s="156"/>
      <c r="I323" s="156"/>
      <c r="J323" s="156"/>
      <c r="K323" s="156"/>
      <c r="L323" s="156"/>
      <c r="M323" s="156"/>
      <c r="N323" s="156"/>
      <c r="O323" s="156"/>
      <c r="P323" s="156"/>
      <c r="Q323" s="156"/>
      <c r="R323" s="156"/>
      <c r="S323" s="156"/>
      <c r="T323" s="156"/>
      <c r="U323" s="156"/>
      <c r="V323" s="156"/>
      <c r="W323" s="156"/>
      <c r="X323" s="156"/>
      <c r="Y323" s="147"/>
      <c r="Z323" s="147"/>
      <c r="AA323" s="147"/>
      <c r="AB323" s="147"/>
      <c r="AC323" s="147"/>
      <c r="AD323" s="147"/>
      <c r="AE323" s="147"/>
      <c r="AF323" s="147"/>
      <c r="AG323" s="147" t="s">
        <v>404</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176" t="s">
        <v>259</v>
      </c>
      <c r="D324" s="157"/>
      <c r="E324" s="158"/>
      <c r="F324" s="156"/>
      <c r="G324" s="156"/>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260</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76" t="s">
        <v>1128</v>
      </c>
      <c r="D325" s="157"/>
      <c r="E325" s="158">
        <v>0.312</v>
      </c>
      <c r="F325" s="156"/>
      <c r="G325" s="156"/>
      <c r="H325" s="156"/>
      <c r="I325" s="156"/>
      <c r="J325" s="156"/>
      <c r="K325" s="156"/>
      <c r="L325" s="156"/>
      <c r="M325" s="156"/>
      <c r="N325" s="156"/>
      <c r="O325" s="156"/>
      <c r="P325" s="156"/>
      <c r="Q325" s="156"/>
      <c r="R325" s="156"/>
      <c r="S325" s="156"/>
      <c r="T325" s="156"/>
      <c r="U325" s="156"/>
      <c r="V325" s="156"/>
      <c r="W325" s="156"/>
      <c r="X325" s="156"/>
      <c r="Y325" s="147"/>
      <c r="Z325" s="147"/>
      <c r="AA325" s="147"/>
      <c r="AB325" s="147"/>
      <c r="AC325" s="147"/>
      <c r="AD325" s="147"/>
      <c r="AE325" s="147"/>
      <c r="AF325" s="147"/>
      <c r="AG325" s="147" t="s">
        <v>260</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76" t="s">
        <v>1129</v>
      </c>
      <c r="D326" s="157"/>
      <c r="E326" s="158">
        <v>0.24</v>
      </c>
      <c r="F326" s="156"/>
      <c r="G326" s="156"/>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260</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4"/>
      <c r="B327" s="155"/>
      <c r="C327" s="176" t="s">
        <v>1130</v>
      </c>
      <c r="D327" s="157"/>
      <c r="E327" s="158">
        <v>0.36</v>
      </c>
      <c r="F327" s="156"/>
      <c r="G327" s="156"/>
      <c r="H327" s="156"/>
      <c r="I327" s="156"/>
      <c r="J327" s="156"/>
      <c r="K327" s="156"/>
      <c r="L327" s="156"/>
      <c r="M327" s="156"/>
      <c r="N327" s="156"/>
      <c r="O327" s="156"/>
      <c r="P327" s="156"/>
      <c r="Q327" s="156"/>
      <c r="R327" s="156"/>
      <c r="S327" s="156"/>
      <c r="T327" s="156"/>
      <c r="U327" s="156"/>
      <c r="V327" s="156"/>
      <c r="W327" s="156"/>
      <c r="X327" s="156"/>
      <c r="Y327" s="147"/>
      <c r="Z327" s="147"/>
      <c r="AA327" s="147"/>
      <c r="AB327" s="147"/>
      <c r="AC327" s="147"/>
      <c r="AD327" s="147"/>
      <c r="AE327" s="147"/>
      <c r="AF327" s="147"/>
      <c r="AG327" s="147" t="s">
        <v>260</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76" t="s">
        <v>1131</v>
      </c>
      <c r="D328" s="157"/>
      <c r="E328" s="158">
        <v>0.24</v>
      </c>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260</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76" t="s">
        <v>1132</v>
      </c>
      <c r="D329" s="157"/>
      <c r="E329" s="158">
        <v>7.1999999999999995E-2</v>
      </c>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260</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ht="22.5" outlineLevel="1" x14ac:dyDescent="0.2">
      <c r="A330" s="166">
        <v>43</v>
      </c>
      <c r="B330" s="167" t="s">
        <v>992</v>
      </c>
      <c r="C330" s="175" t="s">
        <v>993</v>
      </c>
      <c r="D330" s="168" t="s">
        <v>335</v>
      </c>
      <c r="E330" s="169">
        <v>3.3669999999999999E-2</v>
      </c>
      <c r="F330" s="170"/>
      <c r="G330" s="171">
        <f>ROUND(E330*F330,2)</f>
        <v>0</v>
      </c>
      <c r="H330" s="170"/>
      <c r="I330" s="171">
        <f>ROUND(E330*H330,2)</f>
        <v>0</v>
      </c>
      <c r="J330" s="170"/>
      <c r="K330" s="171">
        <f>ROUND(E330*J330,2)</f>
        <v>0</v>
      </c>
      <c r="L330" s="171">
        <v>21</v>
      </c>
      <c r="M330" s="171">
        <f>G330*(1+L330/100)</f>
        <v>0</v>
      </c>
      <c r="N330" s="171">
        <v>1.0662499999999999</v>
      </c>
      <c r="O330" s="171">
        <f>ROUND(E330*N330,2)</f>
        <v>0.04</v>
      </c>
      <c r="P330" s="171">
        <v>0</v>
      </c>
      <c r="Q330" s="171">
        <f>ROUND(E330*P330,2)</f>
        <v>0</v>
      </c>
      <c r="R330" s="171" t="s">
        <v>396</v>
      </c>
      <c r="S330" s="171" t="s">
        <v>337</v>
      </c>
      <c r="T330" s="172" t="s">
        <v>338</v>
      </c>
      <c r="U330" s="156">
        <v>15.23</v>
      </c>
      <c r="V330" s="156">
        <f>ROUND(E330*U330,2)</f>
        <v>0.51</v>
      </c>
      <c r="W330" s="156"/>
      <c r="X330" s="156" t="s">
        <v>257</v>
      </c>
      <c r="Y330" s="147"/>
      <c r="Z330" s="147"/>
      <c r="AA330" s="147"/>
      <c r="AB330" s="147"/>
      <c r="AC330" s="147"/>
      <c r="AD330" s="147"/>
      <c r="AE330" s="147"/>
      <c r="AF330" s="147"/>
      <c r="AG330" s="147" t="s">
        <v>258</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264" t="s">
        <v>994</v>
      </c>
      <c r="D331" s="265"/>
      <c r="E331" s="265"/>
      <c r="F331" s="265"/>
      <c r="G331" s="265"/>
      <c r="H331" s="156"/>
      <c r="I331" s="156"/>
      <c r="J331" s="156"/>
      <c r="K331" s="156"/>
      <c r="L331" s="156"/>
      <c r="M331" s="156"/>
      <c r="N331" s="156"/>
      <c r="O331" s="156"/>
      <c r="P331" s="156"/>
      <c r="Q331" s="156"/>
      <c r="R331" s="156"/>
      <c r="S331" s="156"/>
      <c r="T331" s="156"/>
      <c r="U331" s="156"/>
      <c r="V331" s="156"/>
      <c r="W331" s="156"/>
      <c r="X331" s="156"/>
      <c r="Y331" s="147"/>
      <c r="Z331" s="147"/>
      <c r="AA331" s="147"/>
      <c r="AB331" s="147"/>
      <c r="AC331" s="147"/>
      <c r="AD331" s="147"/>
      <c r="AE331" s="147"/>
      <c r="AF331" s="147"/>
      <c r="AG331" s="147" t="s">
        <v>351</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76" t="s">
        <v>259</v>
      </c>
      <c r="D332" s="157"/>
      <c r="E332" s="158"/>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260</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76" t="s">
        <v>995</v>
      </c>
      <c r="D333" s="157"/>
      <c r="E333" s="158"/>
      <c r="F333" s="156"/>
      <c r="G333" s="156"/>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260</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176" t="s">
        <v>1133</v>
      </c>
      <c r="D334" s="157"/>
      <c r="E334" s="158">
        <v>8.5800000000000008E-3</v>
      </c>
      <c r="F334" s="156"/>
      <c r="G334" s="156"/>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260</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176" t="s">
        <v>1134</v>
      </c>
      <c r="D335" s="157"/>
      <c r="E335" s="158">
        <v>6.6E-3</v>
      </c>
      <c r="F335" s="156"/>
      <c r="G335" s="156"/>
      <c r="H335" s="156"/>
      <c r="I335" s="156"/>
      <c r="J335" s="156"/>
      <c r="K335" s="156"/>
      <c r="L335" s="156"/>
      <c r="M335" s="156"/>
      <c r="N335" s="156"/>
      <c r="O335" s="156"/>
      <c r="P335" s="156"/>
      <c r="Q335" s="156"/>
      <c r="R335" s="156"/>
      <c r="S335" s="156"/>
      <c r="T335" s="156"/>
      <c r="U335" s="156"/>
      <c r="V335" s="156"/>
      <c r="W335" s="156"/>
      <c r="X335" s="156"/>
      <c r="Y335" s="147"/>
      <c r="Z335" s="147"/>
      <c r="AA335" s="147"/>
      <c r="AB335" s="147"/>
      <c r="AC335" s="147"/>
      <c r="AD335" s="147"/>
      <c r="AE335" s="147"/>
      <c r="AF335" s="147"/>
      <c r="AG335" s="147" t="s">
        <v>260</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76" t="s">
        <v>1135</v>
      </c>
      <c r="D336" s="157"/>
      <c r="E336" s="158">
        <v>9.9000000000000008E-3</v>
      </c>
      <c r="F336" s="156"/>
      <c r="G336" s="156"/>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260</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76" t="s">
        <v>1136</v>
      </c>
      <c r="D337" s="157"/>
      <c r="E337" s="158">
        <v>1.98E-3</v>
      </c>
      <c r="F337" s="156"/>
      <c r="G337" s="156"/>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260</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76" t="s">
        <v>1137</v>
      </c>
      <c r="D338" s="157"/>
      <c r="E338" s="158">
        <v>6.6E-3</v>
      </c>
      <c r="F338" s="156"/>
      <c r="G338" s="15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260</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66">
        <v>44</v>
      </c>
      <c r="B339" s="167" t="s">
        <v>1138</v>
      </c>
      <c r="C339" s="175" t="s">
        <v>1139</v>
      </c>
      <c r="D339" s="168" t="s">
        <v>535</v>
      </c>
      <c r="E339" s="169">
        <v>19.490500000000001</v>
      </c>
      <c r="F339" s="170"/>
      <c r="G339" s="171">
        <f>ROUND(E339*F339,2)</f>
        <v>0</v>
      </c>
      <c r="H339" s="170"/>
      <c r="I339" s="171">
        <f>ROUND(E339*H339,2)</f>
        <v>0</v>
      </c>
      <c r="J339" s="170"/>
      <c r="K339" s="171">
        <f>ROUND(E339*J339,2)</f>
        <v>0</v>
      </c>
      <c r="L339" s="171">
        <v>21</v>
      </c>
      <c r="M339" s="171">
        <f>G339*(1+L339/100)</f>
        <v>0</v>
      </c>
      <c r="N339" s="171">
        <v>2.5249999999999999</v>
      </c>
      <c r="O339" s="171">
        <f>ROUND(E339*N339,2)</f>
        <v>49.21</v>
      </c>
      <c r="P339" s="171">
        <v>0</v>
      </c>
      <c r="Q339" s="171">
        <f>ROUND(E339*P339,2)</f>
        <v>0</v>
      </c>
      <c r="R339" s="171" t="s">
        <v>396</v>
      </c>
      <c r="S339" s="171" t="s">
        <v>337</v>
      </c>
      <c r="T339" s="172" t="s">
        <v>338</v>
      </c>
      <c r="U339" s="156">
        <v>3.21</v>
      </c>
      <c r="V339" s="156">
        <f>ROUND(E339*U339,2)</f>
        <v>62.56</v>
      </c>
      <c r="W339" s="156"/>
      <c r="X339" s="156" t="s">
        <v>257</v>
      </c>
      <c r="Y339" s="147"/>
      <c r="Z339" s="147"/>
      <c r="AA339" s="147"/>
      <c r="AB339" s="147"/>
      <c r="AC339" s="147"/>
      <c r="AD339" s="147"/>
      <c r="AE339" s="147"/>
      <c r="AF339" s="147"/>
      <c r="AG339" s="147" t="s">
        <v>258</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264" t="s">
        <v>1126</v>
      </c>
      <c r="D340" s="265"/>
      <c r="E340" s="265"/>
      <c r="F340" s="265"/>
      <c r="G340" s="265"/>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351</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268" t="s">
        <v>1127</v>
      </c>
      <c r="D341" s="269"/>
      <c r="E341" s="269"/>
      <c r="F341" s="269"/>
      <c r="G341" s="269"/>
      <c r="H341" s="156"/>
      <c r="I341" s="156"/>
      <c r="J341" s="156"/>
      <c r="K341" s="156"/>
      <c r="L341" s="156"/>
      <c r="M341" s="156"/>
      <c r="N341" s="156"/>
      <c r="O341" s="156"/>
      <c r="P341" s="156"/>
      <c r="Q341" s="156"/>
      <c r="R341" s="156"/>
      <c r="S341" s="156"/>
      <c r="T341" s="156"/>
      <c r="U341" s="156"/>
      <c r="V341" s="156"/>
      <c r="W341" s="156"/>
      <c r="X341" s="156"/>
      <c r="Y341" s="147"/>
      <c r="Z341" s="147"/>
      <c r="AA341" s="147"/>
      <c r="AB341" s="147"/>
      <c r="AC341" s="147"/>
      <c r="AD341" s="147"/>
      <c r="AE341" s="147"/>
      <c r="AF341" s="147"/>
      <c r="AG341" s="147" t="s">
        <v>404</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76" t="s">
        <v>259</v>
      </c>
      <c r="D342" s="157"/>
      <c r="E342" s="158"/>
      <c r="F342" s="156"/>
      <c r="G342" s="156"/>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260</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76" t="s">
        <v>1140</v>
      </c>
      <c r="D343" s="157"/>
      <c r="E343" s="158">
        <v>0.105</v>
      </c>
      <c r="F343" s="156"/>
      <c r="G343" s="156"/>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260</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76" t="s">
        <v>1141</v>
      </c>
      <c r="D344" s="157"/>
      <c r="E344" s="158">
        <v>0.1976</v>
      </c>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260</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76" t="s">
        <v>1142</v>
      </c>
      <c r="D345" s="157"/>
      <c r="E345" s="158">
        <v>0.158</v>
      </c>
      <c r="F345" s="156"/>
      <c r="G345" s="156"/>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260</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176" t="s">
        <v>1143</v>
      </c>
      <c r="D346" s="157"/>
      <c r="E346" s="158">
        <v>0.22800000000000001</v>
      </c>
      <c r="F346" s="156"/>
      <c r="G346" s="156"/>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260</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76" t="s">
        <v>1144</v>
      </c>
      <c r="D347" s="157"/>
      <c r="E347" s="158">
        <v>4.0800000000000003E-2</v>
      </c>
      <c r="F347" s="156"/>
      <c r="G347" s="156"/>
      <c r="H347" s="156"/>
      <c r="I347" s="156"/>
      <c r="J347" s="156"/>
      <c r="K347" s="156"/>
      <c r="L347" s="156"/>
      <c r="M347" s="156"/>
      <c r="N347" s="156"/>
      <c r="O347" s="156"/>
      <c r="P347" s="156"/>
      <c r="Q347" s="156"/>
      <c r="R347" s="156"/>
      <c r="S347" s="156"/>
      <c r="T347" s="156"/>
      <c r="U347" s="156"/>
      <c r="V347" s="156"/>
      <c r="W347" s="156"/>
      <c r="X347" s="156"/>
      <c r="Y347" s="147"/>
      <c r="Z347" s="147"/>
      <c r="AA347" s="147"/>
      <c r="AB347" s="147"/>
      <c r="AC347" s="147"/>
      <c r="AD347" s="147"/>
      <c r="AE347" s="147"/>
      <c r="AF347" s="147"/>
      <c r="AG347" s="147" t="s">
        <v>260</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76" t="s">
        <v>1145</v>
      </c>
      <c r="D348" s="157"/>
      <c r="E348" s="158">
        <v>0.1</v>
      </c>
      <c r="F348" s="156"/>
      <c r="G348" s="156"/>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260</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76" t="s">
        <v>1146</v>
      </c>
      <c r="D349" s="157"/>
      <c r="E349" s="158">
        <v>0.14088000000000001</v>
      </c>
      <c r="F349" s="156"/>
      <c r="G349" s="156"/>
      <c r="H349" s="156"/>
      <c r="I349" s="156"/>
      <c r="J349" s="156"/>
      <c r="K349" s="156"/>
      <c r="L349" s="156"/>
      <c r="M349" s="156"/>
      <c r="N349" s="156"/>
      <c r="O349" s="156"/>
      <c r="P349" s="156"/>
      <c r="Q349" s="156"/>
      <c r="R349" s="156"/>
      <c r="S349" s="156"/>
      <c r="T349" s="156"/>
      <c r="U349" s="156"/>
      <c r="V349" s="156"/>
      <c r="W349" s="156"/>
      <c r="X349" s="156"/>
      <c r="Y349" s="147"/>
      <c r="Z349" s="147"/>
      <c r="AA349" s="147"/>
      <c r="AB349" s="147"/>
      <c r="AC349" s="147"/>
      <c r="AD349" s="147"/>
      <c r="AE349" s="147"/>
      <c r="AF349" s="147"/>
      <c r="AG349" s="147" t="s">
        <v>260</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76" t="s">
        <v>1147</v>
      </c>
      <c r="D350" s="157"/>
      <c r="E350" s="158">
        <v>2.7820000000000001E-2</v>
      </c>
      <c r="F350" s="156"/>
      <c r="G350" s="156"/>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260</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76" t="s">
        <v>1148</v>
      </c>
      <c r="D351" s="157"/>
      <c r="E351" s="158">
        <v>1.42296</v>
      </c>
      <c r="F351" s="156"/>
      <c r="G351" s="156"/>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260</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76" t="s">
        <v>1149</v>
      </c>
      <c r="D352" s="157"/>
      <c r="E352" s="158">
        <v>0.30198999999999998</v>
      </c>
      <c r="F352" s="156"/>
      <c r="G352" s="156"/>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260</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ht="22.5" outlineLevel="1" x14ac:dyDescent="0.2">
      <c r="A353" s="154"/>
      <c r="B353" s="155"/>
      <c r="C353" s="176" t="s">
        <v>1150</v>
      </c>
      <c r="D353" s="157"/>
      <c r="E353" s="158">
        <v>0.85826999999999998</v>
      </c>
      <c r="F353" s="156"/>
      <c r="G353" s="156"/>
      <c r="H353" s="156"/>
      <c r="I353" s="156"/>
      <c r="J353" s="156"/>
      <c r="K353" s="156"/>
      <c r="L353" s="156"/>
      <c r="M353" s="156"/>
      <c r="N353" s="156"/>
      <c r="O353" s="156"/>
      <c r="P353" s="156"/>
      <c r="Q353" s="156"/>
      <c r="R353" s="156"/>
      <c r="S353" s="156"/>
      <c r="T353" s="156"/>
      <c r="U353" s="156"/>
      <c r="V353" s="156"/>
      <c r="W353" s="156"/>
      <c r="X353" s="156"/>
      <c r="Y353" s="147"/>
      <c r="Z353" s="147"/>
      <c r="AA353" s="147"/>
      <c r="AB353" s="147"/>
      <c r="AC353" s="147"/>
      <c r="AD353" s="147"/>
      <c r="AE353" s="147"/>
      <c r="AF353" s="147"/>
      <c r="AG353" s="147" t="s">
        <v>260</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76" t="s">
        <v>1151</v>
      </c>
      <c r="D354" s="157"/>
      <c r="E354" s="158">
        <v>0.24968000000000001</v>
      </c>
      <c r="F354" s="156"/>
      <c r="G354" s="156"/>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260</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176" t="s">
        <v>1152</v>
      </c>
      <c r="D355" s="157"/>
      <c r="E355" s="158"/>
      <c r="F355" s="156"/>
      <c r="G355" s="156"/>
      <c r="H355" s="156"/>
      <c r="I355" s="156"/>
      <c r="J355" s="156"/>
      <c r="K355" s="156"/>
      <c r="L355" s="156"/>
      <c r="M355" s="156"/>
      <c r="N355" s="156"/>
      <c r="O355" s="156"/>
      <c r="P355" s="156"/>
      <c r="Q355" s="156"/>
      <c r="R355" s="156"/>
      <c r="S355" s="156"/>
      <c r="T355" s="156"/>
      <c r="U355" s="156"/>
      <c r="V355" s="156"/>
      <c r="W355" s="156"/>
      <c r="X355" s="156"/>
      <c r="Y355" s="147"/>
      <c r="Z355" s="147"/>
      <c r="AA355" s="147"/>
      <c r="AB355" s="147"/>
      <c r="AC355" s="147"/>
      <c r="AD355" s="147"/>
      <c r="AE355" s="147"/>
      <c r="AF355" s="147"/>
      <c r="AG355" s="147" t="s">
        <v>260</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76" t="s">
        <v>1153</v>
      </c>
      <c r="D356" s="157"/>
      <c r="E356" s="158">
        <v>0.60850000000000004</v>
      </c>
      <c r="F356" s="156"/>
      <c r="G356" s="156"/>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260</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176" t="s">
        <v>1154</v>
      </c>
      <c r="D357" s="157"/>
      <c r="E357" s="158">
        <v>0.14149999999999999</v>
      </c>
      <c r="F357" s="156"/>
      <c r="G357" s="156"/>
      <c r="H357" s="156"/>
      <c r="I357" s="156"/>
      <c r="J357" s="156"/>
      <c r="K357" s="156"/>
      <c r="L357" s="156"/>
      <c r="M357" s="156"/>
      <c r="N357" s="156"/>
      <c r="O357" s="156"/>
      <c r="P357" s="156"/>
      <c r="Q357" s="156"/>
      <c r="R357" s="156"/>
      <c r="S357" s="156"/>
      <c r="T357" s="156"/>
      <c r="U357" s="156"/>
      <c r="V357" s="156"/>
      <c r="W357" s="156"/>
      <c r="X357" s="156"/>
      <c r="Y357" s="147"/>
      <c r="Z357" s="147"/>
      <c r="AA357" s="147"/>
      <c r="AB357" s="147"/>
      <c r="AC357" s="147"/>
      <c r="AD357" s="147"/>
      <c r="AE357" s="147"/>
      <c r="AF357" s="147"/>
      <c r="AG357" s="147" t="s">
        <v>260</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176" t="s">
        <v>1155</v>
      </c>
      <c r="D358" s="157"/>
      <c r="E358" s="158">
        <v>0.77649999999999997</v>
      </c>
      <c r="F358" s="156"/>
      <c r="G358" s="156"/>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260</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176" t="s">
        <v>1156</v>
      </c>
      <c r="D359" s="157"/>
      <c r="E359" s="158">
        <v>1.7969999999999999</v>
      </c>
      <c r="F359" s="156"/>
      <c r="G359" s="156"/>
      <c r="H359" s="156"/>
      <c r="I359" s="156"/>
      <c r="J359" s="156"/>
      <c r="K359" s="156"/>
      <c r="L359" s="156"/>
      <c r="M359" s="156"/>
      <c r="N359" s="156"/>
      <c r="O359" s="156"/>
      <c r="P359" s="156"/>
      <c r="Q359" s="156"/>
      <c r="R359" s="156"/>
      <c r="S359" s="156"/>
      <c r="T359" s="156"/>
      <c r="U359" s="156"/>
      <c r="V359" s="156"/>
      <c r="W359" s="156"/>
      <c r="X359" s="156"/>
      <c r="Y359" s="147"/>
      <c r="Z359" s="147"/>
      <c r="AA359" s="147"/>
      <c r="AB359" s="147"/>
      <c r="AC359" s="147"/>
      <c r="AD359" s="147"/>
      <c r="AE359" s="147"/>
      <c r="AF359" s="147"/>
      <c r="AG359" s="147" t="s">
        <v>260</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76" t="s">
        <v>1157</v>
      </c>
      <c r="D360" s="157"/>
      <c r="E360" s="158">
        <v>1.1615</v>
      </c>
      <c r="F360" s="156"/>
      <c r="G360" s="156"/>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260</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76" t="s">
        <v>1158</v>
      </c>
      <c r="D361" s="157"/>
      <c r="E361" s="158">
        <v>3.5379999999999998</v>
      </c>
      <c r="F361" s="156"/>
      <c r="G361" s="156"/>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260</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76" t="s">
        <v>1159</v>
      </c>
      <c r="D362" s="157"/>
      <c r="E362" s="158">
        <v>0.20849999999999999</v>
      </c>
      <c r="F362" s="156"/>
      <c r="G362" s="156"/>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260</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76" t="s">
        <v>1160</v>
      </c>
      <c r="D363" s="157"/>
      <c r="E363" s="158">
        <v>9.8500000000000004E-2</v>
      </c>
      <c r="F363" s="156"/>
      <c r="G363" s="156"/>
      <c r="H363" s="156"/>
      <c r="I363" s="156"/>
      <c r="J363" s="156"/>
      <c r="K363" s="156"/>
      <c r="L363" s="156"/>
      <c r="M363" s="156"/>
      <c r="N363" s="156"/>
      <c r="O363" s="156"/>
      <c r="P363" s="156"/>
      <c r="Q363" s="156"/>
      <c r="R363" s="156"/>
      <c r="S363" s="156"/>
      <c r="T363" s="156"/>
      <c r="U363" s="156"/>
      <c r="V363" s="156"/>
      <c r="W363" s="156"/>
      <c r="X363" s="156"/>
      <c r="Y363" s="147"/>
      <c r="Z363" s="147"/>
      <c r="AA363" s="147"/>
      <c r="AB363" s="147"/>
      <c r="AC363" s="147"/>
      <c r="AD363" s="147"/>
      <c r="AE363" s="147"/>
      <c r="AF363" s="147"/>
      <c r="AG363" s="147" t="s">
        <v>260</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176" t="s">
        <v>1161</v>
      </c>
      <c r="D364" s="157"/>
      <c r="E364" s="158">
        <v>8.6499999999999994E-2</v>
      </c>
      <c r="F364" s="156"/>
      <c r="G364" s="156"/>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260</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176" t="s">
        <v>1162</v>
      </c>
      <c r="D365" s="157"/>
      <c r="E365" s="158">
        <v>0.13700000000000001</v>
      </c>
      <c r="F365" s="156"/>
      <c r="G365" s="156"/>
      <c r="H365" s="156"/>
      <c r="I365" s="156"/>
      <c r="J365" s="156"/>
      <c r="K365" s="156"/>
      <c r="L365" s="156"/>
      <c r="M365" s="156"/>
      <c r="N365" s="156"/>
      <c r="O365" s="156"/>
      <c r="P365" s="156"/>
      <c r="Q365" s="156"/>
      <c r="R365" s="156"/>
      <c r="S365" s="156"/>
      <c r="T365" s="156"/>
      <c r="U365" s="156"/>
      <c r="V365" s="156"/>
      <c r="W365" s="156"/>
      <c r="X365" s="156"/>
      <c r="Y365" s="147"/>
      <c r="Z365" s="147"/>
      <c r="AA365" s="147"/>
      <c r="AB365" s="147"/>
      <c r="AC365" s="147"/>
      <c r="AD365" s="147"/>
      <c r="AE365" s="147"/>
      <c r="AF365" s="147"/>
      <c r="AG365" s="147" t="s">
        <v>260</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76" t="s">
        <v>1163</v>
      </c>
      <c r="D366" s="157"/>
      <c r="E366" s="158">
        <v>0.80049999999999999</v>
      </c>
      <c r="F366" s="156"/>
      <c r="G366" s="156"/>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260</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76" t="s">
        <v>1164</v>
      </c>
      <c r="D367" s="157"/>
      <c r="E367" s="158">
        <v>0.20649999999999999</v>
      </c>
      <c r="F367" s="156"/>
      <c r="G367" s="156"/>
      <c r="H367" s="156"/>
      <c r="I367" s="156"/>
      <c r="J367" s="156"/>
      <c r="K367" s="156"/>
      <c r="L367" s="156"/>
      <c r="M367" s="156"/>
      <c r="N367" s="156"/>
      <c r="O367" s="156"/>
      <c r="P367" s="156"/>
      <c r="Q367" s="156"/>
      <c r="R367" s="156"/>
      <c r="S367" s="156"/>
      <c r="T367" s="156"/>
      <c r="U367" s="156"/>
      <c r="V367" s="156"/>
      <c r="W367" s="156"/>
      <c r="X367" s="156"/>
      <c r="Y367" s="147"/>
      <c r="Z367" s="147"/>
      <c r="AA367" s="147"/>
      <c r="AB367" s="147"/>
      <c r="AC367" s="147"/>
      <c r="AD367" s="147"/>
      <c r="AE367" s="147"/>
      <c r="AF367" s="147"/>
      <c r="AG367" s="147" t="s">
        <v>260</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76" t="s">
        <v>1165</v>
      </c>
      <c r="D368" s="157"/>
      <c r="E368" s="158">
        <v>0.38250000000000001</v>
      </c>
      <c r="F368" s="156"/>
      <c r="G368" s="156"/>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260</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176" t="s">
        <v>1166</v>
      </c>
      <c r="D369" s="157"/>
      <c r="E369" s="158">
        <v>2.7269999999999999</v>
      </c>
      <c r="F369" s="156"/>
      <c r="G369" s="156"/>
      <c r="H369" s="156"/>
      <c r="I369" s="156"/>
      <c r="J369" s="156"/>
      <c r="K369" s="156"/>
      <c r="L369" s="156"/>
      <c r="M369" s="156"/>
      <c r="N369" s="156"/>
      <c r="O369" s="156"/>
      <c r="P369" s="156"/>
      <c r="Q369" s="156"/>
      <c r="R369" s="156"/>
      <c r="S369" s="156"/>
      <c r="T369" s="156"/>
      <c r="U369" s="156"/>
      <c r="V369" s="156"/>
      <c r="W369" s="156"/>
      <c r="X369" s="156"/>
      <c r="Y369" s="147"/>
      <c r="Z369" s="147"/>
      <c r="AA369" s="147"/>
      <c r="AB369" s="147"/>
      <c r="AC369" s="147"/>
      <c r="AD369" s="147"/>
      <c r="AE369" s="147"/>
      <c r="AF369" s="147"/>
      <c r="AG369" s="147" t="s">
        <v>260</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76" t="s">
        <v>1167</v>
      </c>
      <c r="D370" s="157"/>
      <c r="E370" s="158">
        <v>0.106</v>
      </c>
      <c r="F370" s="156"/>
      <c r="G370" s="156"/>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260</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76" t="s">
        <v>1168</v>
      </c>
      <c r="D371" s="157"/>
      <c r="E371" s="158">
        <v>0.129</v>
      </c>
      <c r="F371" s="156"/>
      <c r="G371" s="156"/>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260</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176" t="s">
        <v>1169</v>
      </c>
      <c r="D372" s="157"/>
      <c r="E372" s="158">
        <v>0.42099999999999999</v>
      </c>
      <c r="F372" s="156"/>
      <c r="G372" s="156"/>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260</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76" t="s">
        <v>1170</v>
      </c>
      <c r="D373" s="157"/>
      <c r="E373" s="158">
        <v>0.64800000000000002</v>
      </c>
      <c r="F373" s="156"/>
      <c r="G373" s="156"/>
      <c r="H373" s="156"/>
      <c r="I373" s="156"/>
      <c r="J373" s="156"/>
      <c r="K373" s="156"/>
      <c r="L373" s="156"/>
      <c r="M373" s="156"/>
      <c r="N373" s="156"/>
      <c r="O373" s="156"/>
      <c r="P373" s="156"/>
      <c r="Q373" s="156"/>
      <c r="R373" s="156"/>
      <c r="S373" s="156"/>
      <c r="T373" s="156"/>
      <c r="U373" s="156"/>
      <c r="V373" s="156"/>
      <c r="W373" s="156"/>
      <c r="X373" s="156"/>
      <c r="Y373" s="147"/>
      <c r="Z373" s="147"/>
      <c r="AA373" s="147"/>
      <c r="AB373" s="147"/>
      <c r="AC373" s="147"/>
      <c r="AD373" s="147"/>
      <c r="AE373" s="147"/>
      <c r="AF373" s="147"/>
      <c r="AG373" s="147" t="s">
        <v>260</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76" t="s">
        <v>1171</v>
      </c>
      <c r="D374" s="157"/>
      <c r="E374" s="158">
        <v>0.14449999999999999</v>
      </c>
      <c r="F374" s="156"/>
      <c r="G374" s="156"/>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260</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176" t="s">
        <v>1172</v>
      </c>
      <c r="D375" s="157"/>
      <c r="E375" s="158">
        <v>7.85E-2</v>
      </c>
      <c r="F375" s="156"/>
      <c r="G375" s="156"/>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260</v>
      </c>
      <c r="AH375" s="147">
        <v>0</v>
      </c>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176" t="s">
        <v>1173</v>
      </c>
      <c r="D376" s="157"/>
      <c r="E376" s="158">
        <v>8.9499999999999996E-2</v>
      </c>
      <c r="F376" s="156"/>
      <c r="G376" s="156"/>
      <c r="H376" s="156"/>
      <c r="I376" s="156"/>
      <c r="J376" s="156"/>
      <c r="K376" s="156"/>
      <c r="L376" s="156"/>
      <c r="M376" s="156"/>
      <c r="N376" s="156"/>
      <c r="O376" s="156"/>
      <c r="P376" s="156"/>
      <c r="Q376" s="156"/>
      <c r="R376" s="156"/>
      <c r="S376" s="156"/>
      <c r="T376" s="156"/>
      <c r="U376" s="156"/>
      <c r="V376" s="156"/>
      <c r="W376" s="156"/>
      <c r="X376" s="156"/>
      <c r="Y376" s="147"/>
      <c r="Z376" s="147"/>
      <c r="AA376" s="147"/>
      <c r="AB376" s="147"/>
      <c r="AC376" s="147"/>
      <c r="AD376" s="147"/>
      <c r="AE376" s="147"/>
      <c r="AF376" s="147"/>
      <c r="AG376" s="147" t="s">
        <v>260</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176" t="s">
        <v>1174</v>
      </c>
      <c r="D377" s="157"/>
      <c r="E377" s="158">
        <v>6.7500000000000004E-2</v>
      </c>
      <c r="F377" s="156"/>
      <c r="G377" s="156"/>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260</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76" t="s">
        <v>1175</v>
      </c>
      <c r="D378" s="157"/>
      <c r="E378" s="158">
        <v>0.57999999999999996</v>
      </c>
      <c r="F378" s="156"/>
      <c r="G378" s="156"/>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260</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176" t="s">
        <v>1176</v>
      </c>
      <c r="D379" s="157"/>
      <c r="E379" s="158">
        <v>0.72550000000000003</v>
      </c>
      <c r="F379" s="156"/>
      <c r="G379" s="156"/>
      <c r="H379" s="156"/>
      <c r="I379" s="156"/>
      <c r="J379" s="156"/>
      <c r="K379" s="156"/>
      <c r="L379" s="156"/>
      <c r="M379" s="156"/>
      <c r="N379" s="156"/>
      <c r="O379" s="156"/>
      <c r="P379" s="156"/>
      <c r="Q379" s="156"/>
      <c r="R379" s="156"/>
      <c r="S379" s="156"/>
      <c r="T379" s="156"/>
      <c r="U379" s="156"/>
      <c r="V379" s="156"/>
      <c r="W379" s="156"/>
      <c r="X379" s="156"/>
      <c r="Y379" s="147"/>
      <c r="Z379" s="147"/>
      <c r="AA379" s="147"/>
      <c r="AB379" s="147"/>
      <c r="AC379" s="147"/>
      <c r="AD379" s="147"/>
      <c r="AE379" s="147"/>
      <c r="AF379" s="147"/>
      <c r="AG379" s="147" t="s">
        <v>260</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66">
        <v>45</v>
      </c>
      <c r="B380" s="167" t="s">
        <v>1177</v>
      </c>
      <c r="C380" s="175" t="s">
        <v>1178</v>
      </c>
      <c r="D380" s="168" t="s">
        <v>376</v>
      </c>
      <c r="E380" s="169">
        <v>2</v>
      </c>
      <c r="F380" s="170"/>
      <c r="G380" s="171">
        <f>ROUND(E380*F380,2)</f>
        <v>0</v>
      </c>
      <c r="H380" s="170"/>
      <c r="I380" s="171">
        <f>ROUND(E380*H380,2)</f>
        <v>0</v>
      </c>
      <c r="J380" s="170"/>
      <c r="K380" s="171">
        <f>ROUND(E380*J380,2)</f>
        <v>0</v>
      </c>
      <c r="L380" s="171">
        <v>21</v>
      </c>
      <c r="M380" s="171">
        <f>G380*(1+L380/100)</f>
        <v>0</v>
      </c>
      <c r="N380" s="171">
        <v>4.7300000000000002E-2</v>
      </c>
      <c r="O380" s="171">
        <f>ROUND(E380*N380,2)</f>
        <v>0.09</v>
      </c>
      <c r="P380" s="171">
        <v>0</v>
      </c>
      <c r="Q380" s="171">
        <f>ROUND(E380*P380,2)</f>
        <v>0</v>
      </c>
      <c r="R380" s="171" t="s">
        <v>396</v>
      </c>
      <c r="S380" s="171" t="s">
        <v>337</v>
      </c>
      <c r="T380" s="172" t="s">
        <v>338</v>
      </c>
      <c r="U380" s="156">
        <v>0.33</v>
      </c>
      <c r="V380" s="156">
        <f>ROUND(E380*U380,2)</f>
        <v>0.66</v>
      </c>
      <c r="W380" s="156"/>
      <c r="X380" s="156" t="s">
        <v>257</v>
      </c>
      <c r="Y380" s="147"/>
      <c r="Z380" s="147"/>
      <c r="AA380" s="147"/>
      <c r="AB380" s="147"/>
      <c r="AC380" s="147"/>
      <c r="AD380" s="147"/>
      <c r="AE380" s="147"/>
      <c r="AF380" s="147"/>
      <c r="AG380" s="147" t="s">
        <v>258</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264" t="s">
        <v>1179</v>
      </c>
      <c r="D381" s="265"/>
      <c r="E381" s="265"/>
      <c r="F381" s="265"/>
      <c r="G381" s="265"/>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351</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268" t="s">
        <v>1180</v>
      </c>
      <c r="D382" s="269"/>
      <c r="E382" s="269"/>
      <c r="F382" s="269"/>
      <c r="G382" s="269"/>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404</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76" t="s">
        <v>259</v>
      </c>
      <c r="D383" s="157"/>
      <c r="E383" s="158"/>
      <c r="F383" s="156"/>
      <c r="G383" s="156"/>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260</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76" t="s">
        <v>1181</v>
      </c>
      <c r="D384" s="157"/>
      <c r="E384" s="158">
        <v>2</v>
      </c>
      <c r="F384" s="156"/>
      <c r="G384" s="156"/>
      <c r="H384" s="156"/>
      <c r="I384" s="156"/>
      <c r="J384" s="156"/>
      <c r="K384" s="156"/>
      <c r="L384" s="156"/>
      <c r="M384" s="156"/>
      <c r="N384" s="156"/>
      <c r="O384" s="156"/>
      <c r="P384" s="156"/>
      <c r="Q384" s="156"/>
      <c r="R384" s="156"/>
      <c r="S384" s="156"/>
      <c r="T384" s="156"/>
      <c r="U384" s="156"/>
      <c r="V384" s="156"/>
      <c r="W384" s="156"/>
      <c r="X384" s="156"/>
      <c r="Y384" s="147"/>
      <c r="Z384" s="147"/>
      <c r="AA384" s="147"/>
      <c r="AB384" s="147"/>
      <c r="AC384" s="147"/>
      <c r="AD384" s="147"/>
      <c r="AE384" s="147"/>
      <c r="AF384" s="147"/>
      <c r="AG384" s="147" t="s">
        <v>260</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66">
        <v>46</v>
      </c>
      <c r="B385" s="167" t="s">
        <v>1182</v>
      </c>
      <c r="C385" s="175" t="s">
        <v>1183</v>
      </c>
      <c r="D385" s="168" t="s">
        <v>376</v>
      </c>
      <c r="E385" s="169">
        <v>171.85</v>
      </c>
      <c r="F385" s="170"/>
      <c r="G385" s="171">
        <f>ROUND(E385*F385,2)</f>
        <v>0</v>
      </c>
      <c r="H385" s="170"/>
      <c r="I385" s="171">
        <f>ROUND(E385*H385,2)</f>
        <v>0</v>
      </c>
      <c r="J385" s="170"/>
      <c r="K385" s="171">
        <f>ROUND(E385*J385,2)</f>
        <v>0</v>
      </c>
      <c r="L385" s="171">
        <v>21</v>
      </c>
      <c r="M385" s="171">
        <f>G385*(1+L385/100)</f>
        <v>0</v>
      </c>
      <c r="N385" s="171">
        <v>5.67E-2</v>
      </c>
      <c r="O385" s="171">
        <f>ROUND(E385*N385,2)</f>
        <v>9.74</v>
      </c>
      <c r="P385" s="171">
        <v>0</v>
      </c>
      <c r="Q385" s="171">
        <f>ROUND(E385*P385,2)</f>
        <v>0</v>
      </c>
      <c r="R385" s="171" t="s">
        <v>396</v>
      </c>
      <c r="S385" s="171" t="s">
        <v>337</v>
      </c>
      <c r="T385" s="172" t="s">
        <v>338</v>
      </c>
      <c r="U385" s="156">
        <v>0.34</v>
      </c>
      <c r="V385" s="156">
        <f>ROUND(E385*U385,2)</f>
        <v>58.43</v>
      </c>
      <c r="W385" s="156"/>
      <c r="X385" s="156" t="s">
        <v>257</v>
      </c>
      <c r="Y385" s="147"/>
      <c r="Z385" s="147"/>
      <c r="AA385" s="147"/>
      <c r="AB385" s="147"/>
      <c r="AC385" s="147"/>
      <c r="AD385" s="147"/>
      <c r="AE385" s="147"/>
      <c r="AF385" s="147"/>
      <c r="AG385" s="147" t="s">
        <v>258</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4"/>
      <c r="B386" s="155"/>
      <c r="C386" s="264" t="s">
        <v>1179</v>
      </c>
      <c r="D386" s="265"/>
      <c r="E386" s="265"/>
      <c r="F386" s="265"/>
      <c r="G386" s="265"/>
      <c r="H386" s="156"/>
      <c r="I386" s="156"/>
      <c r="J386" s="156"/>
      <c r="K386" s="156"/>
      <c r="L386" s="156"/>
      <c r="M386" s="156"/>
      <c r="N386" s="156"/>
      <c r="O386" s="156"/>
      <c r="P386" s="156"/>
      <c r="Q386" s="156"/>
      <c r="R386" s="156"/>
      <c r="S386" s="156"/>
      <c r="T386" s="156"/>
      <c r="U386" s="156"/>
      <c r="V386" s="156"/>
      <c r="W386" s="156"/>
      <c r="X386" s="156"/>
      <c r="Y386" s="147"/>
      <c r="Z386" s="147"/>
      <c r="AA386" s="147"/>
      <c r="AB386" s="147"/>
      <c r="AC386" s="147"/>
      <c r="AD386" s="147"/>
      <c r="AE386" s="147"/>
      <c r="AF386" s="147"/>
      <c r="AG386" s="147" t="s">
        <v>351</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176" t="s">
        <v>259</v>
      </c>
      <c r="D387" s="157"/>
      <c r="E387" s="158"/>
      <c r="F387" s="156"/>
      <c r="G387" s="156"/>
      <c r="H387" s="156"/>
      <c r="I387" s="156"/>
      <c r="J387" s="156"/>
      <c r="K387" s="156"/>
      <c r="L387" s="156"/>
      <c r="M387" s="156"/>
      <c r="N387" s="156"/>
      <c r="O387" s="156"/>
      <c r="P387" s="156"/>
      <c r="Q387" s="156"/>
      <c r="R387" s="156"/>
      <c r="S387" s="156"/>
      <c r="T387" s="156"/>
      <c r="U387" s="156"/>
      <c r="V387" s="156"/>
      <c r="W387" s="156"/>
      <c r="X387" s="156"/>
      <c r="Y387" s="147"/>
      <c r="Z387" s="147"/>
      <c r="AA387" s="147"/>
      <c r="AB387" s="147"/>
      <c r="AC387" s="147"/>
      <c r="AD387" s="147"/>
      <c r="AE387" s="147"/>
      <c r="AF387" s="147"/>
      <c r="AG387" s="147" t="s">
        <v>260</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176" t="s">
        <v>1184</v>
      </c>
      <c r="D388" s="157"/>
      <c r="E388" s="158"/>
      <c r="F388" s="156"/>
      <c r="G388" s="156"/>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260</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176" t="s">
        <v>1070</v>
      </c>
      <c r="D389" s="157"/>
      <c r="E389" s="158">
        <v>12.17</v>
      </c>
      <c r="F389" s="156"/>
      <c r="G389" s="156"/>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260</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176" t="s">
        <v>940</v>
      </c>
      <c r="D390" s="157"/>
      <c r="E390" s="158">
        <v>2.83</v>
      </c>
      <c r="F390" s="156"/>
      <c r="G390" s="156"/>
      <c r="H390" s="156"/>
      <c r="I390" s="156"/>
      <c r="J390" s="156"/>
      <c r="K390" s="156"/>
      <c r="L390" s="156"/>
      <c r="M390" s="156"/>
      <c r="N390" s="156"/>
      <c r="O390" s="156"/>
      <c r="P390" s="156"/>
      <c r="Q390" s="156"/>
      <c r="R390" s="156"/>
      <c r="S390" s="156"/>
      <c r="T390" s="156"/>
      <c r="U390" s="156"/>
      <c r="V390" s="156"/>
      <c r="W390" s="156"/>
      <c r="X390" s="156"/>
      <c r="Y390" s="147"/>
      <c r="Z390" s="147"/>
      <c r="AA390" s="147"/>
      <c r="AB390" s="147"/>
      <c r="AC390" s="147"/>
      <c r="AD390" s="147"/>
      <c r="AE390" s="147"/>
      <c r="AF390" s="147"/>
      <c r="AG390" s="147" t="s">
        <v>260</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76" t="s">
        <v>1072</v>
      </c>
      <c r="D391" s="157"/>
      <c r="E391" s="158">
        <v>35.94</v>
      </c>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260</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76" t="s">
        <v>1073</v>
      </c>
      <c r="D392" s="157"/>
      <c r="E392" s="158">
        <v>23.23</v>
      </c>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260</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76" t="s">
        <v>1074</v>
      </c>
      <c r="D393" s="157"/>
      <c r="E393" s="158">
        <v>70.760000000000005</v>
      </c>
      <c r="F393" s="156"/>
      <c r="G393" s="156"/>
      <c r="H393" s="156"/>
      <c r="I393" s="156"/>
      <c r="J393" s="156"/>
      <c r="K393" s="156"/>
      <c r="L393" s="156"/>
      <c r="M393" s="156"/>
      <c r="N393" s="156"/>
      <c r="O393" s="156"/>
      <c r="P393" s="156"/>
      <c r="Q393" s="156"/>
      <c r="R393" s="156"/>
      <c r="S393" s="156"/>
      <c r="T393" s="156"/>
      <c r="U393" s="156"/>
      <c r="V393" s="156"/>
      <c r="W393" s="156"/>
      <c r="X393" s="156"/>
      <c r="Y393" s="147"/>
      <c r="Z393" s="147"/>
      <c r="AA393" s="147"/>
      <c r="AB393" s="147"/>
      <c r="AC393" s="147"/>
      <c r="AD393" s="147"/>
      <c r="AE393" s="147"/>
      <c r="AF393" s="147"/>
      <c r="AG393" s="147" t="s">
        <v>260</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76" t="s">
        <v>941</v>
      </c>
      <c r="D394" s="157"/>
      <c r="E394" s="158">
        <v>4.17</v>
      </c>
      <c r="F394" s="156"/>
      <c r="G394" s="156"/>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260</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176" t="s">
        <v>942</v>
      </c>
      <c r="D395" s="157"/>
      <c r="E395" s="158">
        <v>1.97</v>
      </c>
      <c r="F395" s="156"/>
      <c r="G395" s="156"/>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260</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176" t="s">
        <v>943</v>
      </c>
      <c r="D396" s="157"/>
      <c r="E396" s="158">
        <v>1.73</v>
      </c>
      <c r="F396" s="156"/>
      <c r="G396" s="156"/>
      <c r="H396" s="156"/>
      <c r="I396" s="156"/>
      <c r="J396" s="156"/>
      <c r="K396" s="156"/>
      <c r="L396" s="156"/>
      <c r="M396" s="156"/>
      <c r="N396" s="156"/>
      <c r="O396" s="156"/>
      <c r="P396" s="156"/>
      <c r="Q396" s="156"/>
      <c r="R396" s="156"/>
      <c r="S396" s="156"/>
      <c r="T396" s="156"/>
      <c r="U396" s="156"/>
      <c r="V396" s="156"/>
      <c r="W396" s="156"/>
      <c r="X396" s="156"/>
      <c r="Y396" s="147"/>
      <c r="Z396" s="147"/>
      <c r="AA396" s="147"/>
      <c r="AB396" s="147"/>
      <c r="AC396" s="147"/>
      <c r="AD396" s="147"/>
      <c r="AE396" s="147"/>
      <c r="AF396" s="147"/>
      <c r="AG396" s="147" t="s">
        <v>260</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176" t="s">
        <v>944</v>
      </c>
      <c r="D397" s="157"/>
      <c r="E397" s="158">
        <v>2.74</v>
      </c>
      <c r="F397" s="156"/>
      <c r="G397" s="156"/>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260</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176" t="s">
        <v>949</v>
      </c>
      <c r="D398" s="157"/>
      <c r="E398" s="158">
        <v>1.57</v>
      </c>
      <c r="F398" s="156"/>
      <c r="G398" s="156"/>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260</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176" t="s">
        <v>950</v>
      </c>
      <c r="D399" s="157"/>
      <c r="E399" s="158">
        <v>1.79</v>
      </c>
      <c r="F399" s="156"/>
      <c r="G399" s="156"/>
      <c r="H399" s="156"/>
      <c r="I399" s="156"/>
      <c r="J399" s="156"/>
      <c r="K399" s="156"/>
      <c r="L399" s="156"/>
      <c r="M399" s="156"/>
      <c r="N399" s="156"/>
      <c r="O399" s="156"/>
      <c r="P399" s="156"/>
      <c r="Q399" s="156"/>
      <c r="R399" s="156"/>
      <c r="S399" s="156"/>
      <c r="T399" s="156"/>
      <c r="U399" s="156"/>
      <c r="V399" s="156"/>
      <c r="W399" s="156"/>
      <c r="X399" s="156"/>
      <c r="Y399" s="147"/>
      <c r="Z399" s="147"/>
      <c r="AA399" s="147"/>
      <c r="AB399" s="147"/>
      <c r="AC399" s="147"/>
      <c r="AD399" s="147"/>
      <c r="AE399" s="147"/>
      <c r="AF399" s="147"/>
      <c r="AG399" s="147" t="s">
        <v>260</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76" t="s">
        <v>951</v>
      </c>
      <c r="D400" s="157"/>
      <c r="E400" s="158">
        <v>1.35</v>
      </c>
      <c r="F400" s="156"/>
      <c r="G400" s="156"/>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260</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176" t="s">
        <v>1080</v>
      </c>
      <c r="D401" s="157"/>
      <c r="E401" s="158">
        <v>11.6</v>
      </c>
      <c r="F401" s="156"/>
      <c r="G401" s="156"/>
      <c r="H401" s="156"/>
      <c r="I401" s="156"/>
      <c r="J401" s="156"/>
      <c r="K401" s="156"/>
      <c r="L401" s="156"/>
      <c r="M401" s="156"/>
      <c r="N401" s="156"/>
      <c r="O401" s="156"/>
      <c r="P401" s="156"/>
      <c r="Q401" s="156"/>
      <c r="R401" s="156"/>
      <c r="S401" s="156"/>
      <c r="T401" s="156"/>
      <c r="U401" s="156"/>
      <c r="V401" s="156"/>
      <c r="W401" s="156"/>
      <c r="X401" s="156"/>
      <c r="Y401" s="147"/>
      <c r="Z401" s="147"/>
      <c r="AA401" s="147"/>
      <c r="AB401" s="147"/>
      <c r="AC401" s="147"/>
      <c r="AD401" s="147"/>
      <c r="AE401" s="147"/>
      <c r="AF401" s="147"/>
      <c r="AG401" s="147" t="s">
        <v>260</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66">
        <v>47</v>
      </c>
      <c r="B402" s="167" t="s">
        <v>1185</v>
      </c>
      <c r="C402" s="175" t="s">
        <v>1186</v>
      </c>
      <c r="D402" s="168" t="s">
        <v>376</v>
      </c>
      <c r="E402" s="169">
        <v>126.83</v>
      </c>
      <c r="F402" s="170"/>
      <c r="G402" s="171">
        <f>ROUND(E402*F402,2)</f>
        <v>0</v>
      </c>
      <c r="H402" s="170"/>
      <c r="I402" s="171">
        <f>ROUND(E402*H402,2)</f>
        <v>0</v>
      </c>
      <c r="J402" s="170"/>
      <c r="K402" s="171">
        <f>ROUND(E402*J402,2)</f>
        <v>0</v>
      </c>
      <c r="L402" s="171">
        <v>21</v>
      </c>
      <c r="M402" s="171">
        <f>G402*(1+L402/100)</f>
        <v>0</v>
      </c>
      <c r="N402" s="171">
        <v>6.615E-2</v>
      </c>
      <c r="O402" s="171">
        <f>ROUND(E402*N402,2)</f>
        <v>8.39</v>
      </c>
      <c r="P402" s="171">
        <v>0</v>
      </c>
      <c r="Q402" s="171">
        <f>ROUND(E402*P402,2)</f>
        <v>0</v>
      </c>
      <c r="R402" s="171" t="s">
        <v>396</v>
      </c>
      <c r="S402" s="171" t="s">
        <v>337</v>
      </c>
      <c r="T402" s="172" t="s">
        <v>338</v>
      </c>
      <c r="U402" s="156">
        <v>0.37</v>
      </c>
      <c r="V402" s="156">
        <f>ROUND(E402*U402,2)</f>
        <v>46.93</v>
      </c>
      <c r="W402" s="156"/>
      <c r="X402" s="156" t="s">
        <v>257</v>
      </c>
      <c r="Y402" s="147"/>
      <c r="Z402" s="147"/>
      <c r="AA402" s="147"/>
      <c r="AB402" s="147"/>
      <c r="AC402" s="147"/>
      <c r="AD402" s="147"/>
      <c r="AE402" s="147"/>
      <c r="AF402" s="147"/>
      <c r="AG402" s="147" t="s">
        <v>258</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264" t="s">
        <v>1179</v>
      </c>
      <c r="D403" s="265"/>
      <c r="E403" s="265"/>
      <c r="F403" s="265"/>
      <c r="G403" s="265"/>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351</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176" t="s">
        <v>259</v>
      </c>
      <c r="D404" s="157"/>
      <c r="E404" s="158"/>
      <c r="F404" s="156"/>
      <c r="G404" s="156"/>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260</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176" t="s">
        <v>1187</v>
      </c>
      <c r="D405" s="157"/>
      <c r="E405" s="158"/>
      <c r="F405" s="156"/>
      <c r="G405" s="156"/>
      <c r="H405" s="156"/>
      <c r="I405" s="156"/>
      <c r="J405" s="156"/>
      <c r="K405" s="156"/>
      <c r="L405" s="156"/>
      <c r="M405" s="156"/>
      <c r="N405" s="156"/>
      <c r="O405" s="156"/>
      <c r="P405" s="156"/>
      <c r="Q405" s="156"/>
      <c r="R405" s="156"/>
      <c r="S405" s="156"/>
      <c r="T405" s="156"/>
      <c r="U405" s="156"/>
      <c r="V405" s="156"/>
      <c r="W405" s="156"/>
      <c r="X405" s="156"/>
      <c r="Y405" s="147"/>
      <c r="Z405" s="147"/>
      <c r="AA405" s="147"/>
      <c r="AB405" s="147"/>
      <c r="AC405" s="147"/>
      <c r="AD405" s="147"/>
      <c r="AE405" s="147"/>
      <c r="AF405" s="147"/>
      <c r="AG405" s="147" t="s">
        <v>260</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176" t="s">
        <v>1071</v>
      </c>
      <c r="D406" s="157"/>
      <c r="E406" s="158">
        <v>15.53</v>
      </c>
      <c r="F406" s="156"/>
      <c r="G406" s="156"/>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260</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176" t="s">
        <v>1075</v>
      </c>
      <c r="D407" s="157"/>
      <c r="E407" s="158">
        <v>16.010000000000002</v>
      </c>
      <c r="F407" s="156"/>
      <c r="G407" s="156"/>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260</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176" t="s">
        <v>945</v>
      </c>
      <c r="D408" s="157"/>
      <c r="E408" s="158">
        <v>4.13</v>
      </c>
      <c r="F408" s="156"/>
      <c r="G408" s="156"/>
      <c r="H408" s="156"/>
      <c r="I408" s="156"/>
      <c r="J408" s="156"/>
      <c r="K408" s="156"/>
      <c r="L408" s="156"/>
      <c r="M408" s="156"/>
      <c r="N408" s="156"/>
      <c r="O408" s="156"/>
      <c r="P408" s="156"/>
      <c r="Q408" s="156"/>
      <c r="R408" s="156"/>
      <c r="S408" s="156"/>
      <c r="T408" s="156"/>
      <c r="U408" s="156"/>
      <c r="V408" s="156"/>
      <c r="W408" s="156"/>
      <c r="X408" s="156"/>
      <c r="Y408" s="147"/>
      <c r="Z408" s="147"/>
      <c r="AA408" s="147"/>
      <c r="AB408" s="147"/>
      <c r="AC408" s="147"/>
      <c r="AD408" s="147"/>
      <c r="AE408" s="147"/>
      <c r="AF408" s="147"/>
      <c r="AG408" s="147" t="s">
        <v>260</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76" t="s">
        <v>1076</v>
      </c>
      <c r="D409" s="157"/>
      <c r="E409" s="158">
        <v>7.65</v>
      </c>
      <c r="F409" s="156"/>
      <c r="G409" s="156"/>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260</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176" t="s">
        <v>1077</v>
      </c>
      <c r="D410" s="157"/>
      <c r="E410" s="158">
        <v>54.54</v>
      </c>
      <c r="F410" s="156"/>
      <c r="G410" s="156"/>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260</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4"/>
      <c r="B411" s="155"/>
      <c r="C411" s="176" t="s">
        <v>946</v>
      </c>
      <c r="D411" s="157"/>
      <c r="E411" s="158">
        <v>2.12</v>
      </c>
      <c r="F411" s="156"/>
      <c r="G411" s="156"/>
      <c r="H411" s="156"/>
      <c r="I411" s="156"/>
      <c r="J411" s="156"/>
      <c r="K411" s="156"/>
      <c r="L411" s="156"/>
      <c r="M411" s="156"/>
      <c r="N411" s="156"/>
      <c r="O411" s="156"/>
      <c r="P411" s="156"/>
      <c r="Q411" s="156"/>
      <c r="R411" s="156"/>
      <c r="S411" s="156"/>
      <c r="T411" s="156"/>
      <c r="U411" s="156"/>
      <c r="V411" s="156"/>
      <c r="W411" s="156"/>
      <c r="X411" s="156"/>
      <c r="Y411" s="147"/>
      <c r="Z411" s="147"/>
      <c r="AA411" s="147"/>
      <c r="AB411" s="147"/>
      <c r="AC411" s="147"/>
      <c r="AD411" s="147"/>
      <c r="AE411" s="147"/>
      <c r="AF411" s="147"/>
      <c r="AG411" s="147" t="s">
        <v>260</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176" t="s">
        <v>947</v>
      </c>
      <c r="D412" s="157"/>
      <c r="E412" s="158">
        <v>2.58</v>
      </c>
      <c r="F412" s="156"/>
      <c r="G412" s="156"/>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260</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176" t="s">
        <v>1078</v>
      </c>
      <c r="D413" s="157"/>
      <c r="E413" s="158">
        <v>8.42</v>
      </c>
      <c r="F413" s="156"/>
      <c r="G413" s="156"/>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260</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176" t="s">
        <v>1079</v>
      </c>
      <c r="D414" s="157"/>
      <c r="E414" s="158">
        <v>12.96</v>
      </c>
      <c r="F414" s="156"/>
      <c r="G414" s="156"/>
      <c r="H414" s="156"/>
      <c r="I414" s="156"/>
      <c r="J414" s="156"/>
      <c r="K414" s="156"/>
      <c r="L414" s="156"/>
      <c r="M414" s="156"/>
      <c r="N414" s="156"/>
      <c r="O414" s="156"/>
      <c r="P414" s="156"/>
      <c r="Q414" s="156"/>
      <c r="R414" s="156"/>
      <c r="S414" s="156"/>
      <c r="T414" s="156"/>
      <c r="U414" s="156"/>
      <c r="V414" s="156"/>
      <c r="W414" s="156"/>
      <c r="X414" s="156"/>
      <c r="Y414" s="147"/>
      <c r="Z414" s="147"/>
      <c r="AA414" s="147"/>
      <c r="AB414" s="147"/>
      <c r="AC414" s="147"/>
      <c r="AD414" s="147"/>
      <c r="AE414" s="147"/>
      <c r="AF414" s="147"/>
      <c r="AG414" s="147" t="s">
        <v>260</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176" t="s">
        <v>948</v>
      </c>
      <c r="D415" s="157"/>
      <c r="E415" s="158">
        <v>2.89</v>
      </c>
      <c r="F415" s="156"/>
      <c r="G415" s="156"/>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260</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66">
        <v>48</v>
      </c>
      <c r="B416" s="167" t="s">
        <v>1188</v>
      </c>
      <c r="C416" s="175" t="s">
        <v>1189</v>
      </c>
      <c r="D416" s="168" t="s">
        <v>535</v>
      </c>
      <c r="E416" s="169">
        <v>2.2709999999999999</v>
      </c>
      <c r="F416" s="170"/>
      <c r="G416" s="171">
        <f>ROUND(E416*F416,2)</f>
        <v>0</v>
      </c>
      <c r="H416" s="170"/>
      <c r="I416" s="171">
        <f>ROUND(E416*H416,2)</f>
        <v>0</v>
      </c>
      <c r="J416" s="170"/>
      <c r="K416" s="171">
        <f>ROUND(E416*J416,2)</f>
        <v>0</v>
      </c>
      <c r="L416" s="171">
        <v>21</v>
      </c>
      <c r="M416" s="171">
        <f>G416*(1+L416/100)</f>
        <v>0</v>
      </c>
      <c r="N416" s="171">
        <v>0.42</v>
      </c>
      <c r="O416" s="171">
        <f>ROUND(E416*N416,2)</f>
        <v>0.95</v>
      </c>
      <c r="P416" s="171">
        <v>0</v>
      </c>
      <c r="Q416" s="171">
        <f>ROUND(E416*P416,2)</f>
        <v>0</v>
      </c>
      <c r="R416" s="171" t="s">
        <v>396</v>
      </c>
      <c r="S416" s="171" t="s">
        <v>337</v>
      </c>
      <c r="T416" s="172" t="s">
        <v>338</v>
      </c>
      <c r="U416" s="156">
        <v>1.84</v>
      </c>
      <c r="V416" s="156">
        <f>ROUND(E416*U416,2)</f>
        <v>4.18</v>
      </c>
      <c r="W416" s="156"/>
      <c r="X416" s="156" t="s">
        <v>257</v>
      </c>
      <c r="Y416" s="147"/>
      <c r="Z416" s="147"/>
      <c r="AA416" s="147"/>
      <c r="AB416" s="147"/>
      <c r="AC416" s="147"/>
      <c r="AD416" s="147"/>
      <c r="AE416" s="147"/>
      <c r="AF416" s="147"/>
      <c r="AG416" s="147" t="s">
        <v>258</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264" t="s">
        <v>1190</v>
      </c>
      <c r="D417" s="265"/>
      <c r="E417" s="265"/>
      <c r="F417" s="265"/>
      <c r="G417" s="265"/>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351</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85" t="str">
        <f>C417</f>
        <v>pod  mazaniny a dlažby, popř. na plochých střechách vodorovný nebo ve spádu s udusáním a urovnáním povrchu</v>
      </c>
      <c r="BB417" s="147"/>
      <c r="BC417" s="147"/>
      <c r="BD417" s="147"/>
      <c r="BE417" s="147"/>
      <c r="BF417" s="147"/>
      <c r="BG417" s="147"/>
      <c r="BH417" s="147"/>
    </row>
    <row r="418" spans="1:60" outlineLevel="1" x14ac:dyDescent="0.2">
      <c r="A418" s="154"/>
      <c r="B418" s="155"/>
      <c r="C418" s="176" t="s">
        <v>259</v>
      </c>
      <c r="D418" s="157"/>
      <c r="E418" s="158"/>
      <c r="F418" s="156"/>
      <c r="G418" s="156"/>
      <c r="H418" s="156"/>
      <c r="I418" s="156"/>
      <c r="J418" s="156"/>
      <c r="K418" s="156"/>
      <c r="L418" s="156"/>
      <c r="M418" s="156"/>
      <c r="N418" s="156"/>
      <c r="O418" s="156"/>
      <c r="P418" s="156"/>
      <c r="Q418" s="156"/>
      <c r="R418" s="156"/>
      <c r="S418" s="156"/>
      <c r="T418" s="156"/>
      <c r="U418" s="156"/>
      <c r="V418" s="156"/>
      <c r="W418" s="156"/>
      <c r="X418" s="156"/>
      <c r="Y418" s="147"/>
      <c r="Z418" s="147"/>
      <c r="AA418" s="147"/>
      <c r="AB418" s="147"/>
      <c r="AC418" s="147"/>
      <c r="AD418" s="147"/>
      <c r="AE418" s="147"/>
      <c r="AF418" s="147"/>
      <c r="AG418" s="147" t="s">
        <v>260</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176" t="s">
        <v>1191</v>
      </c>
      <c r="D419" s="157"/>
      <c r="E419" s="158">
        <v>0.14299999999999999</v>
      </c>
      <c r="F419" s="156"/>
      <c r="G419" s="156"/>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260</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4"/>
      <c r="B420" s="155"/>
      <c r="C420" s="176" t="s">
        <v>1192</v>
      </c>
      <c r="D420" s="157"/>
      <c r="E420" s="158">
        <v>0.56000000000000005</v>
      </c>
      <c r="F420" s="156"/>
      <c r="G420" s="156"/>
      <c r="H420" s="156"/>
      <c r="I420" s="156"/>
      <c r="J420" s="156"/>
      <c r="K420" s="156"/>
      <c r="L420" s="156"/>
      <c r="M420" s="156"/>
      <c r="N420" s="156"/>
      <c r="O420" s="156"/>
      <c r="P420" s="156"/>
      <c r="Q420" s="156"/>
      <c r="R420" s="156"/>
      <c r="S420" s="156"/>
      <c r="T420" s="156"/>
      <c r="U420" s="156"/>
      <c r="V420" s="156"/>
      <c r="W420" s="156"/>
      <c r="X420" s="156"/>
      <c r="Y420" s="147"/>
      <c r="Z420" s="147"/>
      <c r="AA420" s="147"/>
      <c r="AB420" s="147"/>
      <c r="AC420" s="147"/>
      <c r="AD420" s="147"/>
      <c r="AE420" s="147"/>
      <c r="AF420" s="147"/>
      <c r="AG420" s="147" t="s">
        <v>260</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76" t="s">
        <v>1193</v>
      </c>
      <c r="D421" s="157"/>
      <c r="E421" s="158">
        <v>0.84</v>
      </c>
      <c r="F421" s="156"/>
      <c r="G421" s="156"/>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260</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176" t="s">
        <v>1194</v>
      </c>
      <c r="D422" s="157"/>
      <c r="E422" s="158">
        <v>0.56000000000000005</v>
      </c>
      <c r="F422" s="156"/>
      <c r="G422" s="156"/>
      <c r="H422" s="156"/>
      <c r="I422" s="156"/>
      <c r="J422" s="156"/>
      <c r="K422" s="156"/>
      <c r="L422" s="156"/>
      <c r="M422" s="156"/>
      <c r="N422" s="156"/>
      <c r="O422" s="156"/>
      <c r="P422" s="156"/>
      <c r="Q422" s="156"/>
      <c r="R422" s="156"/>
      <c r="S422" s="156"/>
      <c r="T422" s="156"/>
      <c r="U422" s="156"/>
      <c r="V422" s="156"/>
      <c r="W422" s="156"/>
      <c r="X422" s="156"/>
      <c r="Y422" s="147"/>
      <c r="Z422" s="147"/>
      <c r="AA422" s="147"/>
      <c r="AB422" s="147"/>
      <c r="AC422" s="147"/>
      <c r="AD422" s="147"/>
      <c r="AE422" s="147"/>
      <c r="AF422" s="147"/>
      <c r="AG422" s="147" t="s">
        <v>260</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176" t="s">
        <v>1195</v>
      </c>
      <c r="D423" s="157"/>
      <c r="E423" s="158">
        <v>0.16800000000000001</v>
      </c>
      <c r="F423" s="156"/>
      <c r="G423" s="156"/>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260</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6">
        <v>49</v>
      </c>
      <c r="B424" s="167" t="s">
        <v>1196</v>
      </c>
      <c r="C424" s="175" t="s">
        <v>1197</v>
      </c>
      <c r="D424" s="168" t="s">
        <v>376</v>
      </c>
      <c r="E424" s="169">
        <v>298.68</v>
      </c>
      <c r="F424" s="170"/>
      <c r="G424" s="171">
        <f>ROUND(E424*F424,2)</f>
        <v>0</v>
      </c>
      <c r="H424" s="170"/>
      <c r="I424" s="171">
        <f>ROUND(E424*H424,2)</f>
        <v>0</v>
      </c>
      <c r="J424" s="170"/>
      <c r="K424" s="171">
        <f>ROUND(E424*J424,2)</f>
        <v>0</v>
      </c>
      <c r="L424" s="171">
        <v>21</v>
      </c>
      <c r="M424" s="171">
        <f>G424*(1+L424/100)</f>
        <v>0</v>
      </c>
      <c r="N424" s="171">
        <v>2.5999999999999998E-4</v>
      </c>
      <c r="O424" s="171">
        <f>ROUND(E424*N424,2)</f>
        <v>0.08</v>
      </c>
      <c r="P424" s="171">
        <v>0</v>
      </c>
      <c r="Q424" s="171">
        <f>ROUND(E424*P424,2)</f>
        <v>0</v>
      </c>
      <c r="R424" s="171" t="s">
        <v>396</v>
      </c>
      <c r="S424" s="171" t="s">
        <v>337</v>
      </c>
      <c r="T424" s="172" t="s">
        <v>338</v>
      </c>
      <c r="U424" s="156">
        <v>0.09</v>
      </c>
      <c r="V424" s="156">
        <f>ROUND(E424*U424,2)</f>
        <v>26.88</v>
      </c>
      <c r="W424" s="156"/>
      <c r="X424" s="156" t="s">
        <v>257</v>
      </c>
      <c r="Y424" s="147"/>
      <c r="Z424" s="147"/>
      <c r="AA424" s="147"/>
      <c r="AB424" s="147"/>
      <c r="AC424" s="147"/>
      <c r="AD424" s="147"/>
      <c r="AE424" s="147"/>
      <c r="AF424" s="147"/>
      <c r="AG424" s="147" t="s">
        <v>258</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264" t="s">
        <v>1179</v>
      </c>
      <c r="D425" s="265"/>
      <c r="E425" s="265"/>
      <c r="F425" s="265"/>
      <c r="G425" s="265"/>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351</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176" t="s">
        <v>1198</v>
      </c>
      <c r="D426" s="157"/>
      <c r="E426" s="158">
        <v>49.63</v>
      </c>
      <c r="F426" s="156"/>
      <c r="G426" s="156"/>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260</v>
      </c>
      <c r="AH426" s="147">
        <v>5</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176" t="s">
        <v>1199</v>
      </c>
      <c r="D427" s="157"/>
      <c r="E427" s="158">
        <v>60.68</v>
      </c>
      <c r="F427" s="156"/>
      <c r="G427" s="156"/>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260</v>
      </c>
      <c r="AH427" s="147">
        <v>5</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176" t="s">
        <v>1200</v>
      </c>
      <c r="D428" s="157"/>
      <c r="E428" s="158">
        <v>125.3</v>
      </c>
      <c r="F428" s="156"/>
      <c r="G428" s="156"/>
      <c r="H428" s="156"/>
      <c r="I428" s="156"/>
      <c r="J428" s="156"/>
      <c r="K428" s="156"/>
      <c r="L428" s="156"/>
      <c r="M428" s="156"/>
      <c r="N428" s="156"/>
      <c r="O428" s="156"/>
      <c r="P428" s="156"/>
      <c r="Q428" s="156"/>
      <c r="R428" s="156"/>
      <c r="S428" s="156"/>
      <c r="T428" s="156"/>
      <c r="U428" s="156"/>
      <c r="V428" s="156"/>
      <c r="W428" s="156"/>
      <c r="X428" s="156"/>
      <c r="Y428" s="147"/>
      <c r="Z428" s="147"/>
      <c r="AA428" s="147"/>
      <c r="AB428" s="147"/>
      <c r="AC428" s="147"/>
      <c r="AD428" s="147"/>
      <c r="AE428" s="147"/>
      <c r="AF428" s="147"/>
      <c r="AG428" s="147" t="s">
        <v>260</v>
      </c>
      <c r="AH428" s="147">
        <v>5</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176" t="s">
        <v>1201</v>
      </c>
      <c r="D429" s="157"/>
      <c r="E429" s="158">
        <v>63.07</v>
      </c>
      <c r="F429" s="156"/>
      <c r="G429" s="156"/>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260</v>
      </c>
      <c r="AH429" s="147">
        <v>5</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ht="22.5" outlineLevel="1" x14ac:dyDescent="0.2">
      <c r="A430" s="166">
        <v>50</v>
      </c>
      <c r="B430" s="167" t="s">
        <v>1202</v>
      </c>
      <c r="C430" s="175" t="s">
        <v>1203</v>
      </c>
      <c r="D430" s="168" t="s">
        <v>376</v>
      </c>
      <c r="E430" s="169">
        <v>298.68</v>
      </c>
      <c r="F430" s="170"/>
      <c r="G430" s="171">
        <f>ROUND(E430*F430,2)</f>
        <v>0</v>
      </c>
      <c r="H430" s="170"/>
      <c r="I430" s="171">
        <f>ROUND(E430*H430,2)</f>
        <v>0</v>
      </c>
      <c r="J430" s="170"/>
      <c r="K430" s="171">
        <f>ROUND(E430*J430,2)</f>
        <v>0</v>
      </c>
      <c r="L430" s="171">
        <v>21</v>
      </c>
      <c r="M430" s="171">
        <f>G430*(1+L430/100)</f>
        <v>0</v>
      </c>
      <c r="N430" s="171">
        <v>8.9200000000000008E-3</v>
      </c>
      <c r="O430" s="171">
        <f>ROUND(E430*N430,2)</f>
        <v>2.66</v>
      </c>
      <c r="P430" s="171">
        <v>0</v>
      </c>
      <c r="Q430" s="171">
        <f>ROUND(E430*P430,2)</f>
        <v>0</v>
      </c>
      <c r="R430" s="171" t="s">
        <v>396</v>
      </c>
      <c r="S430" s="171" t="s">
        <v>337</v>
      </c>
      <c r="T430" s="172" t="s">
        <v>338</v>
      </c>
      <c r="U430" s="156">
        <v>0.26</v>
      </c>
      <c r="V430" s="156">
        <f>ROUND(E430*U430,2)</f>
        <v>77.66</v>
      </c>
      <c r="W430" s="156"/>
      <c r="X430" s="156" t="s">
        <v>257</v>
      </c>
      <c r="Y430" s="147"/>
      <c r="Z430" s="147"/>
      <c r="AA430" s="147"/>
      <c r="AB430" s="147"/>
      <c r="AC430" s="147"/>
      <c r="AD430" s="147"/>
      <c r="AE430" s="147"/>
      <c r="AF430" s="147"/>
      <c r="AG430" s="147" t="s">
        <v>258</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264" t="s">
        <v>1179</v>
      </c>
      <c r="D431" s="265"/>
      <c r="E431" s="265"/>
      <c r="F431" s="265"/>
      <c r="G431" s="265"/>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351</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268" t="s">
        <v>1204</v>
      </c>
      <c r="D432" s="269"/>
      <c r="E432" s="269"/>
      <c r="F432" s="269"/>
      <c r="G432" s="269"/>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404</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76" t="s">
        <v>1199</v>
      </c>
      <c r="D433" s="157"/>
      <c r="E433" s="158">
        <v>60.68</v>
      </c>
      <c r="F433" s="156"/>
      <c r="G433" s="156"/>
      <c r="H433" s="156"/>
      <c r="I433" s="156"/>
      <c r="J433" s="156"/>
      <c r="K433" s="156"/>
      <c r="L433" s="156"/>
      <c r="M433" s="156"/>
      <c r="N433" s="156"/>
      <c r="O433" s="156"/>
      <c r="P433" s="156"/>
      <c r="Q433" s="156"/>
      <c r="R433" s="156"/>
      <c r="S433" s="156"/>
      <c r="T433" s="156"/>
      <c r="U433" s="156"/>
      <c r="V433" s="156"/>
      <c r="W433" s="156"/>
      <c r="X433" s="156"/>
      <c r="Y433" s="147"/>
      <c r="Z433" s="147"/>
      <c r="AA433" s="147"/>
      <c r="AB433" s="147"/>
      <c r="AC433" s="147"/>
      <c r="AD433" s="147"/>
      <c r="AE433" s="147"/>
      <c r="AF433" s="147"/>
      <c r="AG433" s="147" t="s">
        <v>260</v>
      </c>
      <c r="AH433" s="147">
        <v>5</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76" t="s">
        <v>1201</v>
      </c>
      <c r="D434" s="157"/>
      <c r="E434" s="158">
        <v>63.07</v>
      </c>
      <c r="F434" s="156"/>
      <c r="G434" s="156"/>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260</v>
      </c>
      <c r="AH434" s="147">
        <v>5</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76" t="s">
        <v>1200</v>
      </c>
      <c r="D435" s="157"/>
      <c r="E435" s="158">
        <v>125.3</v>
      </c>
      <c r="F435" s="156"/>
      <c r="G435" s="156"/>
      <c r="H435" s="156"/>
      <c r="I435" s="156"/>
      <c r="J435" s="156"/>
      <c r="K435" s="156"/>
      <c r="L435" s="156"/>
      <c r="M435" s="156"/>
      <c r="N435" s="156"/>
      <c r="O435" s="156"/>
      <c r="P435" s="156"/>
      <c r="Q435" s="156"/>
      <c r="R435" s="156"/>
      <c r="S435" s="156"/>
      <c r="T435" s="156"/>
      <c r="U435" s="156"/>
      <c r="V435" s="156"/>
      <c r="W435" s="156"/>
      <c r="X435" s="156"/>
      <c r="Y435" s="147"/>
      <c r="Z435" s="147"/>
      <c r="AA435" s="147"/>
      <c r="AB435" s="147"/>
      <c r="AC435" s="147"/>
      <c r="AD435" s="147"/>
      <c r="AE435" s="147"/>
      <c r="AF435" s="147"/>
      <c r="AG435" s="147" t="s">
        <v>260</v>
      </c>
      <c r="AH435" s="147">
        <v>5</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176" t="s">
        <v>1198</v>
      </c>
      <c r="D436" s="157"/>
      <c r="E436" s="158">
        <v>49.63</v>
      </c>
      <c r="F436" s="156"/>
      <c r="G436" s="156"/>
      <c r="H436" s="156"/>
      <c r="I436" s="156"/>
      <c r="J436" s="156"/>
      <c r="K436" s="156"/>
      <c r="L436" s="156"/>
      <c r="M436" s="156"/>
      <c r="N436" s="156"/>
      <c r="O436" s="156"/>
      <c r="P436" s="156"/>
      <c r="Q436" s="156"/>
      <c r="R436" s="156"/>
      <c r="S436" s="156"/>
      <c r="T436" s="156"/>
      <c r="U436" s="156"/>
      <c r="V436" s="156"/>
      <c r="W436" s="156"/>
      <c r="X436" s="156"/>
      <c r="Y436" s="147"/>
      <c r="Z436" s="147"/>
      <c r="AA436" s="147"/>
      <c r="AB436" s="147"/>
      <c r="AC436" s="147"/>
      <c r="AD436" s="147"/>
      <c r="AE436" s="147"/>
      <c r="AF436" s="147"/>
      <c r="AG436" s="147" t="s">
        <v>260</v>
      </c>
      <c r="AH436" s="147">
        <v>5</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66">
        <v>51</v>
      </c>
      <c r="B437" s="167" t="s">
        <v>1205</v>
      </c>
      <c r="C437" s="175" t="s">
        <v>1206</v>
      </c>
      <c r="D437" s="168" t="s">
        <v>254</v>
      </c>
      <c r="E437" s="169">
        <v>2</v>
      </c>
      <c r="F437" s="170"/>
      <c r="G437" s="171">
        <f>ROUND(E437*F437,2)</f>
        <v>0</v>
      </c>
      <c r="H437" s="170"/>
      <c r="I437" s="171">
        <f>ROUND(E437*H437,2)</f>
        <v>0</v>
      </c>
      <c r="J437" s="170"/>
      <c r="K437" s="171">
        <f>ROUND(E437*J437,2)</f>
        <v>0</v>
      </c>
      <c r="L437" s="171">
        <v>21</v>
      </c>
      <c r="M437" s="171">
        <f>G437*(1+L437/100)</f>
        <v>0</v>
      </c>
      <c r="N437" s="171">
        <v>0</v>
      </c>
      <c r="O437" s="171">
        <f>ROUND(E437*N437,2)</f>
        <v>0</v>
      </c>
      <c r="P437" s="171">
        <v>0</v>
      </c>
      <c r="Q437" s="171">
        <f>ROUND(E437*P437,2)</f>
        <v>0</v>
      </c>
      <c r="R437" s="171"/>
      <c r="S437" s="171" t="s">
        <v>255</v>
      </c>
      <c r="T437" s="172" t="s">
        <v>256</v>
      </c>
      <c r="U437" s="156">
        <v>0</v>
      </c>
      <c r="V437" s="156">
        <f>ROUND(E437*U437,2)</f>
        <v>0</v>
      </c>
      <c r="W437" s="156"/>
      <c r="X437" s="156" t="s">
        <v>257</v>
      </c>
      <c r="Y437" s="147"/>
      <c r="Z437" s="147"/>
      <c r="AA437" s="147"/>
      <c r="AB437" s="147"/>
      <c r="AC437" s="147"/>
      <c r="AD437" s="147"/>
      <c r="AE437" s="147"/>
      <c r="AF437" s="147"/>
      <c r="AG437" s="147" t="s">
        <v>258</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76" t="s">
        <v>259</v>
      </c>
      <c r="D438" s="157"/>
      <c r="E438" s="158"/>
      <c r="F438" s="156"/>
      <c r="G438" s="156"/>
      <c r="H438" s="156"/>
      <c r="I438" s="156"/>
      <c r="J438" s="156"/>
      <c r="K438" s="156"/>
      <c r="L438" s="156"/>
      <c r="M438" s="156"/>
      <c r="N438" s="156"/>
      <c r="O438" s="156"/>
      <c r="P438" s="156"/>
      <c r="Q438" s="156"/>
      <c r="R438" s="156"/>
      <c r="S438" s="156"/>
      <c r="T438" s="156"/>
      <c r="U438" s="156"/>
      <c r="V438" s="156"/>
      <c r="W438" s="156"/>
      <c r="X438" s="156"/>
      <c r="Y438" s="147"/>
      <c r="Z438" s="147"/>
      <c r="AA438" s="147"/>
      <c r="AB438" s="147"/>
      <c r="AC438" s="147"/>
      <c r="AD438" s="147"/>
      <c r="AE438" s="147"/>
      <c r="AF438" s="147"/>
      <c r="AG438" s="147" t="s">
        <v>260</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176" t="s">
        <v>1207</v>
      </c>
      <c r="D439" s="157"/>
      <c r="E439" s="158"/>
      <c r="F439" s="156"/>
      <c r="G439" s="156"/>
      <c r="H439" s="156"/>
      <c r="I439" s="156"/>
      <c r="J439" s="156"/>
      <c r="K439" s="156"/>
      <c r="L439" s="156"/>
      <c r="M439" s="156"/>
      <c r="N439" s="156"/>
      <c r="O439" s="156"/>
      <c r="P439" s="156"/>
      <c r="Q439" s="156"/>
      <c r="R439" s="156"/>
      <c r="S439" s="156"/>
      <c r="T439" s="156"/>
      <c r="U439" s="156"/>
      <c r="V439" s="156"/>
      <c r="W439" s="156"/>
      <c r="X439" s="156"/>
      <c r="Y439" s="147"/>
      <c r="Z439" s="147"/>
      <c r="AA439" s="147"/>
      <c r="AB439" s="147"/>
      <c r="AC439" s="147"/>
      <c r="AD439" s="147"/>
      <c r="AE439" s="147"/>
      <c r="AF439" s="147"/>
      <c r="AG439" s="147" t="s">
        <v>260</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76" t="s">
        <v>1208</v>
      </c>
      <c r="D440" s="157"/>
      <c r="E440" s="158">
        <v>1</v>
      </c>
      <c r="F440" s="156"/>
      <c r="G440" s="156"/>
      <c r="H440" s="156"/>
      <c r="I440" s="156"/>
      <c r="J440" s="156"/>
      <c r="K440" s="156"/>
      <c r="L440" s="156"/>
      <c r="M440" s="156"/>
      <c r="N440" s="156"/>
      <c r="O440" s="156"/>
      <c r="P440" s="156"/>
      <c r="Q440" s="156"/>
      <c r="R440" s="156"/>
      <c r="S440" s="156"/>
      <c r="T440" s="156"/>
      <c r="U440" s="156"/>
      <c r="V440" s="156"/>
      <c r="W440" s="156"/>
      <c r="X440" s="156"/>
      <c r="Y440" s="147"/>
      <c r="Z440" s="147"/>
      <c r="AA440" s="147"/>
      <c r="AB440" s="147"/>
      <c r="AC440" s="147"/>
      <c r="AD440" s="147"/>
      <c r="AE440" s="147"/>
      <c r="AF440" s="147"/>
      <c r="AG440" s="147" t="s">
        <v>260</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76" t="s">
        <v>1209</v>
      </c>
      <c r="D441" s="157"/>
      <c r="E441" s="158">
        <v>1</v>
      </c>
      <c r="F441" s="156"/>
      <c r="G441" s="156"/>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260</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x14ac:dyDescent="0.2">
      <c r="A442" s="160" t="s">
        <v>250</v>
      </c>
      <c r="B442" s="161" t="s">
        <v>147</v>
      </c>
      <c r="C442" s="174" t="s">
        <v>148</v>
      </c>
      <c r="D442" s="162"/>
      <c r="E442" s="163"/>
      <c r="F442" s="164"/>
      <c r="G442" s="164">
        <f>SUMIF(AG443:AG496,"&lt;&gt;NOR",G443:G496)</f>
        <v>0</v>
      </c>
      <c r="H442" s="164"/>
      <c r="I442" s="164">
        <f>SUM(I443:I496)</f>
        <v>0</v>
      </c>
      <c r="J442" s="164"/>
      <c r="K442" s="164">
        <f>SUM(K443:K496)</f>
        <v>0</v>
      </c>
      <c r="L442" s="164"/>
      <c r="M442" s="164">
        <f>SUM(M443:M496)</f>
        <v>0</v>
      </c>
      <c r="N442" s="164"/>
      <c r="O442" s="164">
        <f>SUM(O443:O496)</f>
        <v>0.05</v>
      </c>
      <c r="P442" s="164"/>
      <c r="Q442" s="164">
        <f>SUM(Q443:Q496)</f>
        <v>0</v>
      </c>
      <c r="R442" s="164"/>
      <c r="S442" s="164"/>
      <c r="T442" s="165"/>
      <c r="U442" s="159"/>
      <c r="V442" s="159">
        <f>SUM(V443:V496)</f>
        <v>9.3800000000000008</v>
      </c>
      <c r="W442" s="159"/>
      <c r="X442" s="159"/>
      <c r="AG442" t="s">
        <v>251</v>
      </c>
    </row>
    <row r="443" spans="1:60" ht="22.5" outlineLevel="1" x14ac:dyDescent="0.2">
      <c r="A443" s="166">
        <v>52</v>
      </c>
      <c r="B443" s="167" t="s">
        <v>1210</v>
      </c>
      <c r="C443" s="175" t="s">
        <v>1211</v>
      </c>
      <c r="D443" s="168" t="s">
        <v>254</v>
      </c>
      <c r="E443" s="169">
        <v>1</v>
      </c>
      <c r="F443" s="170"/>
      <c r="G443" s="171">
        <f>ROUND(E443*F443,2)</f>
        <v>0</v>
      </c>
      <c r="H443" s="170"/>
      <c r="I443" s="171">
        <f>ROUND(E443*H443,2)</f>
        <v>0</v>
      </c>
      <c r="J443" s="170"/>
      <c r="K443" s="171">
        <f>ROUND(E443*J443,2)</f>
        <v>0</v>
      </c>
      <c r="L443" s="171">
        <v>21</v>
      </c>
      <c r="M443" s="171">
        <f>G443*(1+L443/100)</f>
        <v>0</v>
      </c>
      <c r="N443" s="171">
        <v>0</v>
      </c>
      <c r="O443" s="171">
        <f>ROUND(E443*N443,2)</f>
        <v>0</v>
      </c>
      <c r="P443" s="171">
        <v>0</v>
      </c>
      <c r="Q443" s="171">
        <f>ROUND(E443*P443,2)</f>
        <v>0</v>
      </c>
      <c r="R443" s="171"/>
      <c r="S443" s="171" t="s">
        <v>255</v>
      </c>
      <c r="T443" s="172" t="s">
        <v>256</v>
      </c>
      <c r="U443" s="156">
        <v>0</v>
      </c>
      <c r="V443" s="156">
        <f>ROUND(E443*U443,2)</f>
        <v>0</v>
      </c>
      <c r="W443" s="156"/>
      <c r="X443" s="156" t="s">
        <v>257</v>
      </c>
      <c r="Y443" s="147"/>
      <c r="Z443" s="147"/>
      <c r="AA443" s="147"/>
      <c r="AB443" s="147"/>
      <c r="AC443" s="147"/>
      <c r="AD443" s="147"/>
      <c r="AE443" s="147"/>
      <c r="AF443" s="147"/>
      <c r="AG443" s="147" t="s">
        <v>258</v>
      </c>
      <c r="AH443" s="147"/>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76" t="s">
        <v>259</v>
      </c>
      <c r="D444" s="157"/>
      <c r="E444" s="158"/>
      <c r="F444" s="156"/>
      <c r="G444" s="156"/>
      <c r="H444" s="156"/>
      <c r="I444" s="156"/>
      <c r="J444" s="156"/>
      <c r="K444" s="156"/>
      <c r="L444" s="156"/>
      <c r="M444" s="156"/>
      <c r="N444" s="156"/>
      <c r="O444" s="156"/>
      <c r="P444" s="156"/>
      <c r="Q444" s="156"/>
      <c r="R444" s="156"/>
      <c r="S444" s="156"/>
      <c r="T444" s="156"/>
      <c r="U444" s="156"/>
      <c r="V444" s="156"/>
      <c r="W444" s="156"/>
      <c r="X444" s="156"/>
      <c r="Y444" s="147"/>
      <c r="Z444" s="147"/>
      <c r="AA444" s="147"/>
      <c r="AB444" s="147"/>
      <c r="AC444" s="147"/>
      <c r="AD444" s="147"/>
      <c r="AE444" s="147"/>
      <c r="AF444" s="147"/>
      <c r="AG444" s="147" t="s">
        <v>260</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76" t="s">
        <v>1212</v>
      </c>
      <c r="D445" s="157"/>
      <c r="E445" s="158">
        <v>1</v>
      </c>
      <c r="F445" s="156"/>
      <c r="G445" s="156"/>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260</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ht="22.5" outlineLevel="1" x14ac:dyDescent="0.2">
      <c r="A446" s="166">
        <v>53</v>
      </c>
      <c r="B446" s="167" t="s">
        <v>1213</v>
      </c>
      <c r="C446" s="175" t="s">
        <v>1214</v>
      </c>
      <c r="D446" s="168" t="s">
        <v>254</v>
      </c>
      <c r="E446" s="169">
        <v>1</v>
      </c>
      <c r="F446" s="170"/>
      <c r="G446" s="171">
        <f>ROUND(E446*F446,2)</f>
        <v>0</v>
      </c>
      <c r="H446" s="170"/>
      <c r="I446" s="171">
        <f>ROUND(E446*H446,2)</f>
        <v>0</v>
      </c>
      <c r="J446" s="170"/>
      <c r="K446" s="171">
        <f>ROUND(E446*J446,2)</f>
        <v>0</v>
      </c>
      <c r="L446" s="171">
        <v>21</v>
      </c>
      <c r="M446" s="171">
        <f>G446*(1+L446/100)</f>
        <v>0</v>
      </c>
      <c r="N446" s="171">
        <v>0</v>
      </c>
      <c r="O446" s="171">
        <f>ROUND(E446*N446,2)</f>
        <v>0</v>
      </c>
      <c r="P446" s="171">
        <v>0</v>
      </c>
      <c r="Q446" s="171">
        <f>ROUND(E446*P446,2)</f>
        <v>0</v>
      </c>
      <c r="R446" s="171"/>
      <c r="S446" s="171" t="s">
        <v>255</v>
      </c>
      <c r="T446" s="172" t="s">
        <v>256</v>
      </c>
      <c r="U446" s="156">
        <v>0</v>
      </c>
      <c r="V446" s="156">
        <f>ROUND(E446*U446,2)</f>
        <v>0</v>
      </c>
      <c r="W446" s="156"/>
      <c r="X446" s="156" t="s">
        <v>257</v>
      </c>
      <c r="Y446" s="147"/>
      <c r="Z446" s="147"/>
      <c r="AA446" s="147"/>
      <c r="AB446" s="147"/>
      <c r="AC446" s="147"/>
      <c r="AD446" s="147"/>
      <c r="AE446" s="147"/>
      <c r="AF446" s="147"/>
      <c r="AG446" s="147" t="s">
        <v>258</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266" t="s">
        <v>1215</v>
      </c>
      <c r="D447" s="267"/>
      <c r="E447" s="267"/>
      <c r="F447" s="267"/>
      <c r="G447" s="267"/>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404</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76" t="s">
        <v>259</v>
      </c>
      <c r="D448" s="157"/>
      <c r="E448" s="158"/>
      <c r="F448" s="156"/>
      <c r="G448" s="156"/>
      <c r="H448" s="156"/>
      <c r="I448" s="156"/>
      <c r="J448" s="156"/>
      <c r="K448" s="156"/>
      <c r="L448" s="156"/>
      <c r="M448" s="156"/>
      <c r="N448" s="156"/>
      <c r="O448" s="156"/>
      <c r="P448" s="156"/>
      <c r="Q448" s="156"/>
      <c r="R448" s="156"/>
      <c r="S448" s="156"/>
      <c r="T448" s="156"/>
      <c r="U448" s="156"/>
      <c r="V448" s="156"/>
      <c r="W448" s="156"/>
      <c r="X448" s="156"/>
      <c r="Y448" s="147"/>
      <c r="Z448" s="147"/>
      <c r="AA448" s="147"/>
      <c r="AB448" s="147"/>
      <c r="AC448" s="147"/>
      <c r="AD448" s="147"/>
      <c r="AE448" s="147"/>
      <c r="AF448" s="147"/>
      <c r="AG448" s="147" t="s">
        <v>260</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176" t="s">
        <v>1216</v>
      </c>
      <c r="D449" s="157"/>
      <c r="E449" s="158">
        <v>1</v>
      </c>
      <c r="F449" s="156"/>
      <c r="G449" s="156"/>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260</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ht="33.75" outlineLevel="1" x14ac:dyDescent="0.2">
      <c r="A450" s="166">
        <v>54</v>
      </c>
      <c r="B450" s="167" t="s">
        <v>1217</v>
      </c>
      <c r="C450" s="175" t="s">
        <v>1218</v>
      </c>
      <c r="D450" s="168" t="s">
        <v>254</v>
      </c>
      <c r="E450" s="169">
        <v>2</v>
      </c>
      <c r="F450" s="170"/>
      <c r="G450" s="171">
        <f>ROUND(E450*F450,2)</f>
        <v>0</v>
      </c>
      <c r="H450" s="170"/>
      <c r="I450" s="171">
        <f>ROUND(E450*H450,2)</f>
        <v>0</v>
      </c>
      <c r="J450" s="170"/>
      <c r="K450" s="171">
        <f>ROUND(E450*J450,2)</f>
        <v>0</v>
      </c>
      <c r="L450" s="171">
        <v>21</v>
      </c>
      <c r="M450" s="171">
        <f>G450*(1+L450/100)</f>
        <v>0</v>
      </c>
      <c r="N450" s="171">
        <v>0</v>
      </c>
      <c r="O450" s="171">
        <f>ROUND(E450*N450,2)</f>
        <v>0</v>
      </c>
      <c r="P450" s="171">
        <v>0</v>
      </c>
      <c r="Q450" s="171">
        <f>ROUND(E450*P450,2)</f>
        <v>0</v>
      </c>
      <c r="R450" s="171"/>
      <c r="S450" s="171" t="s">
        <v>255</v>
      </c>
      <c r="T450" s="172" t="s">
        <v>256</v>
      </c>
      <c r="U450" s="156">
        <v>0</v>
      </c>
      <c r="V450" s="156">
        <f>ROUND(E450*U450,2)</f>
        <v>0</v>
      </c>
      <c r="W450" s="156"/>
      <c r="X450" s="156" t="s">
        <v>257</v>
      </c>
      <c r="Y450" s="147"/>
      <c r="Z450" s="147"/>
      <c r="AA450" s="147"/>
      <c r="AB450" s="147"/>
      <c r="AC450" s="147"/>
      <c r="AD450" s="147"/>
      <c r="AE450" s="147"/>
      <c r="AF450" s="147"/>
      <c r="AG450" s="147" t="s">
        <v>258</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76" t="s">
        <v>259</v>
      </c>
      <c r="D451" s="157"/>
      <c r="E451" s="158"/>
      <c r="F451" s="156"/>
      <c r="G451" s="156"/>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260</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176" t="s">
        <v>1219</v>
      </c>
      <c r="D452" s="157"/>
      <c r="E452" s="158">
        <v>2</v>
      </c>
      <c r="F452" s="156"/>
      <c r="G452" s="156"/>
      <c r="H452" s="156"/>
      <c r="I452" s="156"/>
      <c r="J452" s="156"/>
      <c r="K452" s="156"/>
      <c r="L452" s="156"/>
      <c r="M452" s="156"/>
      <c r="N452" s="156"/>
      <c r="O452" s="156"/>
      <c r="P452" s="156"/>
      <c r="Q452" s="156"/>
      <c r="R452" s="156"/>
      <c r="S452" s="156"/>
      <c r="T452" s="156"/>
      <c r="U452" s="156"/>
      <c r="V452" s="156"/>
      <c r="W452" s="156"/>
      <c r="X452" s="156"/>
      <c r="Y452" s="147"/>
      <c r="Z452" s="147"/>
      <c r="AA452" s="147"/>
      <c r="AB452" s="147"/>
      <c r="AC452" s="147"/>
      <c r="AD452" s="147"/>
      <c r="AE452" s="147"/>
      <c r="AF452" s="147"/>
      <c r="AG452" s="147" t="s">
        <v>260</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ht="22.5" outlineLevel="1" x14ac:dyDescent="0.2">
      <c r="A453" s="166">
        <v>55</v>
      </c>
      <c r="B453" s="167" t="s">
        <v>1220</v>
      </c>
      <c r="C453" s="175" t="s">
        <v>1221</v>
      </c>
      <c r="D453" s="168" t="s">
        <v>254</v>
      </c>
      <c r="E453" s="169">
        <v>2</v>
      </c>
      <c r="F453" s="170"/>
      <c r="G453" s="171">
        <f>ROUND(E453*F453,2)</f>
        <v>0</v>
      </c>
      <c r="H453" s="170"/>
      <c r="I453" s="171">
        <f>ROUND(E453*H453,2)</f>
        <v>0</v>
      </c>
      <c r="J453" s="170"/>
      <c r="K453" s="171">
        <f>ROUND(E453*J453,2)</f>
        <v>0</v>
      </c>
      <c r="L453" s="171">
        <v>21</v>
      </c>
      <c r="M453" s="171">
        <f>G453*(1+L453/100)</f>
        <v>0</v>
      </c>
      <c r="N453" s="171">
        <v>0</v>
      </c>
      <c r="O453" s="171">
        <f>ROUND(E453*N453,2)</f>
        <v>0</v>
      </c>
      <c r="P453" s="171">
        <v>0</v>
      </c>
      <c r="Q453" s="171">
        <f>ROUND(E453*P453,2)</f>
        <v>0</v>
      </c>
      <c r="R453" s="171"/>
      <c r="S453" s="171" t="s">
        <v>255</v>
      </c>
      <c r="T453" s="172" t="s">
        <v>256</v>
      </c>
      <c r="U453" s="156">
        <v>0</v>
      </c>
      <c r="V453" s="156">
        <f>ROUND(E453*U453,2)</f>
        <v>0</v>
      </c>
      <c r="W453" s="156"/>
      <c r="X453" s="156" t="s">
        <v>257</v>
      </c>
      <c r="Y453" s="147"/>
      <c r="Z453" s="147"/>
      <c r="AA453" s="147"/>
      <c r="AB453" s="147"/>
      <c r="AC453" s="147"/>
      <c r="AD453" s="147"/>
      <c r="AE453" s="147"/>
      <c r="AF453" s="147"/>
      <c r="AG453" s="147" t="s">
        <v>258</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76" t="s">
        <v>259</v>
      </c>
      <c r="D454" s="157"/>
      <c r="E454" s="158"/>
      <c r="F454" s="156"/>
      <c r="G454" s="156"/>
      <c r="H454" s="156"/>
      <c r="I454" s="156"/>
      <c r="J454" s="156"/>
      <c r="K454" s="156"/>
      <c r="L454" s="156"/>
      <c r="M454" s="156"/>
      <c r="N454" s="156"/>
      <c r="O454" s="156"/>
      <c r="P454" s="156"/>
      <c r="Q454" s="156"/>
      <c r="R454" s="156"/>
      <c r="S454" s="156"/>
      <c r="T454" s="156"/>
      <c r="U454" s="156"/>
      <c r="V454" s="156"/>
      <c r="W454" s="156"/>
      <c r="X454" s="156"/>
      <c r="Y454" s="147"/>
      <c r="Z454" s="147"/>
      <c r="AA454" s="147"/>
      <c r="AB454" s="147"/>
      <c r="AC454" s="147"/>
      <c r="AD454" s="147"/>
      <c r="AE454" s="147"/>
      <c r="AF454" s="147"/>
      <c r="AG454" s="147" t="s">
        <v>260</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176" t="s">
        <v>1222</v>
      </c>
      <c r="D455" s="157"/>
      <c r="E455" s="158">
        <v>2</v>
      </c>
      <c r="F455" s="156"/>
      <c r="G455" s="156"/>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260</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ht="22.5" outlineLevel="1" x14ac:dyDescent="0.2">
      <c r="A456" s="166">
        <v>56</v>
      </c>
      <c r="B456" s="167" t="s">
        <v>1223</v>
      </c>
      <c r="C456" s="175" t="s">
        <v>1224</v>
      </c>
      <c r="D456" s="168" t="s">
        <v>254</v>
      </c>
      <c r="E456" s="169">
        <v>2</v>
      </c>
      <c r="F456" s="170"/>
      <c r="G456" s="171">
        <f>ROUND(E456*F456,2)</f>
        <v>0</v>
      </c>
      <c r="H456" s="170"/>
      <c r="I456" s="171">
        <f>ROUND(E456*H456,2)</f>
        <v>0</v>
      </c>
      <c r="J456" s="170"/>
      <c r="K456" s="171">
        <f>ROUND(E456*J456,2)</f>
        <v>0</v>
      </c>
      <c r="L456" s="171">
        <v>21</v>
      </c>
      <c r="M456" s="171">
        <f>G456*(1+L456/100)</f>
        <v>0</v>
      </c>
      <c r="N456" s="171">
        <v>0</v>
      </c>
      <c r="O456" s="171">
        <f>ROUND(E456*N456,2)</f>
        <v>0</v>
      </c>
      <c r="P456" s="171">
        <v>0</v>
      </c>
      <c r="Q456" s="171">
        <f>ROUND(E456*P456,2)</f>
        <v>0</v>
      </c>
      <c r="R456" s="171"/>
      <c r="S456" s="171" t="s">
        <v>255</v>
      </c>
      <c r="T456" s="172" t="s">
        <v>256</v>
      </c>
      <c r="U456" s="156">
        <v>0</v>
      </c>
      <c r="V456" s="156">
        <f>ROUND(E456*U456,2)</f>
        <v>0</v>
      </c>
      <c r="W456" s="156"/>
      <c r="X456" s="156" t="s">
        <v>257</v>
      </c>
      <c r="Y456" s="147"/>
      <c r="Z456" s="147"/>
      <c r="AA456" s="147"/>
      <c r="AB456" s="147"/>
      <c r="AC456" s="147"/>
      <c r="AD456" s="147"/>
      <c r="AE456" s="147"/>
      <c r="AF456" s="147"/>
      <c r="AG456" s="147" t="s">
        <v>258</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176" t="s">
        <v>259</v>
      </c>
      <c r="D457" s="157"/>
      <c r="E457" s="158"/>
      <c r="F457" s="156"/>
      <c r="G457" s="156"/>
      <c r="H457" s="156"/>
      <c r="I457" s="156"/>
      <c r="J457" s="156"/>
      <c r="K457" s="156"/>
      <c r="L457" s="156"/>
      <c r="M457" s="156"/>
      <c r="N457" s="156"/>
      <c r="O457" s="156"/>
      <c r="P457" s="156"/>
      <c r="Q457" s="156"/>
      <c r="R457" s="156"/>
      <c r="S457" s="156"/>
      <c r="T457" s="156"/>
      <c r="U457" s="156"/>
      <c r="V457" s="156"/>
      <c r="W457" s="156"/>
      <c r="X457" s="156"/>
      <c r="Y457" s="147"/>
      <c r="Z457" s="147"/>
      <c r="AA457" s="147"/>
      <c r="AB457" s="147"/>
      <c r="AC457" s="147"/>
      <c r="AD457" s="147"/>
      <c r="AE457" s="147"/>
      <c r="AF457" s="147"/>
      <c r="AG457" s="147" t="s">
        <v>260</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54"/>
      <c r="B458" s="155"/>
      <c r="C458" s="176" t="s">
        <v>1225</v>
      </c>
      <c r="D458" s="157"/>
      <c r="E458" s="158">
        <v>2</v>
      </c>
      <c r="F458" s="156"/>
      <c r="G458" s="156"/>
      <c r="H458" s="156"/>
      <c r="I458" s="156"/>
      <c r="J458" s="156"/>
      <c r="K458" s="156"/>
      <c r="L458" s="156"/>
      <c r="M458" s="156"/>
      <c r="N458" s="156"/>
      <c r="O458" s="156"/>
      <c r="P458" s="156"/>
      <c r="Q458" s="156"/>
      <c r="R458" s="156"/>
      <c r="S458" s="156"/>
      <c r="T458" s="156"/>
      <c r="U458" s="156"/>
      <c r="V458" s="156"/>
      <c r="W458" s="156"/>
      <c r="X458" s="156"/>
      <c r="Y458" s="147"/>
      <c r="Z458" s="147"/>
      <c r="AA458" s="147"/>
      <c r="AB458" s="147"/>
      <c r="AC458" s="147"/>
      <c r="AD458" s="147"/>
      <c r="AE458" s="147"/>
      <c r="AF458" s="147"/>
      <c r="AG458" s="147" t="s">
        <v>260</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ht="22.5" outlineLevel="1" x14ac:dyDescent="0.2">
      <c r="A459" s="166">
        <v>57</v>
      </c>
      <c r="B459" s="167" t="s">
        <v>1226</v>
      </c>
      <c r="C459" s="175" t="s">
        <v>1227</v>
      </c>
      <c r="D459" s="168" t="s">
        <v>254</v>
      </c>
      <c r="E459" s="169">
        <v>2</v>
      </c>
      <c r="F459" s="170"/>
      <c r="G459" s="171">
        <f>ROUND(E459*F459,2)</f>
        <v>0</v>
      </c>
      <c r="H459" s="170"/>
      <c r="I459" s="171">
        <f>ROUND(E459*H459,2)</f>
        <v>0</v>
      </c>
      <c r="J459" s="170"/>
      <c r="K459" s="171">
        <f>ROUND(E459*J459,2)</f>
        <v>0</v>
      </c>
      <c r="L459" s="171">
        <v>21</v>
      </c>
      <c r="M459" s="171">
        <f>G459*(1+L459/100)</f>
        <v>0</v>
      </c>
      <c r="N459" s="171">
        <v>0</v>
      </c>
      <c r="O459" s="171">
        <f>ROUND(E459*N459,2)</f>
        <v>0</v>
      </c>
      <c r="P459" s="171">
        <v>0</v>
      </c>
      <c r="Q459" s="171">
        <f>ROUND(E459*P459,2)</f>
        <v>0</v>
      </c>
      <c r="R459" s="171"/>
      <c r="S459" s="171" t="s">
        <v>255</v>
      </c>
      <c r="T459" s="172" t="s">
        <v>256</v>
      </c>
      <c r="U459" s="156">
        <v>0</v>
      </c>
      <c r="V459" s="156">
        <f>ROUND(E459*U459,2)</f>
        <v>0</v>
      </c>
      <c r="W459" s="156"/>
      <c r="X459" s="156" t="s">
        <v>257</v>
      </c>
      <c r="Y459" s="147"/>
      <c r="Z459" s="147"/>
      <c r="AA459" s="147"/>
      <c r="AB459" s="147"/>
      <c r="AC459" s="147"/>
      <c r="AD459" s="147"/>
      <c r="AE459" s="147"/>
      <c r="AF459" s="147"/>
      <c r="AG459" s="147" t="s">
        <v>258</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54"/>
      <c r="B460" s="155"/>
      <c r="C460" s="176" t="s">
        <v>259</v>
      </c>
      <c r="D460" s="157"/>
      <c r="E460" s="158"/>
      <c r="F460" s="156"/>
      <c r="G460" s="156"/>
      <c r="H460" s="156"/>
      <c r="I460" s="156"/>
      <c r="J460" s="156"/>
      <c r="K460" s="156"/>
      <c r="L460" s="156"/>
      <c r="M460" s="156"/>
      <c r="N460" s="156"/>
      <c r="O460" s="156"/>
      <c r="P460" s="156"/>
      <c r="Q460" s="156"/>
      <c r="R460" s="156"/>
      <c r="S460" s="156"/>
      <c r="T460" s="156"/>
      <c r="U460" s="156"/>
      <c r="V460" s="156"/>
      <c r="W460" s="156"/>
      <c r="X460" s="156"/>
      <c r="Y460" s="147"/>
      <c r="Z460" s="147"/>
      <c r="AA460" s="147"/>
      <c r="AB460" s="147"/>
      <c r="AC460" s="147"/>
      <c r="AD460" s="147"/>
      <c r="AE460" s="147"/>
      <c r="AF460" s="147"/>
      <c r="AG460" s="147" t="s">
        <v>260</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176" t="s">
        <v>1228</v>
      </c>
      <c r="D461" s="157"/>
      <c r="E461" s="158">
        <v>2</v>
      </c>
      <c r="F461" s="156"/>
      <c r="G461" s="156"/>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260</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ht="22.5" outlineLevel="1" x14ac:dyDescent="0.2">
      <c r="A462" s="166">
        <v>58</v>
      </c>
      <c r="B462" s="167" t="s">
        <v>1229</v>
      </c>
      <c r="C462" s="175" t="s">
        <v>1230</v>
      </c>
      <c r="D462" s="168" t="s">
        <v>254</v>
      </c>
      <c r="E462" s="169">
        <v>5</v>
      </c>
      <c r="F462" s="170"/>
      <c r="G462" s="171">
        <f>ROUND(E462*F462,2)</f>
        <v>0</v>
      </c>
      <c r="H462" s="170"/>
      <c r="I462" s="171">
        <f>ROUND(E462*H462,2)</f>
        <v>0</v>
      </c>
      <c r="J462" s="170"/>
      <c r="K462" s="171">
        <f>ROUND(E462*J462,2)</f>
        <v>0</v>
      </c>
      <c r="L462" s="171">
        <v>21</v>
      </c>
      <c r="M462" s="171">
        <f>G462*(1+L462/100)</f>
        <v>0</v>
      </c>
      <c r="N462" s="171">
        <v>0</v>
      </c>
      <c r="O462" s="171">
        <f>ROUND(E462*N462,2)</f>
        <v>0</v>
      </c>
      <c r="P462" s="171">
        <v>0</v>
      </c>
      <c r="Q462" s="171">
        <f>ROUND(E462*P462,2)</f>
        <v>0</v>
      </c>
      <c r="R462" s="171"/>
      <c r="S462" s="171" t="s">
        <v>255</v>
      </c>
      <c r="T462" s="172" t="s">
        <v>256</v>
      </c>
      <c r="U462" s="156">
        <v>0</v>
      </c>
      <c r="V462" s="156">
        <f>ROUND(E462*U462,2)</f>
        <v>0</v>
      </c>
      <c r="W462" s="156"/>
      <c r="X462" s="156" t="s">
        <v>257</v>
      </c>
      <c r="Y462" s="147"/>
      <c r="Z462" s="147"/>
      <c r="AA462" s="147"/>
      <c r="AB462" s="147"/>
      <c r="AC462" s="147"/>
      <c r="AD462" s="147"/>
      <c r="AE462" s="147"/>
      <c r="AF462" s="147"/>
      <c r="AG462" s="147" t="s">
        <v>258</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176" t="s">
        <v>259</v>
      </c>
      <c r="D463" s="157"/>
      <c r="E463" s="158"/>
      <c r="F463" s="156"/>
      <c r="G463" s="156"/>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260</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4"/>
      <c r="B464" s="155"/>
      <c r="C464" s="176" t="s">
        <v>1231</v>
      </c>
      <c r="D464" s="157"/>
      <c r="E464" s="158">
        <v>5</v>
      </c>
      <c r="F464" s="156"/>
      <c r="G464" s="156"/>
      <c r="H464" s="156"/>
      <c r="I464" s="156"/>
      <c r="J464" s="156"/>
      <c r="K464" s="156"/>
      <c r="L464" s="156"/>
      <c r="M464" s="156"/>
      <c r="N464" s="156"/>
      <c r="O464" s="156"/>
      <c r="P464" s="156"/>
      <c r="Q464" s="156"/>
      <c r="R464" s="156"/>
      <c r="S464" s="156"/>
      <c r="T464" s="156"/>
      <c r="U464" s="156"/>
      <c r="V464" s="156"/>
      <c r="W464" s="156"/>
      <c r="X464" s="156"/>
      <c r="Y464" s="147"/>
      <c r="Z464" s="147"/>
      <c r="AA464" s="147"/>
      <c r="AB464" s="147"/>
      <c r="AC464" s="147"/>
      <c r="AD464" s="147"/>
      <c r="AE464" s="147"/>
      <c r="AF464" s="147"/>
      <c r="AG464" s="147" t="s">
        <v>260</v>
      </c>
      <c r="AH464" s="147">
        <v>0</v>
      </c>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ht="22.5" outlineLevel="1" x14ac:dyDescent="0.2">
      <c r="A465" s="166">
        <v>59</v>
      </c>
      <c r="B465" s="167" t="s">
        <v>1232</v>
      </c>
      <c r="C465" s="175" t="s">
        <v>1233</v>
      </c>
      <c r="D465" s="168" t="s">
        <v>254</v>
      </c>
      <c r="E465" s="169">
        <v>3</v>
      </c>
      <c r="F465" s="170"/>
      <c r="G465" s="171">
        <f>ROUND(E465*F465,2)</f>
        <v>0</v>
      </c>
      <c r="H465" s="170"/>
      <c r="I465" s="171">
        <f>ROUND(E465*H465,2)</f>
        <v>0</v>
      </c>
      <c r="J465" s="170"/>
      <c r="K465" s="171">
        <f>ROUND(E465*J465,2)</f>
        <v>0</v>
      </c>
      <c r="L465" s="171">
        <v>21</v>
      </c>
      <c r="M465" s="171">
        <f>G465*(1+L465/100)</f>
        <v>0</v>
      </c>
      <c r="N465" s="171">
        <v>0</v>
      </c>
      <c r="O465" s="171">
        <f>ROUND(E465*N465,2)</f>
        <v>0</v>
      </c>
      <c r="P465" s="171">
        <v>0</v>
      </c>
      <c r="Q465" s="171">
        <f>ROUND(E465*P465,2)</f>
        <v>0</v>
      </c>
      <c r="R465" s="171"/>
      <c r="S465" s="171" t="s">
        <v>255</v>
      </c>
      <c r="T465" s="172" t="s">
        <v>256</v>
      </c>
      <c r="U465" s="156">
        <v>0</v>
      </c>
      <c r="V465" s="156">
        <f>ROUND(E465*U465,2)</f>
        <v>0</v>
      </c>
      <c r="W465" s="156"/>
      <c r="X465" s="156" t="s">
        <v>257</v>
      </c>
      <c r="Y465" s="147"/>
      <c r="Z465" s="147"/>
      <c r="AA465" s="147"/>
      <c r="AB465" s="147"/>
      <c r="AC465" s="147"/>
      <c r="AD465" s="147"/>
      <c r="AE465" s="147"/>
      <c r="AF465" s="147"/>
      <c r="AG465" s="147" t="s">
        <v>258</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176" t="s">
        <v>259</v>
      </c>
      <c r="D466" s="157"/>
      <c r="E466" s="158"/>
      <c r="F466" s="156"/>
      <c r="G466" s="156"/>
      <c r="H466" s="156"/>
      <c r="I466" s="156"/>
      <c r="J466" s="156"/>
      <c r="K466" s="156"/>
      <c r="L466" s="156"/>
      <c r="M466" s="156"/>
      <c r="N466" s="156"/>
      <c r="O466" s="156"/>
      <c r="P466" s="156"/>
      <c r="Q466" s="156"/>
      <c r="R466" s="156"/>
      <c r="S466" s="156"/>
      <c r="T466" s="156"/>
      <c r="U466" s="156"/>
      <c r="V466" s="156"/>
      <c r="W466" s="156"/>
      <c r="X466" s="156"/>
      <c r="Y466" s="147"/>
      <c r="Z466" s="147"/>
      <c r="AA466" s="147"/>
      <c r="AB466" s="147"/>
      <c r="AC466" s="147"/>
      <c r="AD466" s="147"/>
      <c r="AE466" s="147"/>
      <c r="AF466" s="147"/>
      <c r="AG466" s="147" t="s">
        <v>260</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176" t="s">
        <v>1234</v>
      </c>
      <c r="D467" s="157"/>
      <c r="E467" s="158">
        <v>3</v>
      </c>
      <c r="F467" s="156"/>
      <c r="G467" s="156"/>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260</v>
      </c>
      <c r="AH467" s="147">
        <v>0</v>
      </c>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ht="22.5" outlineLevel="1" x14ac:dyDescent="0.2">
      <c r="A468" s="166">
        <v>60</v>
      </c>
      <c r="B468" s="167" t="s">
        <v>1235</v>
      </c>
      <c r="C468" s="175" t="s">
        <v>1236</v>
      </c>
      <c r="D468" s="168" t="s">
        <v>254</v>
      </c>
      <c r="E468" s="169">
        <v>1</v>
      </c>
      <c r="F468" s="170"/>
      <c r="G468" s="171">
        <f>ROUND(E468*F468,2)</f>
        <v>0</v>
      </c>
      <c r="H468" s="170"/>
      <c r="I468" s="171">
        <f>ROUND(E468*H468,2)</f>
        <v>0</v>
      </c>
      <c r="J468" s="170"/>
      <c r="K468" s="171">
        <f>ROUND(E468*J468,2)</f>
        <v>0</v>
      </c>
      <c r="L468" s="171">
        <v>21</v>
      </c>
      <c r="M468" s="171">
        <f>G468*(1+L468/100)</f>
        <v>0</v>
      </c>
      <c r="N468" s="171">
        <v>0</v>
      </c>
      <c r="O468" s="171">
        <f>ROUND(E468*N468,2)</f>
        <v>0</v>
      </c>
      <c r="P468" s="171">
        <v>0</v>
      </c>
      <c r="Q468" s="171">
        <f>ROUND(E468*P468,2)</f>
        <v>0</v>
      </c>
      <c r="R468" s="171"/>
      <c r="S468" s="171" t="s">
        <v>255</v>
      </c>
      <c r="T468" s="172" t="s">
        <v>256</v>
      </c>
      <c r="U468" s="156">
        <v>0</v>
      </c>
      <c r="V468" s="156">
        <f>ROUND(E468*U468,2)</f>
        <v>0</v>
      </c>
      <c r="W468" s="156"/>
      <c r="X468" s="156" t="s">
        <v>257</v>
      </c>
      <c r="Y468" s="147"/>
      <c r="Z468" s="147"/>
      <c r="AA468" s="147"/>
      <c r="AB468" s="147"/>
      <c r="AC468" s="147"/>
      <c r="AD468" s="147"/>
      <c r="AE468" s="147"/>
      <c r="AF468" s="147"/>
      <c r="AG468" s="147" t="s">
        <v>258</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176" t="s">
        <v>259</v>
      </c>
      <c r="D469" s="157"/>
      <c r="E469" s="158"/>
      <c r="F469" s="156"/>
      <c r="G469" s="156"/>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260</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176" t="s">
        <v>1237</v>
      </c>
      <c r="D470" s="157"/>
      <c r="E470" s="158">
        <v>1</v>
      </c>
      <c r="F470" s="156"/>
      <c r="G470" s="156"/>
      <c r="H470" s="156"/>
      <c r="I470" s="156"/>
      <c r="J470" s="156"/>
      <c r="K470" s="156"/>
      <c r="L470" s="156"/>
      <c r="M470" s="156"/>
      <c r="N470" s="156"/>
      <c r="O470" s="156"/>
      <c r="P470" s="156"/>
      <c r="Q470" s="156"/>
      <c r="R470" s="156"/>
      <c r="S470" s="156"/>
      <c r="T470" s="156"/>
      <c r="U470" s="156"/>
      <c r="V470" s="156"/>
      <c r="W470" s="156"/>
      <c r="X470" s="156"/>
      <c r="Y470" s="147"/>
      <c r="Z470" s="147"/>
      <c r="AA470" s="147"/>
      <c r="AB470" s="147"/>
      <c r="AC470" s="147"/>
      <c r="AD470" s="147"/>
      <c r="AE470" s="147"/>
      <c r="AF470" s="147"/>
      <c r="AG470" s="147" t="s">
        <v>260</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ht="22.5" outlineLevel="1" x14ac:dyDescent="0.2">
      <c r="A471" s="166">
        <v>61</v>
      </c>
      <c r="B471" s="167" t="s">
        <v>1238</v>
      </c>
      <c r="C471" s="175" t="s">
        <v>1239</v>
      </c>
      <c r="D471" s="168" t="s">
        <v>254</v>
      </c>
      <c r="E471" s="169">
        <v>1</v>
      </c>
      <c r="F471" s="170"/>
      <c r="G471" s="171">
        <f>ROUND(E471*F471,2)</f>
        <v>0</v>
      </c>
      <c r="H471" s="170"/>
      <c r="I471" s="171">
        <f>ROUND(E471*H471,2)</f>
        <v>0</v>
      </c>
      <c r="J471" s="170"/>
      <c r="K471" s="171">
        <f>ROUND(E471*J471,2)</f>
        <v>0</v>
      </c>
      <c r="L471" s="171">
        <v>21</v>
      </c>
      <c r="M471" s="171">
        <f>G471*(1+L471/100)</f>
        <v>0</v>
      </c>
      <c r="N471" s="171">
        <v>0</v>
      </c>
      <c r="O471" s="171">
        <f>ROUND(E471*N471,2)</f>
        <v>0</v>
      </c>
      <c r="P471" s="171">
        <v>0</v>
      </c>
      <c r="Q471" s="171">
        <f>ROUND(E471*P471,2)</f>
        <v>0</v>
      </c>
      <c r="R471" s="171"/>
      <c r="S471" s="171" t="s">
        <v>255</v>
      </c>
      <c r="T471" s="172" t="s">
        <v>256</v>
      </c>
      <c r="U471" s="156">
        <v>0</v>
      </c>
      <c r="V471" s="156">
        <f>ROUND(E471*U471,2)</f>
        <v>0</v>
      </c>
      <c r="W471" s="156"/>
      <c r="X471" s="156" t="s">
        <v>257</v>
      </c>
      <c r="Y471" s="147"/>
      <c r="Z471" s="147"/>
      <c r="AA471" s="147"/>
      <c r="AB471" s="147"/>
      <c r="AC471" s="147"/>
      <c r="AD471" s="147"/>
      <c r="AE471" s="147"/>
      <c r="AF471" s="147"/>
      <c r="AG471" s="147" t="s">
        <v>258</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54"/>
      <c r="B472" s="155"/>
      <c r="C472" s="176" t="s">
        <v>259</v>
      </c>
      <c r="D472" s="157"/>
      <c r="E472" s="158"/>
      <c r="F472" s="156"/>
      <c r="G472" s="156"/>
      <c r="H472" s="156"/>
      <c r="I472" s="156"/>
      <c r="J472" s="156"/>
      <c r="K472" s="156"/>
      <c r="L472" s="156"/>
      <c r="M472" s="156"/>
      <c r="N472" s="156"/>
      <c r="O472" s="156"/>
      <c r="P472" s="156"/>
      <c r="Q472" s="156"/>
      <c r="R472" s="156"/>
      <c r="S472" s="156"/>
      <c r="T472" s="156"/>
      <c r="U472" s="156"/>
      <c r="V472" s="156"/>
      <c r="W472" s="156"/>
      <c r="X472" s="156"/>
      <c r="Y472" s="147"/>
      <c r="Z472" s="147"/>
      <c r="AA472" s="147"/>
      <c r="AB472" s="147"/>
      <c r="AC472" s="147"/>
      <c r="AD472" s="147"/>
      <c r="AE472" s="147"/>
      <c r="AF472" s="147"/>
      <c r="AG472" s="147" t="s">
        <v>260</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176" t="s">
        <v>1240</v>
      </c>
      <c r="D473" s="157"/>
      <c r="E473" s="158">
        <v>1</v>
      </c>
      <c r="F473" s="156"/>
      <c r="G473" s="156"/>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260</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ht="22.5" outlineLevel="1" x14ac:dyDescent="0.2">
      <c r="A474" s="166">
        <v>62</v>
      </c>
      <c r="B474" s="167" t="s">
        <v>1241</v>
      </c>
      <c r="C474" s="175" t="s">
        <v>1242</v>
      </c>
      <c r="D474" s="168" t="s">
        <v>254</v>
      </c>
      <c r="E474" s="169">
        <v>1</v>
      </c>
      <c r="F474" s="170"/>
      <c r="G474" s="171">
        <f>ROUND(E474*F474,2)</f>
        <v>0</v>
      </c>
      <c r="H474" s="170"/>
      <c r="I474" s="171">
        <f>ROUND(E474*H474,2)</f>
        <v>0</v>
      </c>
      <c r="J474" s="170"/>
      <c r="K474" s="171">
        <f>ROUND(E474*J474,2)</f>
        <v>0</v>
      </c>
      <c r="L474" s="171">
        <v>21</v>
      </c>
      <c r="M474" s="171">
        <f>G474*(1+L474/100)</f>
        <v>0</v>
      </c>
      <c r="N474" s="171">
        <v>0</v>
      </c>
      <c r="O474" s="171">
        <f>ROUND(E474*N474,2)</f>
        <v>0</v>
      </c>
      <c r="P474" s="171">
        <v>0</v>
      </c>
      <c r="Q474" s="171">
        <f>ROUND(E474*P474,2)</f>
        <v>0</v>
      </c>
      <c r="R474" s="171"/>
      <c r="S474" s="171" t="s">
        <v>255</v>
      </c>
      <c r="T474" s="172" t="s">
        <v>256</v>
      </c>
      <c r="U474" s="156">
        <v>0</v>
      </c>
      <c r="V474" s="156">
        <f>ROUND(E474*U474,2)</f>
        <v>0</v>
      </c>
      <c r="W474" s="156"/>
      <c r="X474" s="156" t="s">
        <v>257</v>
      </c>
      <c r="Y474" s="147"/>
      <c r="Z474" s="147"/>
      <c r="AA474" s="147"/>
      <c r="AB474" s="147"/>
      <c r="AC474" s="147"/>
      <c r="AD474" s="147"/>
      <c r="AE474" s="147"/>
      <c r="AF474" s="147"/>
      <c r="AG474" s="147" t="s">
        <v>258</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176" t="s">
        <v>259</v>
      </c>
      <c r="D475" s="157"/>
      <c r="E475" s="158"/>
      <c r="F475" s="156"/>
      <c r="G475" s="156"/>
      <c r="H475" s="156"/>
      <c r="I475" s="156"/>
      <c r="J475" s="156"/>
      <c r="K475" s="156"/>
      <c r="L475" s="156"/>
      <c r="M475" s="156"/>
      <c r="N475" s="156"/>
      <c r="O475" s="156"/>
      <c r="P475" s="156"/>
      <c r="Q475" s="156"/>
      <c r="R475" s="156"/>
      <c r="S475" s="156"/>
      <c r="T475" s="156"/>
      <c r="U475" s="156"/>
      <c r="V475" s="156"/>
      <c r="W475" s="156"/>
      <c r="X475" s="156"/>
      <c r="Y475" s="147"/>
      <c r="Z475" s="147"/>
      <c r="AA475" s="147"/>
      <c r="AB475" s="147"/>
      <c r="AC475" s="147"/>
      <c r="AD475" s="147"/>
      <c r="AE475" s="147"/>
      <c r="AF475" s="147"/>
      <c r="AG475" s="147" t="s">
        <v>260</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176" t="s">
        <v>1243</v>
      </c>
      <c r="D476" s="157"/>
      <c r="E476" s="158">
        <v>1</v>
      </c>
      <c r="F476" s="156"/>
      <c r="G476" s="156"/>
      <c r="H476" s="156"/>
      <c r="I476" s="156"/>
      <c r="J476" s="156"/>
      <c r="K476" s="156"/>
      <c r="L476" s="156"/>
      <c r="M476" s="156"/>
      <c r="N476" s="156"/>
      <c r="O476" s="156"/>
      <c r="P476" s="156"/>
      <c r="Q476" s="156"/>
      <c r="R476" s="156"/>
      <c r="S476" s="156"/>
      <c r="T476" s="156"/>
      <c r="U476" s="156"/>
      <c r="V476" s="156"/>
      <c r="W476" s="156"/>
      <c r="X476" s="156"/>
      <c r="Y476" s="147"/>
      <c r="Z476" s="147"/>
      <c r="AA476" s="147"/>
      <c r="AB476" s="147"/>
      <c r="AC476" s="147"/>
      <c r="AD476" s="147"/>
      <c r="AE476" s="147"/>
      <c r="AF476" s="147"/>
      <c r="AG476" s="147" t="s">
        <v>260</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ht="22.5" outlineLevel="1" x14ac:dyDescent="0.2">
      <c r="A477" s="166">
        <v>63</v>
      </c>
      <c r="B477" s="167" t="s">
        <v>1244</v>
      </c>
      <c r="C477" s="175" t="s">
        <v>1245</v>
      </c>
      <c r="D477" s="168" t="s">
        <v>254</v>
      </c>
      <c r="E477" s="169">
        <v>1</v>
      </c>
      <c r="F477" s="170"/>
      <c r="G477" s="171">
        <f>ROUND(E477*F477,2)</f>
        <v>0</v>
      </c>
      <c r="H477" s="170"/>
      <c r="I477" s="171">
        <f>ROUND(E477*H477,2)</f>
        <v>0</v>
      </c>
      <c r="J477" s="170"/>
      <c r="K477" s="171">
        <f>ROUND(E477*J477,2)</f>
        <v>0</v>
      </c>
      <c r="L477" s="171">
        <v>21</v>
      </c>
      <c r="M477" s="171">
        <f>G477*(1+L477/100)</f>
        <v>0</v>
      </c>
      <c r="N477" s="171">
        <v>0</v>
      </c>
      <c r="O477" s="171">
        <f>ROUND(E477*N477,2)</f>
        <v>0</v>
      </c>
      <c r="P477" s="171">
        <v>0</v>
      </c>
      <c r="Q477" s="171">
        <f>ROUND(E477*P477,2)</f>
        <v>0</v>
      </c>
      <c r="R477" s="171"/>
      <c r="S477" s="171" t="s">
        <v>255</v>
      </c>
      <c r="T477" s="172" t="s">
        <v>256</v>
      </c>
      <c r="U477" s="156">
        <v>0</v>
      </c>
      <c r="V477" s="156">
        <f>ROUND(E477*U477,2)</f>
        <v>0</v>
      </c>
      <c r="W477" s="156"/>
      <c r="X477" s="156" t="s">
        <v>257</v>
      </c>
      <c r="Y477" s="147"/>
      <c r="Z477" s="147"/>
      <c r="AA477" s="147"/>
      <c r="AB477" s="147"/>
      <c r="AC477" s="147"/>
      <c r="AD477" s="147"/>
      <c r="AE477" s="147"/>
      <c r="AF477" s="147"/>
      <c r="AG477" s="147" t="s">
        <v>258</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176" t="s">
        <v>259</v>
      </c>
      <c r="D478" s="157"/>
      <c r="E478" s="158"/>
      <c r="F478" s="156"/>
      <c r="G478" s="156"/>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260</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176" t="s">
        <v>1246</v>
      </c>
      <c r="D479" s="157"/>
      <c r="E479" s="158">
        <v>1</v>
      </c>
      <c r="F479" s="156"/>
      <c r="G479" s="156"/>
      <c r="H479" s="156"/>
      <c r="I479" s="156"/>
      <c r="J479" s="156"/>
      <c r="K479" s="156"/>
      <c r="L479" s="156"/>
      <c r="M479" s="156"/>
      <c r="N479" s="156"/>
      <c r="O479" s="156"/>
      <c r="P479" s="156"/>
      <c r="Q479" s="156"/>
      <c r="R479" s="156"/>
      <c r="S479" s="156"/>
      <c r="T479" s="156"/>
      <c r="U479" s="156"/>
      <c r="V479" s="156"/>
      <c r="W479" s="156"/>
      <c r="X479" s="156"/>
      <c r="Y479" s="147"/>
      <c r="Z479" s="147"/>
      <c r="AA479" s="147"/>
      <c r="AB479" s="147"/>
      <c r="AC479" s="147"/>
      <c r="AD479" s="147"/>
      <c r="AE479" s="147"/>
      <c r="AF479" s="147"/>
      <c r="AG479" s="147" t="s">
        <v>260</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ht="22.5" outlineLevel="1" x14ac:dyDescent="0.2">
      <c r="A480" s="166">
        <v>64</v>
      </c>
      <c r="B480" s="167" t="s">
        <v>1247</v>
      </c>
      <c r="C480" s="175" t="s">
        <v>1248</v>
      </c>
      <c r="D480" s="168" t="s">
        <v>254</v>
      </c>
      <c r="E480" s="169">
        <v>2</v>
      </c>
      <c r="F480" s="170"/>
      <c r="G480" s="171">
        <f>ROUND(E480*F480,2)</f>
        <v>0</v>
      </c>
      <c r="H480" s="170"/>
      <c r="I480" s="171">
        <f>ROUND(E480*H480,2)</f>
        <v>0</v>
      </c>
      <c r="J480" s="170"/>
      <c r="K480" s="171">
        <f>ROUND(E480*J480,2)</f>
        <v>0</v>
      </c>
      <c r="L480" s="171">
        <v>21</v>
      </c>
      <c r="M480" s="171">
        <f>G480*(1+L480/100)</f>
        <v>0</v>
      </c>
      <c r="N480" s="171">
        <v>0</v>
      </c>
      <c r="O480" s="171">
        <f>ROUND(E480*N480,2)</f>
        <v>0</v>
      </c>
      <c r="P480" s="171">
        <v>0</v>
      </c>
      <c r="Q480" s="171">
        <f>ROUND(E480*P480,2)</f>
        <v>0</v>
      </c>
      <c r="R480" s="171"/>
      <c r="S480" s="171" t="s">
        <v>255</v>
      </c>
      <c r="T480" s="172" t="s">
        <v>256</v>
      </c>
      <c r="U480" s="156">
        <v>0</v>
      </c>
      <c r="V480" s="156">
        <f>ROUND(E480*U480,2)</f>
        <v>0</v>
      </c>
      <c r="W480" s="156"/>
      <c r="X480" s="156" t="s">
        <v>257</v>
      </c>
      <c r="Y480" s="147"/>
      <c r="Z480" s="147"/>
      <c r="AA480" s="147"/>
      <c r="AB480" s="147"/>
      <c r="AC480" s="147"/>
      <c r="AD480" s="147"/>
      <c r="AE480" s="147"/>
      <c r="AF480" s="147"/>
      <c r="AG480" s="147" t="s">
        <v>258</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176" t="s">
        <v>259</v>
      </c>
      <c r="D481" s="157"/>
      <c r="E481" s="158"/>
      <c r="F481" s="156"/>
      <c r="G481" s="156"/>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260</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176" t="s">
        <v>1249</v>
      </c>
      <c r="D482" s="157"/>
      <c r="E482" s="158">
        <v>2</v>
      </c>
      <c r="F482" s="156"/>
      <c r="G482" s="156"/>
      <c r="H482" s="156"/>
      <c r="I482" s="156"/>
      <c r="J482" s="156"/>
      <c r="K482" s="156"/>
      <c r="L482" s="156"/>
      <c r="M482" s="156"/>
      <c r="N482" s="156"/>
      <c r="O482" s="156"/>
      <c r="P482" s="156"/>
      <c r="Q482" s="156"/>
      <c r="R482" s="156"/>
      <c r="S482" s="156"/>
      <c r="T482" s="156"/>
      <c r="U482" s="156"/>
      <c r="V482" s="156"/>
      <c r="W482" s="156"/>
      <c r="X482" s="156"/>
      <c r="Y482" s="147"/>
      <c r="Z482" s="147"/>
      <c r="AA482" s="147"/>
      <c r="AB482" s="147"/>
      <c r="AC482" s="147"/>
      <c r="AD482" s="147"/>
      <c r="AE482" s="147"/>
      <c r="AF482" s="147"/>
      <c r="AG482" s="147" t="s">
        <v>260</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ht="33.75" outlineLevel="1" x14ac:dyDescent="0.2">
      <c r="A483" s="166">
        <v>65</v>
      </c>
      <c r="B483" s="167" t="s">
        <v>1250</v>
      </c>
      <c r="C483" s="175" t="s">
        <v>1251</v>
      </c>
      <c r="D483" s="168" t="s">
        <v>254</v>
      </c>
      <c r="E483" s="169">
        <v>2</v>
      </c>
      <c r="F483" s="170"/>
      <c r="G483" s="171">
        <f>ROUND(E483*F483,2)</f>
        <v>0</v>
      </c>
      <c r="H483" s="170"/>
      <c r="I483" s="171">
        <f>ROUND(E483*H483,2)</f>
        <v>0</v>
      </c>
      <c r="J483" s="170"/>
      <c r="K483" s="171">
        <f>ROUND(E483*J483,2)</f>
        <v>0</v>
      </c>
      <c r="L483" s="171">
        <v>21</v>
      </c>
      <c r="M483" s="171">
        <f>G483*(1+L483/100)</f>
        <v>0</v>
      </c>
      <c r="N483" s="171">
        <v>0</v>
      </c>
      <c r="O483" s="171">
        <f>ROUND(E483*N483,2)</f>
        <v>0</v>
      </c>
      <c r="P483" s="171">
        <v>0</v>
      </c>
      <c r="Q483" s="171">
        <f>ROUND(E483*P483,2)</f>
        <v>0</v>
      </c>
      <c r="R483" s="171"/>
      <c r="S483" s="171" t="s">
        <v>255</v>
      </c>
      <c r="T483" s="172" t="s">
        <v>256</v>
      </c>
      <c r="U483" s="156">
        <v>0</v>
      </c>
      <c r="V483" s="156">
        <f>ROUND(E483*U483,2)</f>
        <v>0</v>
      </c>
      <c r="W483" s="156"/>
      <c r="X483" s="156" t="s">
        <v>257</v>
      </c>
      <c r="Y483" s="147"/>
      <c r="Z483" s="147"/>
      <c r="AA483" s="147"/>
      <c r="AB483" s="147"/>
      <c r="AC483" s="147"/>
      <c r="AD483" s="147"/>
      <c r="AE483" s="147"/>
      <c r="AF483" s="147"/>
      <c r="AG483" s="147" t="s">
        <v>258</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176" t="s">
        <v>259</v>
      </c>
      <c r="D484" s="157"/>
      <c r="E484" s="158"/>
      <c r="F484" s="156"/>
      <c r="G484" s="156"/>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260</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54"/>
      <c r="B485" s="155"/>
      <c r="C485" s="176" t="s">
        <v>1252</v>
      </c>
      <c r="D485" s="157"/>
      <c r="E485" s="158">
        <v>2</v>
      </c>
      <c r="F485" s="156"/>
      <c r="G485" s="156"/>
      <c r="H485" s="156"/>
      <c r="I485" s="156"/>
      <c r="J485" s="156"/>
      <c r="K485" s="156"/>
      <c r="L485" s="156"/>
      <c r="M485" s="156"/>
      <c r="N485" s="156"/>
      <c r="O485" s="156"/>
      <c r="P485" s="156"/>
      <c r="Q485" s="156"/>
      <c r="R485" s="156"/>
      <c r="S485" s="156"/>
      <c r="T485" s="156"/>
      <c r="U485" s="156"/>
      <c r="V485" s="156"/>
      <c r="W485" s="156"/>
      <c r="X485" s="156"/>
      <c r="Y485" s="147"/>
      <c r="Z485" s="147"/>
      <c r="AA485" s="147"/>
      <c r="AB485" s="147"/>
      <c r="AC485" s="147"/>
      <c r="AD485" s="147"/>
      <c r="AE485" s="147"/>
      <c r="AF485" s="147"/>
      <c r="AG485" s="147" t="s">
        <v>260</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ht="22.5" outlineLevel="1" x14ac:dyDescent="0.2">
      <c r="A486" s="166">
        <v>66</v>
      </c>
      <c r="B486" s="167" t="s">
        <v>1253</v>
      </c>
      <c r="C486" s="175" t="s">
        <v>1254</v>
      </c>
      <c r="D486" s="168" t="s">
        <v>254</v>
      </c>
      <c r="E486" s="169">
        <v>1</v>
      </c>
      <c r="F486" s="170"/>
      <c r="G486" s="171">
        <f>ROUND(E486*F486,2)</f>
        <v>0</v>
      </c>
      <c r="H486" s="170"/>
      <c r="I486" s="171">
        <f>ROUND(E486*H486,2)</f>
        <v>0</v>
      </c>
      <c r="J486" s="170"/>
      <c r="K486" s="171">
        <f>ROUND(E486*J486,2)</f>
        <v>0</v>
      </c>
      <c r="L486" s="171">
        <v>21</v>
      </c>
      <c r="M486" s="171">
        <f>G486*(1+L486/100)</f>
        <v>0</v>
      </c>
      <c r="N486" s="171">
        <v>0</v>
      </c>
      <c r="O486" s="171">
        <f>ROUND(E486*N486,2)</f>
        <v>0</v>
      </c>
      <c r="P486" s="171">
        <v>0</v>
      </c>
      <c r="Q486" s="171">
        <f>ROUND(E486*P486,2)</f>
        <v>0</v>
      </c>
      <c r="R486" s="171"/>
      <c r="S486" s="171" t="s">
        <v>255</v>
      </c>
      <c r="T486" s="172" t="s">
        <v>256</v>
      </c>
      <c r="U486" s="156">
        <v>0</v>
      </c>
      <c r="V486" s="156">
        <f>ROUND(E486*U486,2)</f>
        <v>0</v>
      </c>
      <c r="W486" s="156"/>
      <c r="X486" s="156" t="s">
        <v>257</v>
      </c>
      <c r="Y486" s="147"/>
      <c r="Z486" s="147"/>
      <c r="AA486" s="147"/>
      <c r="AB486" s="147"/>
      <c r="AC486" s="147"/>
      <c r="AD486" s="147"/>
      <c r="AE486" s="147"/>
      <c r="AF486" s="147"/>
      <c r="AG486" s="147" t="s">
        <v>258</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4"/>
      <c r="B487" s="155"/>
      <c r="C487" s="176" t="s">
        <v>259</v>
      </c>
      <c r="D487" s="157"/>
      <c r="E487" s="158"/>
      <c r="F487" s="156"/>
      <c r="G487" s="156"/>
      <c r="H487" s="156"/>
      <c r="I487" s="156"/>
      <c r="J487" s="156"/>
      <c r="K487" s="156"/>
      <c r="L487" s="156"/>
      <c r="M487" s="156"/>
      <c r="N487" s="156"/>
      <c r="O487" s="156"/>
      <c r="P487" s="156"/>
      <c r="Q487" s="156"/>
      <c r="R487" s="156"/>
      <c r="S487" s="156"/>
      <c r="T487" s="156"/>
      <c r="U487" s="156"/>
      <c r="V487" s="156"/>
      <c r="W487" s="156"/>
      <c r="X487" s="156"/>
      <c r="Y487" s="147"/>
      <c r="Z487" s="147"/>
      <c r="AA487" s="147"/>
      <c r="AB487" s="147"/>
      <c r="AC487" s="147"/>
      <c r="AD487" s="147"/>
      <c r="AE487" s="147"/>
      <c r="AF487" s="147"/>
      <c r="AG487" s="147" t="s">
        <v>260</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176" t="s">
        <v>1255</v>
      </c>
      <c r="D488" s="157"/>
      <c r="E488" s="158">
        <v>1</v>
      </c>
      <c r="F488" s="156"/>
      <c r="G488" s="156"/>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260</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ht="22.5" outlineLevel="1" x14ac:dyDescent="0.2">
      <c r="A489" s="166">
        <v>67</v>
      </c>
      <c r="B489" s="167" t="s">
        <v>1256</v>
      </c>
      <c r="C489" s="175" t="s">
        <v>1257</v>
      </c>
      <c r="D489" s="168" t="s">
        <v>254</v>
      </c>
      <c r="E489" s="169">
        <v>1</v>
      </c>
      <c r="F489" s="170"/>
      <c r="G489" s="171">
        <f>ROUND(E489*F489,2)</f>
        <v>0</v>
      </c>
      <c r="H489" s="170"/>
      <c r="I489" s="171">
        <f>ROUND(E489*H489,2)</f>
        <v>0</v>
      </c>
      <c r="J489" s="170"/>
      <c r="K489" s="171">
        <f>ROUND(E489*J489,2)</f>
        <v>0</v>
      </c>
      <c r="L489" s="171">
        <v>21</v>
      </c>
      <c r="M489" s="171">
        <f>G489*(1+L489/100)</f>
        <v>0</v>
      </c>
      <c r="N489" s="171">
        <v>0</v>
      </c>
      <c r="O489" s="171">
        <f>ROUND(E489*N489,2)</f>
        <v>0</v>
      </c>
      <c r="P489" s="171">
        <v>0</v>
      </c>
      <c r="Q489" s="171">
        <f>ROUND(E489*P489,2)</f>
        <v>0</v>
      </c>
      <c r="R489" s="171"/>
      <c r="S489" s="171" t="s">
        <v>255</v>
      </c>
      <c r="T489" s="172" t="s">
        <v>256</v>
      </c>
      <c r="U489" s="156">
        <v>0</v>
      </c>
      <c r="V489" s="156">
        <f>ROUND(E489*U489,2)</f>
        <v>0</v>
      </c>
      <c r="W489" s="156"/>
      <c r="X489" s="156" t="s">
        <v>257</v>
      </c>
      <c r="Y489" s="147"/>
      <c r="Z489" s="147"/>
      <c r="AA489" s="147"/>
      <c r="AB489" s="147"/>
      <c r="AC489" s="147"/>
      <c r="AD489" s="147"/>
      <c r="AE489" s="147"/>
      <c r="AF489" s="147"/>
      <c r="AG489" s="147" t="s">
        <v>258</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4"/>
      <c r="B490" s="155"/>
      <c r="C490" s="176" t="s">
        <v>259</v>
      </c>
      <c r="D490" s="157"/>
      <c r="E490" s="158"/>
      <c r="F490" s="156"/>
      <c r="G490" s="156"/>
      <c r="H490" s="156"/>
      <c r="I490" s="156"/>
      <c r="J490" s="156"/>
      <c r="K490" s="156"/>
      <c r="L490" s="156"/>
      <c r="M490" s="156"/>
      <c r="N490" s="156"/>
      <c r="O490" s="156"/>
      <c r="P490" s="156"/>
      <c r="Q490" s="156"/>
      <c r="R490" s="156"/>
      <c r="S490" s="156"/>
      <c r="T490" s="156"/>
      <c r="U490" s="156"/>
      <c r="V490" s="156"/>
      <c r="W490" s="156"/>
      <c r="X490" s="156"/>
      <c r="Y490" s="147"/>
      <c r="Z490" s="147"/>
      <c r="AA490" s="147"/>
      <c r="AB490" s="147"/>
      <c r="AC490" s="147"/>
      <c r="AD490" s="147"/>
      <c r="AE490" s="147"/>
      <c r="AF490" s="147"/>
      <c r="AG490" s="147" t="s">
        <v>260</v>
      </c>
      <c r="AH490" s="147">
        <v>0</v>
      </c>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76" t="s">
        <v>1258</v>
      </c>
      <c r="D491" s="157"/>
      <c r="E491" s="158">
        <v>1</v>
      </c>
      <c r="F491" s="156"/>
      <c r="G491" s="156"/>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260</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ht="22.5" outlineLevel="1" x14ac:dyDescent="0.2">
      <c r="A492" s="166">
        <v>68</v>
      </c>
      <c r="B492" s="167" t="s">
        <v>1259</v>
      </c>
      <c r="C492" s="175" t="s">
        <v>1260</v>
      </c>
      <c r="D492" s="168" t="s">
        <v>514</v>
      </c>
      <c r="E492" s="169">
        <v>21.824999999999999</v>
      </c>
      <c r="F492" s="170"/>
      <c r="G492" s="171">
        <f>ROUND(E492*F492,2)</f>
        <v>0</v>
      </c>
      <c r="H492" s="170"/>
      <c r="I492" s="171">
        <f>ROUND(E492*H492,2)</f>
        <v>0</v>
      </c>
      <c r="J492" s="170"/>
      <c r="K492" s="171">
        <f>ROUND(E492*J492,2)</f>
        <v>0</v>
      </c>
      <c r="L492" s="171">
        <v>21</v>
      </c>
      <c r="M492" s="171">
        <f>G492*(1+L492/100)</f>
        <v>0</v>
      </c>
      <c r="N492" s="171">
        <v>2.2200000000000002E-3</v>
      </c>
      <c r="O492" s="171">
        <f>ROUND(E492*N492,2)</f>
        <v>0.05</v>
      </c>
      <c r="P492" s="171">
        <v>0</v>
      </c>
      <c r="Q492" s="171">
        <f>ROUND(E492*P492,2)</f>
        <v>0</v>
      </c>
      <c r="R492" s="171"/>
      <c r="S492" s="171" t="s">
        <v>255</v>
      </c>
      <c r="T492" s="172" t="s">
        <v>256</v>
      </c>
      <c r="U492" s="156">
        <v>0.43</v>
      </c>
      <c r="V492" s="156">
        <f>ROUND(E492*U492,2)</f>
        <v>9.3800000000000008</v>
      </c>
      <c r="W492" s="156"/>
      <c r="X492" s="156" t="s">
        <v>257</v>
      </c>
      <c r="Y492" s="147"/>
      <c r="Z492" s="147"/>
      <c r="AA492" s="147"/>
      <c r="AB492" s="147"/>
      <c r="AC492" s="147"/>
      <c r="AD492" s="147"/>
      <c r="AE492" s="147"/>
      <c r="AF492" s="147"/>
      <c r="AG492" s="147" t="s">
        <v>258</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76" t="s">
        <v>259</v>
      </c>
      <c r="D493" s="157"/>
      <c r="E493" s="158"/>
      <c r="F493" s="156"/>
      <c r="G493" s="156"/>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260</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76" t="s">
        <v>1261</v>
      </c>
      <c r="D494" s="157"/>
      <c r="E494" s="158">
        <v>10.395</v>
      </c>
      <c r="F494" s="156"/>
      <c r="G494" s="156"/>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260</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176" t="s">
        <v>1262</v>
      </c>
      <c r="D495" s="157"/>
      <c r="E495" s="158">
        <v>2.2799999999999998</v>
      </c>
      <c r="F495" s="156"/>
      <c r="G495" s="156"/>
      <c r="H495" s="156"/>
      <c r="I495" s="156"/>
      <c r="J495" s="156"/>
      <c r="K495" s="156"/>
      <c r="L495" s="156"/>
      <c r="M495" s="156"/>
      <c r="N495" s="156"/>
      <c r="O495" s="156"/>
      <c r="P495" s="156"/>
      <c r="Q495" s="156"/>
      <c r="R495" s="156"/>
      <c r="S495" s="156"/>
      <c r="T495" s="156"/>
      <c r="U495" s="156"/>
      <c r="V495" s="156"/>
      <c r="W495" s="156"/>
      <c r="X495" s="156"/>
      <c r="Y495" s="147"/>
      <c r="Z495" s="147"/>
      <c r="AA495" s="147"/>
      <c r="AB495" s="147"/>
      <c r="AC495" s="147"/>
      <c r="AD495" s="147"/>
      <c r="AE495" s="147"/>
      <c r="AF495" s="147"/>
      <c r="AG495" s="147" t="s">
        <v>260</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176" t="s">
        <v>1263</v>
      </c>
      <c r="D496" s="157"/>
      <c r="E496" s="158">
        <v>9.15</v>
      </c>
      <c r="F496" s="156"/>
      <c r="G496" s="156"/>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260</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x14ac:dyDescent="0.2">
      <c r="A497" s="160" t="s">
        <v>250</v>
      </c>
      <c r="B497" s="161" t="s">
        <v>149</v>
      </c>
      <c r="C497" s="174" t="s">
        <v>150</v>
      </c>
      <c r="D497" s="162"/>
      <c r="E497" s="163"/>
      <c r="F497" s="164"/>
      <c r="G497" s="164">
        <f>SUMIF(AG498:AG500,"&lt;&gt;NOR",G498:G500)</f>
        <v>0</v>
      </c>
      <c r="H497" s="164"/>
      <c r="I497" s="164">
        <f>SUM(I498:I500)</f>
        <v>0</v>
      </c>
      <c r="J497" s="164"/>
      <c r="K497" s="164">
        <f>SUM(K498:K500)</f>
        <v>0</v>
      </c>
      <c r="L497" s="164"/>
      <c r="M497" s="164">
        <f>SUM(M498:M500)</f>
        <v>0</v>
      </c>
      <c r="N497" s="164"/>
      <c r="O497" s="164">
        <f>SUM(O498:O500)</f>
        <v>0.01</v>
      </c>
      <c r="P497" s="164"/>
      <c r="Q497" s="164">
        <f>SUM(Q498:Q500)</f>
        <v>0</v>
      </c>
      <c r="R497" s="164"/>
      <c r="S497" s="164"/>
      <c r="T497" s="165"/>
      <c r="U497" s="159"/>
      <c r="V497" s="159">
        <f>SUM(V498:V500)</f>
        <v>0.92</v>
      </c>
      <c r="W497" s="159"/>
      <c r="X497" s="159"/>
      <c r="AG497" t="s">
        <v>251</v>
      </c>
    </row>
    <row r="498" spans="1:60" ht="22.5" outlineLevel="1" x14ac:dyDescent="0.2">
      <c r="A498" s="166">
        <v>69</v>
      </c>
      <c r="B498" s="167" t="s">
        <v>1264</v>
      </c>
      <c r="C498" s="175" t="s">
        <v>1265</v>
      </c>
      <c r="D498" s="168" t="s">
        <v>389</v>
      </c>
      <c r="E498" s="169">
        <v>1</v>
      </c>
      <c r="F498" s="170"/>
      <c r="G498" s="171">
        <f>ROUND(E498*F498,2)</f>
        <v>0</v>
      </c>
      <c r="H498" s="170"/>
      <c r="I498" s="171">
        <f>ROUND(E498*H498,2)</f>
        <v>0</v>
      </c>
      <c r="J498" s="170"/>
      <c r="K498" s="171">
        <f>ROUND(E498*J498,2)</f>
        <v>0</v>
      </c>
      <c r="L498" s="171">
        <v>21</v>
      </c>
      <c r="M498" s="171">
        <f>G498*(1+L498/100)</f>
        <v>0</v>
      </c>
      <c r="N498" s="171">
        <v>7.0200000000000002E-3</v>
      </c>
      <c r="O498" s="171">
        <f>ROUND(E498*N498,2)</f>
        <v>0.01</v>
      </c>
      <c r="P498" s="171">
        <v>0</v>
      </c>
      <c r="Q498" s="171">
        <f>ROUND(E498*P498,2)</f>
        <v>0</v>
      </c>
      <c r="R498" s="171"/>
      <c r="S498" s="171" t="s">
        <v>255</v>
      </c>
      <c r="T498" s="172" t="s">
        <v>256</v>
      </c>
      <c r="U498" s="156">
        <v>0.92</v>
      </c>
      <c r="V498" s="156">
        <f>ROUND(E498*U498,2)</f>
        <v>0.92</v>
      </c>
      <c r="W498" s="156"/>
      <c r="X498" s="156" t="s">
        <v>257</v>
      </c>
      <c r="Y498" s="147"/>
      <c r="Z498" s="147"/>
      <c r="AA498" s="147"/>
      <c r="AB498" s="147"/>
      <c r="AC498" s="147"/>
      <c r="AD498" s="147"/>
      <c r="AE498" s="147"/>
      <c r="AF498" s="147"/>
      <c r="AG498" s="147" t="s">
        <v>258</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76" t="s">
        <v>259</v>
      </c>
      <c r="D499" s="157"/>
      <c r="E499" s="158"/>
      <c r="F499" s="156"/>
      <c r="G499" s="156"/>
      <c r="H499" s="156"/>
      <c r="I499" s="156"/>
      <c r="J499" s="156"/>
      <c r="K499" s="156"/>
      <c r="L499" s="156"/>
      <c r="M499" s="156"/>
      <c r="N499" s="156"/>
      <c r="O499" s="156"/>
      <c r="P499" s="156"/>
      <c r="Q499" s="156"/>
      <c r="R499" s="156"/>
      <c r="S499" s="156"/>
      <c r="T499" s="156"/>
      <c r="U499" s="156"/>
      <c r="V499" s="156"/>
      <c r="W499" s="156"/>
      <c r="X499" s="156"/>
      <c r="Y499" s="147"/>
      <c r="Z499" s="147"/>
      <c r="AA499" s="147"/>
      <c r="AB499" s="147"/>
      <c r="AC499" s="147"/>
      <c r="AD499" s="147"/>
      <c r="AE499" s="147"/>
      <c r="AF499" s="147"/>
      <c r="AG499" s="147" t="s">
        <v>260</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76" t="s">
        <v>1266</v>
      </c>
      <c r="D500" s="157"/>
      <c r="E500" s="158">
        <v>1</v>
      </c>
      <c r="F500" s="156"/>
      <c r="G500" s="156"/>
      <c r="H500" s="156"/>
      <c r="I500" s="156"/>
      <c r="J500" s="156"/>
      <c r="K500" s="156"/>
      <c r="L500" s="156"/>
      <c r="M500" s="156"/>
      <c r="N500" s="156"/>
      <c r="O500" s="156"/>
      <c r="P500" s="156"/>
      <c r="Q500" s="156"/>
      <c r="R500" s="156"/>
      <c r="S500" s="156"/>
      <c r="T500" s="156"/>
      <c r="U500" s="156"/>
      <c r="V500" s="156"/>
      <c r="W500" s="156"/>
      <c r="X500" s="156"/>
      <c r="Y500" s="147"/>
      <c r="Z500" s="147"/>
      <c r="AA500" s="147"/>
      <c r="AB500" s="147"/>
      <c r="AC500" s="147"/>
      <c r="AD500" s="147"/>
      <c r="AE500" s="147"/>
      <c r="AF500" s="147"/>
      <c r="AG500" s="147" t="s">
        <v>260</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x14ac:dyDescent="0.2">
      <c r="A501" s="160" t="s">
        <v>250</v>
      </c>
      <c r="B501" s="161" t="s">
        <v>153</v>
      </c>
      <c r="C501" s="174" t="s">
        <v>154</v>
      </c>
      <c r="D501" s="162"/>
      <c r="E501" s="163"/>
      <c r="F501" s="164"/>
      <c r="G501" s="164">
        <f>SUMIF(AG502:AG530,"&lt;&gt;NOR",G502:G530)</f>
        <v>0</v>
      </c>
      <c r="H501" s="164"/>
      <c r="I501" s="164">
        <f>SUM(I502:I530)</f>
        <v>0</v>
      </c>
      <c r="J501" s="164"/>
      <c r="K501" s="164">
        <f>SUM(K502:K530)</f>
        <v>0</v>
      </c>
      <c r="L501" s="164"/>
      <c r="M501" s="164">
        <f>SUM(M502:M530)</f>
        <v>0</v>
      </c>
      <c r="N501" s="164"/>
      <c r="O501" s="164">
        <f>SUM(O502:O530)</f>
        <v>0.55000000000000004</v>
      </c>
      <c r="P501" s="164"/>
      <c r="Q501" s="164">
        <f>SUM(Q502:Q530)</f>
        <v>0</v>
      </c>
      <c r="R501" s="164"/>
      <c r="S501" s="164"/>
      <c r="T501" s="165"/>
      <c r="U501" s="159"/>
      <c r="V501" s="159">
        <f>SUM(V502:V530)</f>
        <v>73.25</v>
      </c>
      <c r="W501" s="159"/>
      <c r="X501" s="159"/>
      <c r="AG501" t="s">
        <v>251</v>
      </c>
    </row>
    <row r="502" spans="1:60" outlineLevel="1" x14ac:dyDescent="0.2">
      <c r="A502" s="166">
        <v>70</v>
      </c>
      <c r="B502" s="167" t="s">
        <v>1267</v>
      </c>
      <c r="C502" s="175" t="s">
        <v>1268</v>
      </c>
      <c r="D502" s="168" t="s">
        <v>376</v>
      </c>
      <c r="E502" s="169">
        <v>348.83100000000002</v>
      </c>
      <c r="F502" s="170"/>
      <c r="G502" s="171">
        <f>ROUND(E502*F502,2)</f>
        <v>0</v>
      </c>
      <c r="H502" s="170"/>
      <c r="I502" s="171">
        <f>ROUND(E502*H502,2)</f>
        <v>0</v>
      </c>
      <c r="J502" s="170"/>
      <c r="K502" s="171">
        <f>ROUND(E502*J502,2)</f>
        <v>0</v>
      </c>
      <c r="L502" s="171">
        <v>21</v>
      </c>
      <c r="M502" s="171">
        <f>G502*(1+L502/100)</f>
        <v>0</v>
      </c>
      <c r="N502" s="171">
        <v>1.58E-3</v>
      </c>
      <c r="O502" s="171">
        <f>ROUND(E502*N502,2)</f>
        <v>0.55000000000000004</v>
      </c>
      <c r="P502" s="171">
        <v>0</v>
      </c>
      <c r="Q502" s="171">
        <f>ROUND(E502*P502,2)</f>
        <v>0</v>
      </c>
      <c r="R502" s="171" t="s">
        <v>1269</v>
      </c>
      <c r="S502" s="171" t="s">
        <v>337</v>
      </c>
      <c r="T502" s="172" t="s">
        <v>338</v>
      </c>
      <c r="U502" s="156">
        <v>0.21</v>
      </c>
      <c r="V502" s="156">
        <f>ROUND(E502*U502,2)</f>
        <v>73.25</v>
      </c>
      <c r="W502" s="156"/>
      <c r="X502" s="156" t="s">
        <v>257</v>
      </c>
      <c r="Y502" s="147"/>
      <c r="Z502" s="147"/>
      <c r="AA502" s="147"/>
      <c r="AB502" s="147"/>
      <c r="AC502" s="147"/>
      <c r="AD502" s="147"/>
      <c r="AE502" s="147"/>
      <c r="AF502" s="147"/>
      <c r="AG502" s="147" t="s">
        <v>258</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76" t="s">
        <v>259</v>
      </c>
      <c r="D503" s="157"/>
      <c r="E503" s="158"/>
      <c r="F503" s="156"/>
      <c r="G503" s="156"/>
      <c r="H503" s="156"/>
      <c r="I503" s="156"/>
      <c r="J503" s="156"/>
      <c r="K503" s="156"/>
      <c r="L503" s="156"/>
      <c r="M503" s="156"/>
      <c r="N503" s="156"/>
      <c r="O503" s="156"/>
      <c r="P503" s="156"/>
      <c r="Q503" s="156"/>
      <c r="R503" s="156"/>
      <c r="S503" s="156"/>
      <c r="T503" s="156"/>
      <c r="U503" s="156"/>
      <c r="V503" s="156"/>
      <c r="W503" s="156"/>
      <c r="X503" s="156"/>
      <c r="Y503" s="147"/>
      <c r="Z503" s="147"/>
      <c r="AA503" s="147"/>
      <c r="AB503" s="147"/>
      <c r="AC503" s="147"/>
      <c r="AD503" s="147"/>
      <c r="AE503" s="147"/>
      <c r="AF503" s="147"/>
      <c r="AG503" s="147" t="s">
        <v>260</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76" t="s">
        <v>1070</v>
      </c>
      <c r="D504" s="157"/>
      <c r="E504" s="158">
        <v>12.17</v>
      </c>
      <c r="F504" s="156"/>
      <c r="G504" s="156"/>
      <c r="H504" s="156"/>
      <c r="I504" s="156"/>
      <c r="J504" s="156"/>
      <c r="K504" s="156"/>
      <c r="L504" s="156"/>
      <c r="M504" s="156"/>
      <c r="N504" s="156"/>
      <c r="O504" s="156"/>
      <c r="P504" s="156"/>
      <c r="Q504" s="156"/>
      <c r="R504" s="156"/>
      <c r="S504" s="156"/>
      <c r="T504" s="156"/>
      <c r="U504" s="156"/>
      <c r="V504" s="156"/>
      <c r="W504" s="156"/>
      <c r="X504" s="156"/>
      <c r="Y504" s="147"/>
      <c r="Z504" s="147"/>
      <c r="AA504" s="147"/>
      <c r="AB504" s="147"/>
      <c r="AC504" s="147"/>
      <c r="AD504" s="147"/>
      <c r="AE504" s="147"/>
      <c r="AF504" s="147"/>
      <c r="AG504" s="147" t="s">
        <v>260</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76" t="s">
        <v>940</v>
      </c>
      <c r="D505" s="157"/>
      <c r="E505" s="158">
        <v>2.83</v>
      </c>
      <c r="F505" s="156"/>
      <c r="G505" s="156"/>
      <c r="H505" s="156"/>
      <c r="I505" s="156"/>
      <c r="J505" s="156"/>
      <c r="K505" s="156"/>
      <c r="L505" s="156"/>
      <c r="M505" s="156"/>
      <c r="N505" s="156"/>
      <c r="O505" s="156"/>
      <c r="P505" s="156"/>
      <c r="Q505" s="156"/>
      <c r="R505" s="156"/>
      <c r="S505" s="156"/>
      <c r="T505" s="156"/>
      <c r="U505" s="156"/>
      <c r="V505" s="156"/>
      <c r="W505" s="156"/>
      <c r="X505" s="156"/>
      <c r="Y505" s="147"/>
      <c r="Z505" s="147"/>
      <c r="AA505" s="147"/>
      <c r="AB505" s="147"/>
      <c r="AC505" s="147"/>
      <c r="AD505" s="147"/>
      <c r="AE505" s="147"/>
      <c r="AF505" s="147"/>
      <c r="AG505" s="147" t="s">
        <v>260</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176" t="s">
        <v>1071</v>
      </c>
      <c r="D506" s="157"/>
      <c r="E506" s="158">
        <v>15.53</v>
      </c>
      <c r="F506" s="156"/>
      <c r="G506" s="156"/>
      <c r="H506" s="156"/>
      <c r="I506" s="156"/>
      <c r="J506" s="156"/>
      <c r="K506" s="156"/>
      <c r="L506" s="156"/>
      <c r="M506" s="156"/>
      <c r="N506" s="156"/>
      <c r="O506" s="156"/>
      <c r="P506" s="156"/>
      <c r="Q506" s="156"/>
      <c r="R506" s="156"/>
      <c r="S506" s="156"/>
      <c r="T506" s="156"/>
      <c r="U506" s="156"/>
      <c r="V506" s="156"/>
      <c r="W506" s="156"/>
      <c r="X506" s="156"/>
      <c r="Y506" s="147"/>
      <c r="Z506" s="147"/>
      <c r="AA506" s="147"/>
      <c r="AB506" s="147"/>
      <c r="AC506" s="147"/>
      <c r="AD506" s="147"/>
      <c r="AE506" s="147"/>
      <c r="AF506" s="147"/>
      <c r="AG506" s="147" t="s">
        <v>260</v>
      </c>
      <c r="AH506" s="147">
        <v>0</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176" t="s">
        <v>1072</v>
      </c>
      <c r="D507" s="157"/>
      <c r="E507" s="158">
        <v>35.94</v>
      </c>
      <c r="F507" s="156"/>
      <c r="G507" s="156"/>
      <c r="H507" s="156"/>
      <c r="I507" s="156"/>
      <c r="J507" s="156"/>
      <c r="K507" s="156"/>
      <c r="L507" s="156"/>
      <c r="M507" s="156"/>
      <c r="N507" s="156"/>
      <c r="O507" s="156"/>
      <c r="P507" s="156"/>
      <c r="Q507" s="156"/>
      <c r="R507" s="156"/>
      <c r="S507" s="156"/>
      <c r="T507" s="156"/>
      <c r="U507" s="156"/>
      <c r="V507" s="156"/>
      <c r="W507" s="156"/>
      <c r="X507" s="156"/>
      <c r="Y507" s="147"/>
      <c r="Z507" s="147"/>
      <c r="AA507" s="147"/>
      <c r="AB507" s="147"/>
      <c r="AC507" s="147"/>
      <c r="AD507" s="147"/>
      <c r="AE507" s="147"/>
      <c r="AF507" s="147"/>
      <c r="AG507" s="147" t="s">
        <v>260</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176" t="s">
        <v>1073</v>
      </c>
      <c r="D508" s="157"/>
      <c r="E508" s="158">
        <v>23.23</v>
      </c>
      <c r="F508" s="156"/>
      <c r="G508" s="156"/>
      <c r="H508" s="156"/>
      <c r="I508" s="156"/>
      <c r="J508" s="156"/>
      <c r="K508" s="156"/>
      <c r="L508" s="156"/>
      <c r="M508" s="156"/>
      <c r="N508" s="156"/>
      <c r="O508" s="156"/>
      <c r="P508" s="156"/>
      <c r="Q508" s="156"/>
      <c r="R508" s="156"/>
      <c r="S508" s="156"/>
      <c r="T508" s="156"/>
      <c r="U508" s="156"/>
      <c r="V508" s="156"/>
      <c r="W508" s="156"/>
      <c r="X508" s="156"/>
      <c r="Y508" s="147"/>
      <c r="Z508" s="147"/>
      <c r="AA508" s="147"/>
      <c r="AB508" s="147"/>
      <c r="AC508" s="147"/>
      <c r="AD508" s="147"/>
      <c r="AE508" s="147"/>
      <c r="AF508" s="147"/>
      <c r="AG508" s="147" t="s">
        <v>260</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1" x14ac:dyDescent="0.2">
      <c r="A509" s="154"/>
      <c r="B509" s="155"/>
      <c r="C509" s="176" t="s">
        <v>1074</v>
      </c>
      <c r="D509" s="157"/>
      <c r="E509" s="158">
        <v>70.760000000000005</v>
      </c>
      <c r="F509" s="156"/>
      <c r="G509" s="156"/>
      <c r="H509" s="156"/>
      <c r="I509" s="156"/>
      <c r="J509" s="156"/>
      <c r="K509" s="156"/>
      <c r="L509" s="156"/>
      <c r="M509" s="156"/>
      <c r="N509" s="156"/>
      <c r="O509" s="156"/>
      <c r="P509" s="156"/>
      <c r="Q509" s="156"/>
      <c r="R509" s="156"/>
      <c r="S509" s="156"/>
      <c r="T509" s="156"/>
      <c r="U509" s="156"/>
      <c r="V509" s="156"/>
      <c r="W509" s="156"/>
      <c r="X509" s="156"/>
      <c r="Y509" s="147"/>
      <c r="Z509" s="147"/>
      <c r="AA509" s="147"/>
      <c r="AB509" s="147"/>
      <c r="AC509" s="147"/>
      <c r="AD509" s="147"/>
      <c r="AE509" s="147"/>
      <c r="AF509" s="147"/>
      <c r="AG509" s="147" t="s">
        <v>260</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4"/>
      <c r="B510" s="155"/>
      <c r="C510" s="176" t="s">
        <v>941</v>
      </c>
      <c r="D510" s="157"/>
      <c r="E510" s="158">
        <v>4.17</v>
      </c>
      <c r="F510" s="156"/>
      <c r="G510" s="156"/>
      <c r="H510" s="156"/>
      <c r="I510" s="156"/>
      <c r="J510" s="156"/>
      <c r="K510" s="156"/>
      <c r="L510" s="156"/>
      <c r="M510" s="156"/>
      <c r="N510" s="156"/>
      <c r="O510" s="156"/>
      <c r="P510" s="156"/>
      <c r="Q510" s="156"/>
      <c r="R510" s="156"/>
      <c r="S510" s="156"/>
      <c r="T510" s="156"/>
      <c r="U510" s="156"/>
      <c r="V510" s="156"/>
      <c r="W510" s="156"/>
      <c r="X510" s="156"/>
      <c r="Y510" s="147"/>
      <c r="Z510" s="147"/>
      <c r="AA510" s="147"/>
      <c r="AB510" s="147"/>
      <c r="AC510" s="147"/>
      <c r="AD510" s="147"/>
      <c r="AE510" s="147"/>
      <c r="AF510" s="147"/>
      <c r="AG510" s="147" t="s">
        <v>260</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54"/>
      <c r="B511" s="155"/>
      <c r="C511" s="176" t="s">
        <v>942</v>
      </c>
      <c r="D511" s="157"/>
      <c r="E511" s="158">
        <v>1.97</v>
      </c>
      <c r="F511" s="156"/>
      <c r="G511" s="156"/>
      <c r="H511" s="156"/>
      <c r="I511" s="156"/>
      <c r="J511" s="156"/>
      <c r="K511" s="156"/>
      <c r="L511" s="156"/>
      <c r="M511" s="156"/>
      <c r="N511" s="156"/>
      <c r="O511" s="156"/>
      <c r="P511" s="156"/>
      <c r="Q511" s="156"/>
      <c r="R511" s="156"/>
      <c r="S511" s="156"/>
      <c r="T511" s="156"/>
      <c r="U511" s="156"/>
      <c r="V511" s="156"/>
      <c r="W511" s="156"/>
      <c r="X511" s="156"/>
      <c r="Y511" s="147"/>
      <c r="Z511" s="147"/>
      <c r="AA511" s="147"/>
      <c r="AB511" s="147"/>
      <c r="AC511" s="147"/>
      <c r="AD511" s="147"/>
      <c r="AE511" s="147"/>
      <c r="AF511" s="147"/>
      <c r="AG511" s="147" t="s">
        <v>260</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176" t="s">
        <v>943</v>
      </c>
      <c r="D512" s="157"/>
      <c r="E512" s="158">
        <v>1.73</v>
      </c>
      <c r="F512" s="156"/>
      <c r="G512" s="156"/>
      <c r="H512" s="156"/>
      <c r="I512" s="156"/>
      <c r="J512" s="156"/>
      <c r="K512" s="156"/>
      <c r="L512" s="156"/>
      <c r="M512" s="156"/>
      <c r="N512" s="156"/>
      <c r="O512" s="156"/>
      <c r="P512" s="156"/>
      <c r="Q512" s="156"/>
      <c r="R512" s="156"/>
      <c r="S512" s="156"/>
      <c r="T512" s="156"/>
      <c r="U512" s="156"/>
      <c r="V512" s="156"/>
      <c r="W512" s="156"/>
      <c r="X512" s="156"/>
      <c r="Y512" s="147"/>
      <c r="Z512" s="147"/>
      <c r="AA512" s="147"/>
      <c r="AB512" s="147"/>
      <c r="AC512" s="147"/>
      <c r="AD512" s="147"/>
      <c r="AE512" s="147"/>
      <c r="AF512" s="147"/>
      <c r="AG512" s="147" t="s">
        <v>260</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1" x14ac:dyDescent="0.2">
      <c r="A513" s="154"/>
      <c r="B513" s="155"/>
      <c r="C513" s="176" t="s">
        <v>944</v>
      </c>
      <c r="D513" s="157"/>
      <c r="E513" s="158">
        <v>2.74</v>
      </c>
      <c r="F513" s="156"/>
      <c r="G513" s="156"/>
      <c r="H513" s="156"/>
      <c r="I513" s="156"/>
      <c r="J513" s="156"/>
      <c r="K513" s="156"/>
      <c r="L513" s="156"/>
      <c r="M513" s="156"/>
      <c r="N513" s="156"/>
      <c r="O513" s="156"/>
      <c r="P513" s="156"/>
      <c r="Q513" s="156"/>
      <c r="R513" s="156"/>
      <c r="S513" s="156"/>
      <c r="T513" s="156"/>
      <c r="U513" s="156"/>
      <c r="V513" s="156"/>
      <c r="W513" s="156"/>
      <c r="X513" s="156"/>
      <c r="Y513" s="147"/>
      <c r="Z513" s="147"/>
      <c r="AA513" s="147"/>
      <c r="AB513" s="147"/>
      <c r="AC513" s="147"/>
      <c r="AD513" s="147"/>
      <c r="AE513" s="147"/>
      <c r="AF513" s="147"/>
      <c r="AG513" s="147" t="s">
        <v>260</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176" t="s">
        <v>1075</v>
      </c>
      <c r="D514" s="157"/>
      <c r="E514" s="158">
        <v>16.010000000000002</v>
      </c>
      <c r="F514" s="156"/>
      <c r="G514" s="156"/>
      <c r="H514" s="156"/>
      <c r="I514" s="156"/>
      <c r="J514" s="156"/>
      <c r="K514" s="156"/>
      <c r="L514" s="156"/>
      <c r="M514" s="156"/>
      <c r="N514" s="156"/>
      <c r="O514" s="156"/>
      <c r="P514" s="156"/>
      <c r="Q514" s="156"/>
      <c r="R514" s="156"/>
      <c r="S514" s="156"/>
      <c r="T514" s="156"/>
      <c r="U514" s="156"/>
      <c r="V514" s="156"/>
      <c r="W514" s="156"/>
      <c r="X514" s="156"/>
      <c r="Y514" s="147"/>
      <c r="Z514" s="147"/>
      <c r="AA514" s="147"/>
      <c r="AB514" s="147"/>
      <c r="AC514" s="147"/>
      <c r="AD514" s="147"/>
      <c r="AE514" s="147"/>
      <c r="AF514" s="147"/>
      <c r="AG514" s="147" t="s">
        <v>260</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54"/>
      <c r="B515" s="155"/>
      <c r="C515" s="176" t="s">
        <v>945</v>
      </c>
      <c r="D515" s="157"/>
      <c r="E515" s="158">
        <v>4.13</v>
      </c>
      <c r="F515" s="156"/>
      <c r="G515" s="156"/>
      <c r="H515" s="156"/>
      <c r="I515" s="156"/>
      <c r="J515" s="156"/>
      <c r="K515" s="156"/>
      <c r="L515" s="156"/>
      <c r="M515" s="156"/>
      <c r="N515" s="156"/>
      <c r="O515" s="156"/>
      <c r="P515" s="156"/>
      <c r="Q515" s="156"/>
      <c r="R515" s="156"/>
      <c r="S515" s="156"/>
      <c r="T515" s="156"/>
      <c r="U515" s="156"/>
      <c r="V515" s="156"/>
      <c r="W515" s="156"/>
      <c r="X515" s="156"/>
      <c r="Y515" s="147"/>
      <c r="Z515" s="147"/>
      <c r="AA515" s="147"/>
      <c r="AB515" s="147"/>
      <c r="AC515" s="147"/>
      <c r="AD515" s="147"/>
      <c r="AE515" s="147"/>
      <c r="AF515" s="147"/>
      <c r="AG515" s="147" t="s">
        <v>260</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176" t="s">
        <v>1076</v>
      </c>
      <c r="D516" s="157"/>
      <c r="E516" s="158">
        <v>7.65</v>
      </c>
      <c r="F516" s="156"/>
      <c r="G516" s="156"/>
      <c r="H516" s="156"/>
      <c r="I516" s="156"/>
      <c r="J516" s="156"/>
      <c r="K516" s="156"/>
      <c r="L516" s="156"/>
      <c r="M516" s="156"/>
      <c r="N516" s="156"/>
      <c r="O516" s="156"/>
      <c r="P516" s="156"/>
      <c r="Q516" s="156"/>
      <c r="R516" s="156"/>
      <c r="S516" s="156"/>
      <c r="T516" s="156"/>
      <c r="U516" s="156"/>
      <c r="V516" s="156"/>
      <c r="W516" s="156"/>
      <c r="X516" s="156"/>
      <c r="Y516" s="147"/>
      <c r="Z516" s="147"/>
      <c r="AA516" s="147"/>
      <c r="AB516" s="147"/>
      <c r="AC516" s="147"/>
      <c r="AD516" s="147"/>
      <c r="AE516" s="147"/>
      <c r="AF516" s="147"/>
      <c r="AG516" s="147" t="s">
        <v>260</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176" t="s">
        <v>1077</v>
      </c>
      <c r="D517" s="157"/>
      <c r="E517" s="158">
        <v>54.54</v>
      </c>
      <c r="F517" s="156"/>
      <c r="G517" s="156"/>
      <c r="H517" s="156"/>
      <c r="I517" s="156"/>
      <c r="J517" s="156"/>
      <c r="K517" s="156"/>
      <c r="L517" s="156"/>
      <c r="M517" s="156"/>
      <c r="N517" s="156"/>
      <c r="O517" s="156"/>
      <c r="P517" s="156"/>
      <c r="Q517" s="156"/>
      <c r="R517" s="156"/>
      <c r="S517" s="156"/>
      <c r="T517" s="156"/>
      <c r="U517" s="156"/>
      <c r="V517" s="156"/>
      <c r="W517" s="156"/>
      <c r="X517" s="156"/>
      <c r="Y517" s="147"/>
      <c r="Z517" s="147"/>
      <c r="AA517" s="147"/>
      <c r="AB517" s="147"/>
      <c r="AC517" s="147"/>
      <c r="AD517" s="147"/>
      <c r="AE517" s="147"/>
      <c r="AF517" s="147"/>
      <c r="AG517" s="147" t="s">
        <v>260</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54"/>
      <c r="B518" s="155"/>
      <c r="C518" s="176" t="s">
        <v>946</v>
      </c>
      <c r="D518" s="157"/>
      <c r="E518" s="158">
        <v>2.12</v>
      </c>
      <c r="F518" s="156"/>
      <c r="G518" s="156"/>
      <c r="H518" s="156"/>
      <c r="I518" s="156"/>
      <c r="J518" s="156"/>
      <c r="K518" s="156"/>
      <c r="L518" s="156"/>
      <c r="M518" s="156"/>
      <c r="N518" s="156"/>
      <c r="O518" s="156"/>
      <c r="P518" s="156"/>
      <c r="Q518" s="156"/>
      <c r="R518" s="156"/>
      <c r="S518" s="156"/>
      <c r="T518" s="156"/>
      <c r="U518" s="156"/>
      <c r="V518" s="156"/>
      <c r="W518" s="156"/>
      <c r="X518" s="156"/>
      <c r="Y518" s="147"/>
      <c r="Z518" s="147"/>
      <c r="AA518" s="147"/>
      <c r="AB518" s="147"/>
      <c r="AC518" s="147"/>
      <c r="AD518" s="147"/>
      <c r="AE518" s="147"/>
      <c r="AF518" s="147"/>
      <c r="AG518" s="147" t="s">
        <v>260</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176" t="s">
        <v>947</v>
      </c>
      <c r="D519" s="157"/>
      <c r="E519" s="158">
        <v>2.58</v>
      </c>
      <c r="F519" s="156"/>
      <c r="G519" s="156"/>
      <c r="H519" s="156"/>
      <c r="I519" s="156"/>
      <c r="J519" s="156"/>
      <c r="K519" s="156"/>
      <c r="L519" s="156"/>
      <c r="M519" s="156"/>
      <c r="N519" s="156"/>
      <c r="O519" s="156"/>
      <c r="P519" s="156"/>
      <c r="Q519" s="156"/>
      <c r="R519" s="156"/>
      <c r="S519" s="156"/>
      <c r="T519" s="156"/>
      <c r="U519" s="156"/>
      <c r="V519" s="156"/>
      <c r="W519" s="156"/>
      <c r="X519" s="156"/>
      <c r="Y519" s="147"/>
      <c r="Z519" s="147"/>
      <c r="AA519" s="147"/>
      <c r="AB519" s="147"/>
      <c r="AC519" s="147"/>
      <c r="AD519" s="147"/>
      <c r="AE519" s="147"/>
      <c r="AF519" s="147"/>
      <c r="AG519" s="147" t="s">
        <v>260</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176" t="s">
        <v>1078</v>
      </c>
      <c r="D520" s="157"/>
      <c r="E520" s="158">
        <v>8.42</v>
      </c>
      <c r="F520" s="156"/>
      <c r="G520" s="156"/>
      <c r="H520" s="156"/>
      <c r="I520" s="156"/>
      <c r="J520" s="156"/>
      <c r="K520" s="156"/>
      <c r="L520" s="156"/>
      <c r="M520" s="156"/>
      <c r="N520" s="156"/>
      <c r="O520" s="156"/>
      <c r="P520" s="156"/>
      <c r="Q520" s="156"/>
      <c r="R520" s="156"/>
      <c r="S520" s="156"/>
      <c r="T520" s="156"/>
      <c r="U520" s="156"/>
      <c r="V520" s="156"/>
      <c r="W520" s="156"/>
      <c r="X520" s="156"/>
      <c r="Y520" s="147"/>
      <c r="Z520" s="147"/>
      <c r="AA520" s="147"/>
      <c r="AB520" s="147"/>
      <c r="AC520" s="147"/>
      <c r="AD520" s="147"/>
      <c r="AE520" s="147"/>
      <c r="AF520" s="147"/>
      <c r="AG520" s="147" t="s">
        <v>260</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54"/>
      <c r="B521" s="155"/>
      <c r="C521" s="176" t="s">
        <v>1079</v>
      </c>
      <c r="D521" s="157"/>
      <c r="E521" s="158">
        <v>12.96</v>
      </c>
      <c r="F521" s="156"/>
      <c r="G521" s="156"/>
      <c r="H521" s="156"/>
      <c r="I521" s="156"/>
      <c r="J521" s="156"/>
      <c r="K521" s="156"/>
      <c r="L521" s="156"/>
      <c r="M521" s="156"/>
      <c r="N521" s="156"/>
      <c r="O521" s="156"/>
      <c r="P521" s="156"/>
      <c r="Q521" s="156"/>
      <c r="R521" s="156"/>
      <c r="S521" s="156"/>
      <c r="T521" s="156"/>
      <c r="U521" s="156"/>
      <c r="V521" s="156"/>
      <c r="W521" s="156"/>
      <c r="X521" s="156"/>
      <c r="Y521" s="147"/>
      <c r="Z521" s="147"/>
      <c r="AA521" s="147"/>
      <c r="AB521" s="147"/>
      <c r="AC521" s="147"/>
      <c r="AD521" s="147"/>
      <c r="AE521" s="147"/>
      <c r="AF521" s="147"/>
      <c r="AG521" s="147" t="s">
        <v>260</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4"/>
      <c r="B522" s="155"/>
      <c r="C522" s="176" t="s">
        <v>948</v>
      </c>
      <c r="D522" s="157"/>
      <c r="E522" s="158">
        <v>2.89</v>
      </c>
      <c r="F522" s="156"/>
      <c r="G522" s="156"/>
      <c r="H522" s="156"/>
      <c r="I522" s="156"/>
      <c r="J522" s="156"/>
      <c r="K522" s="156"/>
      <c r="L522" s="156"/>
      <c r="M522" s="156"/>
      <c r="N522" s="156"/>
      <c r="O522" s="156"/>
      <c r="P522" s="156"/>
      <c r="Q522" s="156"/>
      <c r="R522" s="156"/>
      <c r="S522" s="156"/>
      <c r="T522" s="156"/>
      <c r="U522" s="156"/>
      <c r="V522" s="156"/>
      <c r="W522" s="156"/>
      <c r="X522" s="156"/>
      <c r="Y522" s="147"/>
      <c r="Z522" s="147"/>
      <c r="AA522" s="147"/>
      <c r="AB522" s="147"/>
      <c r="AC522" s="147"/>
      <c r="AD522" s="147"/>
      <c r="AE522" s="147"/>
      <c r="AF522" s="147"/>
      <c r="AG522" s="147" t="s">
        <v>260</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1" x14ac:dyDescent="0.2">
      <c r="A523" s="154"/>
      <c r="B523" s="155"/>
      <c r="C523" s="176" t="s">
        <v>949</v>
      </c>
      <c r="D523" s="157"/>
      <c r="E523" s="158">
        <v>1.57</v>
      </c>
      <c r="F523" s="156"/>
      <c r="G523" s="156"/>
      <c r="H523" s="156"/>
      <c r="I523" s="156"/>
      <c r="J523" s="156"/>
      <c r="K523" s="156"/>
      <c r="L523" s="156"/>
      <c r="M523" s="156"/>
      <c r="N523" s="156"/>
      <c r="O523" s="156"/>
      <c r="P523" s="156"/>
      <c r="Q523" s="156"/>
      <c r="R523" s="156"/>
      <c r="S523" s="156"/>
      <c r="T523" s="156"/>
      <c r="U523" s="156"/>
      <c r="V523" s="156"/>
      <c r="W523" s="156"/>
      <c r="X523" s="156"/>
      <c r="Y523" s="147"/>
      <c r="Z523" s="147"/>
      <c r="AA523" s="147"/>
      <c r="AB523" s="147"/>
      <c r="AC523" s="147"/>
      <c r="AD523" s="147"/>
      <c r="AE523" s="147"/>
      <c r="AF523" s="147"/>
      <c r="AG523" s="147" t="s">
        <v>260</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outlineLevel="1" x14ac:dyDescent="0.2">
      <c r="A524" s="154"/>
      <c r="B524" s="155"/>
      <c r="C524" s="176" t="s">
        <v>950</v>
      </c>
      <c r="D524" s="157"/>
      <c r="E524" s="158">
        <v>1.79</v>
      </c>
      <c r="F524" s="156"/>
      <c r="G524" s="156"/>
      <c r="H524" s="156"/>
      <c r="I524" s="156"/>
      <c r="J524" s="156"/>
      <c r="K524" s="156"/>
      <c r="L524" s="156"/>
      <c r="M524" s="156"/>
      <c r="N524" s="156"/>
      <c r="O524" s="156"/>
      <c r="P524" s="156"/>
      <c r="Q524" s="156"/>
      <c r="R524" s="156"/>
      <c r="S524" s="156"/>
      <c r="T524" s="156"/>
      <c r="U524" s="156"/>
      <c r="V524" s="156"/>
      <c r="W524" s="156"/>
      <c r="X524" s="156"/>
      <c r="Y524" s="147"/>
      <c r="Z524" s="147"/>
      <c r="AA524" s="147"/>
      <c r="AB524" s="147"/>
      <c r="AC524" s="147"/>
      <c r="AD524" s="147"/>
      <c r="AE524" s="147"/>
      <c r="AF524" s="147"/>
      <c r="AG524" s="147" t="s">
        <v>260</v>
      </c>
      <c r="AH524" s="147">
        <v>0</v>
      </c>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176" t="s">
        <v>951</v>
      </c>
      <c r="D525" s="157"/>
      <c r="E525" s="158">
        <v>1.35</v>
      </c>
      <c r="F525" s="156"/>
      <c r="G525" s="156"/>
      <c r="H525" s="156"/>
      <c r="I525" s="156"/>
      <c r="J525" s="156"/>
      <c r="K525" s="156"/>
      <c r="L525" s="156"/>
      <c r="M525" s="156"/>
      <c r="N525" s="156"/>
      <c r="O525" s="156"/>
      <c r="P525" s="156"/>
      <c r="Q525" s="156"/>
      <c r="R525" s="156"/>
      <c r="S525" s="156"/>
      <c r="T525" s="156"/>
      <c r="U525" s="156"/>
      <c r="V525" s="156"/>
      <c r="W525" s="156"/>
      <c r="X525" s="156"/>
      <c r="Y525" s="147"/>
      <c r="Z525" s="147"/>
      <c r="AA525" s="147"/>
      <c r="AB525" s="147"/>
      <c r="AC525" s="147"/>
      <c r="AD525" s="147"/>
      <c r="AE525" s="147"/>
      <c r="AF525" s="147"/>
      <c r="AG525" s="147" t="s">
        <v>260</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176" t="s">
        <v>1080</v>
      </c>
      <c r="D526" s="157"/>
      <c r="E526" s="158">
        <v>11.6</v>
      </c>
      <c r="F526" s="156"/>
      <c r="G526" s="156"/>
      <c r="H526" s="156"/>
      <c r="I526" s="156"/>
      <c r="J526" s="156"/>
      <c r="K526" s="156"/>
      <c r="L526" s="156"/>
      <c r="M526" s="156"/>
      <c r="N526" s="156"/>
      <c r="O526" s="156"/>
      <c r="P526" s="156"/>
      <c r="Q526" s="156"/>
      <c r="R526" s="156"/>
      <c r="S526" s="156"/>
      <c r="T526" s="156"/>
      <c r="U526" s="156"/>
      <c r="V526" s="156"/>
      <c r="W526" s="156"/>
      <c r="X526" s="156"/>
      <c r="Y526" s="147"/>
      <c r="Z526" s="147"/>
      <c r="AA526" s="147"/>
      <c r="AB526" s="147"/>
      <c r="AC526" s="147"/>
      <c r="AD526" s="147"/>
      <c r="AE526" s="147"/>
      <c r="AF526" s="147"/>
      <c r="AG526" s="147" t="s">
        <v>260</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1" x14ac:dyDescent="0.2">
      <c r="A527" s="154"/>
      <c r="B527" s="155"/>
      <c r="C527" s="176" t="s">
        <v>1081</v>
      </c>
      <c r="D527" s="157"/>
      <c r="E527" s="158">
        <v>14.51</v>
      </c>
      <c r="F527" s="156"/>
      <c r="G527" s="156"/>
      <c r="H527" s="156"/>
      <c r="I527" s="156"/>
      <c r="J527" s="156"/>
      <c r="K527" s="156"/>
      <c r="L527" s="156"/>
      <c r="M527" s="156"/>
      <c r="N527" s="156"/>
      <c r="O527" s="156"/>
      <c r="P527" s="156"/>
      <c r="Q527" s="156"/>
      <c r="R527" s="156"/>
      <c r="S527" s="156"/>
      <c r="T527" s="156"/>
      <c r="U527" s="156"/>
      <c r="V527" s="156"/>
      <c r="W527" s="156"/>
      <c r="X527" s="156"/>
      <c r="Y527" s="147"/>
      <c r="Z527" s="147"/>
      <c r="AA527" s="147"/>
      <c r="AB527" s="147"/>
      <c r="AC527" s="147"/>
      <c r="AD527" s="147"/>
      <c r="AE527" s="147"/>
      <c r="AF527" s="147"/>
      <c r="AG527" s="147" t="s">
        <v>260</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1" x14ac:dyDescent="0.2">
      <c r="A528" s="154"/>
      <c r="B528" s="155"/>
      <c r="C528" s="176" t="s">
        <v>1270</v>
      </c>
      <c r="D528" s="157"/>
      <c r="E528" s="158">
        <v>34.03</v>
      </c>
      <c r="F528" s="156"/>
      <c r="G528" s="156"/>
      <c r="H528" s="156"/>
      <c r="I528" s="156"/>
      <c r="J528" s="156"/>
      <c r="K528" s="156"/>
      <c r="L528" s="156"/>
      <c r="M528" s="156"/>
      <c r="N528" s="156"/>
      <c r="O528" s="156"/>
      <c r="P528" s="156"/>
      <c r="Q528" s="156"/>
      <c r="R528" s="156"/>
      <c r="S528" s="156"/>
      <c r="T528" s="156"/>
      <c r="U528" s="156"/>
      <c r="V528" s="156"/>
      <c r="W528" s="156"/>
      <c r="X528" s="156"/>
      <c r="Y528" s="147"/>
      <c r="Z528" s="147"/>
      <c r="AA528" s="147"/>
      <c r="AB528" s="147"/>
      <c r="AC528" s="147"/>
      <c r="AD528" s="147"/>
      <c r="AE528" s="147"/>
      <c r="AF528" s="147"/>
      <c r="AG528" s="147" t="s">
        <v>260</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76" t="s">
        <v>1271</v>
      </c>
      <c r="D529" s="157"/>
      <c r="E529" s="158">
        <v>0.81200000000000006</v>
      </c>
      <c r="F529" s="156"/>
      <c r="G529" s="156"/>
      <c r="H529" s="156"/>
      <c r="I529" s="156"/>
      <c r="J529" s="156"/>
      <c r="K529" s="156"/>
      <c r="L529" s="156"/>
      <c r="M529" s="156"/>
      <c r="N529" s="156"/>
      <c r="O529" s="156"/>
      <c r="P529" s="156"/>
      <c r="Q529" s="156"/>
      <c r="R529" s="156"/>
      <c r="S529" s="156"/>
      <c r="T529" s="156"/>
      <c r="U529" s="156"/>
      <c r="V529" s="156"/>
      <c r="W529" s="156"/>
      <c r="X529" s="156"/>
      <c r="Y529" s="147"/>
      <c r="Z529" s="147"/>
      <c r="AA529" s="147"/>
      <c r="AB529" s="147"/>
      <c r="AC529" s="147"/>
      <c r="AD529" s="147"/>
      <c r="AE529" s="147"/>
      <c r="AF529" s="147"/>
      <c r="AG529" s="147" t="s">
        <v>260</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76" t="s">
        <v>1272</v>
      </c>
      <c r="D530" s="157"/>
      <c r="E530" s="158">
        <v>0.79900000000000004</v>
      </c>
      <c r="F530" s="156"/>
      <c r="G530" s="156"/>
      <c r="H530" s="156"/>
      <c r="I530" s="156"/>
      <c r="J530" s="156"/>
      <c r="K530" s="156"/>
      <c r="L530" s="156"/>
      <c r="M530" s="156"/>
      <c r="N530" s="156"/>
      <c r="O530" s="156"/>
      <c r="P530" s="156"/>
      <c r="Q530" s="156"/>
      <c r="R530" s="156"/>
      <c r="S530" s="156"/>
      <c r="T530" s="156"/>
      <c r="U530" s="156"/>
      <c r="V530" s="156"/>
      <c r="W530" s="156"/>
      <c r="X530" s="156"/>
      <c r="Y530" s="147"/>
      <c r="Z530" s="147"/>
      <c r="AA530" s="147"/>
      <c r="AB530" s="147"/>
      <c r="AC530" s="147"/>
      <c r="AD530" s="147"/>
      <c r="AE530" s="147"/>
      <c r="AF530" s="147"/>
      <c r="AG530" s="147" t="s">
        <v>260</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x14ac:dyDescent="0.2">
      <c r="A531" s="160" t="s">
        <v>250</v>
      </c>
      <c r="B531" s="161" t="s">
        <v>155</v>
      </c>
      <c r="C531" s="174" t="s">
        <v>156</v>
      </c>
      <c r="D531" s="162"/>
      <c r="E531" s="163"/>
      <c r="F531" s="164"/>
      <c r="G531" s="164">
        <f>SUMIF(AG532:AG540,"&lt;&gt;NOR",G532:G540)</f>
        <v>0</v>
      </c>
      <c r="H531" s="164"/>
      <c r="I531" s="164">
        <f>SUM(I532:I540)</f>
        <v>0</v>
      </c>
      <c r="J531" s="164"/>
      <c r="K531" s="164">
        <f>SUM(K532:K540)</f>
        <v>0</v>
      </c>
      <c r="L531" s="164"/>
      <c r="M531" s="164">
        <f>SUM(M532:M540)</f>
        <v>0</v>
      </c>
      <c r="N531" s="164"/>
      <c r="O531" s="164">
        <f>SUM(O532:O540)</f>
        <v>0.05</v>
      </c>
      <c r="P531" s="164"/>
      <c r="Q531" s="164">
        <f>SUM(Q532:Q540)</f>
        <v>0</v>
      </c>
      <c r="R531" s="164"/>
      <c r="S531" s="164"/>
      <c r="T531" s="165"/>
      <c r="U531" s="159"/>
      <c r="V531" s="159">
        <f>SUM(V532:V540)</f>
        <v>179.83</v>
      </c>
      <c r="W531" s="159"/>
      <c r="X531" s="159"/>
      <c r="AG531" t="s">
        <v>251</v>
      </c>
    </row>
    <row r="532" spans="1:60" outlineLevel="1" x14ac:dyDescent="0.2">
      <c r="A532" s="166">
        <v>71</v>
      </c>
      <c r="B532" s="167" t="s">
        <v>1273</v>
      </c>
      <c r="C532" s="175" t="s">
        <v>1274</v>
      </c>
      <c r="D532" s="168" t="s">
        <v>389</v>
      </c>
      <c r="E532" s="169">
        <v>2</v>
      </c>
      <c r="F532" s="170"/>
      <c r="G532" s="171">
        <f>ROUND(E532*F532,2)</f>
        <v>0</v>
      </c>
      <c r="H532" s="170"/>
      <c r="I532" s="171">
        <f>ROUND(E532*H532,2)</f>
        <v>0</v>
      </c>
      <c r="J532" s="170"/>
      <c r="K532" s="171">
        <f>ROUND(E532*J532,2)</f>
        <v>0</v>
      </c>
      <c r="L532" s="171">
        <v>21</v>
      </c>
      <c r="M532" s="171">
        <f>G532*(1+L532/100)</f>
        <v>0</v>
      </c>
      <c r="N532" s="171">
        <v>1.0000000000000001E-5</v>
      </c>
      <c r="O532" s="171">
        <f>ROUND(E532*N532,2)</f>
        <v>0</v>
      </c>
      <c r="P532" s="171">
        <v>0</v>
      </c>
      <c r="Q532" s="171">
        <f>ROUND(E532*P532,2)</f>
        <v>0</v>
      </c>
      <c r="R532" s="171" t="s">
        <v>396</v>
      </c>
      <c r="S532" s="171" t="s">
        <v>337</v>
      </c>
      <c r="T532" s="172" t="s">
        <v>338</v>
      </c>
      <c r="U532" s="156">
        <v>0.17</v>
      </c>
      <c r="V532" s="156">
        <f>ROUND(E532*U532,2)</f>
        <v>0.34</v>
      </c>
      <c r="W532" s="156"/>
      <c r="X532" s="156" t="s">
        <v>257</v>
      </c>
      <c r="Y532" s="147"/>
      <c r="Z532" s="147"/>
      <c r="AA532" s="147"/>
      <c r="AB532" s="147"/>
      <c r="AC532" s="147"/>
      <c r="AD532" s="147"/>
      <c r="AE532" s="147"/>
      <c r="AF532" s="147"/>
      <c r="AG532" s="147" t="s">
        <v>258</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1" x14ac:dyDescent="0.2">
      <c r="A533" s="154"/>
      <c r="B533" s="155"/>
      <c r="C533" s="176" t="s">
        <v>1275</v>
      </c>
      <c r="D533" s="157"/>
      <c r="E533" s="158">
        <v>2</v>
      </c>
      <c r="F533" s="156"/>
      <c r="G533" s="156"/>
      <c r="H533" s="156"/>
      <c r="I533" s="156"/>
      <c r="J533" s="156"/>
      <c r="K533" s="156"/>
      <c r="L533" s="156"/>
      <c r="M533" s="156"/>
      <c r="N533" s="156"/>
      <c r="O533" s="156"/>
      <c r="P533" s="156"/>
      <c r="Q533" s="156"/>
      <c r="R533" s="156"/>
      <c r="S533" s="156"/>
      <c r="T533" s="156"/>
      <c r="U533" s="156"/>
      <c r="V533" s="156"/>
      <c r="W533" s="156"/>
      <c r="X533" s="156"/>
      <c r="Y533" s="147"/>
      <c r="Z533" s="147"/>
      <c r="AA533" s="147"/>
      <c r="AB533" s="147"/>
      <c r="AC533" s="147"/>
      <c r="AD533" s="147"/>
      <c r="AE533" s="147"/>
      <c r="AF533" s="147"/>
      <c r="AG533" s="147" t="s">
        <v>260</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ht="22.5" outlineLevel="1" x14ac:dyDescent="0.2">
      <c r="A534" s="189">
        <v>72</v>
      </c>
      <c r="B534" s="190" t="s">
        <v>1276</v>
      </c>
      <c r="C534" s="196" t="s">
        <v>1277</v>
      </c>
      <c r="D534" s="191" t="s">
        <v>389</v>
      </c>
      <c r="E534" s="192">
        <v>2</v>
      </c>
      <c r="F534" s="193"/>
      <c r="G534" s="194">
        <f>ROUND(E534*F534,2)</f>
        <v>0</v>
      </c>
      <c r="H534" s="193"/>
      <c r="I534" s="194">
        <f>ROUND(E534*H534,2)</f>
        <v>0</v>
      </c>
      <c r="J534" s="193"/>
      <c r="K534" s="194">
        <f>ROUND(E534*J534,2)</f>
        <v>0</v>
      </c>
      <c r="L534" s="194">
        <v>21</v>
      </c>
      <c r="M534" s="194">
        <f>G534*(1+L534/100)</f>
        <v>0</v>
      </c>
      <c r="N534" s="194">
        <v>1.55E-2</v>
      </c>
      <c r="O534" s="194">
        <f>ROUND(E534*N534,2)</f>
        <v>0.03</v>
      </c>
      <c r="P534" s="194">
        <v>0</v>
      </c>
      <c r="Q534" s="194">
        <f>ROUND(E534*P534,2)</f>
        <v>0</v>
      </c>
      <c r="R534" s="194" t="s">
        <v>960</v>
      </c>
      <c r="S534" s="194" t="s">
        <v>337</v>
      </c>
      <c r="T534" s="195" t="s">
        <v>338</v>
      </c>
      <c r="U534" s="156">
        <v>0</v>
      </c>
      <c r="V534" s="156">
        <f>ROUND(E534*U534,2)</f>
        <v>0</v>
      </c>
      <c r="W534" s="156"/>
      <c r="X534" s="156" t="s">
        <v>961</v>
      </c>
      <c r="Y534" s="147"/>
      <c r="Z534" s="147"/>
      <c r="AA534" s="147"/>
      <c r="AB534" s="147"/>
      <c r="AC534" s="147"/>
      <c r="AD534" s="147"/>
      <c r="AE534" s="147"/>
      <c r="AF534" s="147"/>
      <c r="AG534" s="147" t="s">
        <v>962</v>
      </c>
      <c r="AH534" s="147"/>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ht="33.75" outlineLevel="1" x14ac:dyDescent="0.2">
      <c r="A535" s="166">
        <v>73</v>
      </c>
      <c r="B535" s="167" t="s">
        <v>1278</v>
      </c>
      <c r="C535" s="175" t="s">
        <v>1279</v>
      </c>
      <c r="D535" s="168" t="s">
        <v>690</v>
      </c>
      <c r="E535" s="169">
        <v>2.74</v>
      </c>
      <c r="F535" s="170"/>
      <c r="G535" s="171">
        <f>ROUND(E535*F535,2)</f>
        <v>0</v>
      </c>
      <c r="H535" s="170"/>
      <c r="I535" s="171">
        <f>ROUND(E535*H535,2)</f>
        <v>0</v>
      </c>
      <c r="J535" s="170"/>
      <c r="K535" s="171">
        <f>ROUND(E535*J535,2)</f>
        <v>0</v>
      </c>
      <c r="L535" s="171">
        <v>21</v>
      </c>
      <c r="M535" s="171">
        <f>G535*(1+L535/100)</f>
        <v>0</v>
      </c>
      <c r="N535" s="171">
        <v>0</v>
      </c>
      <c r="O535" s="171">
        <f>ROUND(E535*N535,2)</f>
        <v>0</v>
      </c>
      <c r="P535" s="171">
        <v>0</v>
      </c>
      <c r="Q535" s="171">
        <f>ROUND(E535*P535,2)</f>
        <v>0</v>
      </c>
      <c r="R535" s="171"/>
      <c r="S535" s="171" t="s">
        <v>255</v>
      </c>
      <c r="T535" s="172" t="s">
        <v>256</v>
      </c>
      <c r="U535" s="156">
        <v>0</v>
      </c>
      <c r="V535" s="156">
        <f>ROUND(E535*U535,2)</f>
        <v>0</v>
      </c>
      <c r="W535" s="156"/>
      <c r="X535" s="156" t="s">
        <v>257</v>
      </c>
      <c r="Y535" s="147"/>
      <c r="Z535" s="147"/>
      <c r="AA535" s="147"/>
      <c r="AB535" s="147"/>
      <c r="AC535" s="147"/>
      <c r="AD535" s="147"/>
      <c r="AE535" s="147"/>
      <c r="AF535" s="147"/>
      <c r="AG535" s="147" t="s">
        <v>258</v>
      </c>
      <c r="AH535" s="147"/>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54"/>
      <c r="B536" s="155"/>
      <c r="C536" s="176" t="s">
        <v>259</v>
      </c>
      <c r="D536" s="157"/>
      <c r="E536" s="158"/>
      <c r="F536" s="156"/>
      <c r="G536" s="156"/>
      <c r="H536" s="156"/>
      <c r="I536" s="156"/>
      <c r="J536" s="156"/>
      <c r="K536" s="156"/>
      <c r="L536" s="156"/>
      <c r="M536" s="156"/>
      <c r="N536" s="156"/>
      <c r="O536" s="156"/>
      <c r="P536" s="156"/>
      <c r="Q536" s="156"/>
      <c r="R536" s="156"/>
      <c r="S536" s="156"/>
      <c r="T536" s="156"/>
      <c r="U536" s="156"/>
      <c r="V536" s="156"/>
      <c r="W536" s="156"/>
      <c r="X536" s="156"/>
      <c r="Y536" s="147"/>
      <c r="Z536" s="147"/>
      <c r="AA536" s="147"/>
      <c r="AB536" s="147"/>
      <c r="AC536" s="147"/>
      <c r="AD536" s="147"/>
      <c r="AE536" s="147"/>
      <c r="AF536" s="147"/>
      <c r="AG536" s="147" t="s">
        <v>260</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176" t="s">
        <v>944</v>
      </c>
      <c r="D537" s="157"/>
      <c r="E537" s="158">
        <v>2.74</v>
      </c>
      <c r="F537" s="156"/>
      <c r="G537" s="156"/>
      <c r="H537" s="156"/>
      <c r="I537" s="156"/>
      <c r="J537" s="156"/>
      <c r="K537" s="156"/>
      <c r="L537" s="156"/>
      <c r="M537" s="156"/>
      <c r="N537" s="156"/>
      <c r="O537" s="156"/>
      <c r="P537" s="156"/>
      <c r="Q537" s="156"/>
      <c r="R537" s="156"/>
      <c r="S537" s="156"/>
      <c r="T537" s="156"/>
      <c r="U537" s="156"/>
      <c r="V537" s="156"/>
      <c r="W537" s="156"/>
      <c r="X537" s="156"/>
      <c r="Y537" s="147"/>
      <c r="Z537" s="147"/>
      <c r="AA537" s="147"/>
      <c r="AB537" s="147"/>
      <c r="AC537" s="147"/>
      <c r="AD537" s="147"/>
      <c r="AE537" s="147"/>
      <c r="AF537" s="147"/>
      <c r="AG537" s="147" t="s">
        <v>260</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ht="56.25" outlineLevel="1" x14ac:dyDescent="0.2">
      <c r="A538" s="166">
        <v>74</v>
      </c>
      <c r="B538" s="167" t="s">
        <v>1280</v>
      </c>
      <c r="C538" s="175" t="s">
        <v>1281</v>
      </c>
      <c r="D538" s="168" t="s">
        <v>376</v>
      </c>
      <c r="E538" s="169">
        <v>579</v>
      </c>
      <c r="F538" s="170"/>
      <c r="G538" s="171">
        <f>ROUND(E538*F538,2)</f>
        <v>0</v>
      </c>
      <c r="H538" s="170"/>
      <c r="I538" s="171">
        <f>ROUND(E538*H538,2)</f>
        <v>0</v>
      </c>
      <c r="J538" s="170"/>
      <c r="K538" s="171">
        <f>ROUND(E538*J538,2)</f>
        <v>0</v>
      </c>
      <c r="L538" s="171">
        <v>21</v>
      </c>
      <c r="M538" s="171">
        <f>G538*(1+L538/100)</f>
        <v>0</v>
      </c>
      <c r="N538" s="171">
        <v>4.0000000000000003E-5</v>
      </c>
      <c r="O538" s="171">
        <f>ROUND(E538*N538,2)</f>
        <v>0.02</v>
      </c>
      <c r="P538" s="171">
        <v>0</v>
      </c>
      <c r="Q538" s="171">
        <f>ROUND(E538*P538,2)</f>
        <v>0</v>
      </c>
      <c r="R538" s="171" t="s">
        <v>396</v>
      </c>
      <c r="S538" s="171" t="s">
        <v>337</v>
      </c>
      <c r="T538" s="172" t="s">
        <v>338</v>
      </c>
      <c r="U538" s="156">
        <v>0.31</v>
      </c>
      <c r="V538" s="156">
        <f>ROUND(E538*U538,2)</f>
        <v>179.49</v>
      </c>
      <c r="W538" s="156"/>
      <c r="X538" s="156" t="s">
        <v>257</v>
      </c>
      <c r="Y538" s="147"/>
      <c r="Z538" s="147"/>
      <c r="AA538" s="147"/>
      <c r="AB538" s="147"/>
      <c r="AC538" s="147"/>
      <c r="AD538" s="147"/>
      <c r="AE538" s="147"/>
      <c r="AF538" s="147"/>
      <c r="AG538" s="147" t="s">
        <v>258</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176" t="s">
        <v>259</v>
      </c>
      <c r="D539" s="157"/>
      <c r="E539" s="158"/>
      <c r="F539" s="156"/>
      <c r="G539" s="156"/>
      <c r="H539" s="156"/>
      <c r="I539" s="156"/>
      <c r="J539" s="156"/>
      <c r="K539" s="156"/>
      <c r="L539" s="156"/>
      <c r="M539" s="156"/>
      <c r="N539" s="156"/>
      <c r="O539" s="156"/>
      <c r="P539" s="156"/>
      <c r="Q539" s="156"/>
      <c r="R539" s="156"/>
      <c r="S539" s="156"/>
      <c r="T539" s="156"/>
      <c r="U539" s="156"/>
      <c r="V539" s="156"/>
      <c r="W539" s="156"/>
      <c r="X539" s="156"/>
      <c r="Y539" s="147"/>
      <c r="Z539" s="147"/>
      <c r="AA539" s="147"/>
      <c r="AB539" s="147"/>
      <c r="AC539" s="147"/>
      <c r="AD539" s="147"/>
      <c r="AE539" s="147"/>
      <c r="AF539" s="147"/>
      <c r="AG539" s="147" t="s">
        <v>260</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176" t="s">
        <v>1282</v>
      </c>
      <c r="D540" s="157"/>
      <c r="E540" s="158">
        <v>579</v>
      </c>
      <c r="F540" s="156"/>
      <c r="G540" s="156"/>
      <c r="H540" s="156"/>
      <c r="I540" s="156"/>
      <c r="J540" s="156"/>
      <c r="K540" s="156"/>
      <c r="L540" s="156"/>
      <c r="M540" s="156"/>
      <c r="N540" s="156"/>
      <c r="O540" s="156"/>
      <c r="P540" s="156"/>
      <c r="Q540" s="156"/>
      <c r="R540" s="156"/>
      <c r="S540" s="156"/>
      <c r="T540" s="156"/>
      <c r="U540" s="156"/>
      <c r="V540" s="156"/>
      <c r="W540" s="156"/>
      <c r="X540" s="156"/>
      <c r="Y540" s="147"/>
      <c r="Z540" s="147"/>
      <c r="AA540" s="147"/>
      <c r="AB540" s="147"/>
      <c r="AC540" s="147"/>
      <c r="AD540" s="147"/>
      <c r="AE540" s="147"/>
      <c r="AF540" s="147"/>
      <c r="AG540" s="147" t="s">
        <v>260</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x14ac:dyDescent="0.2">
      <c r="A541" s="160" t="s">
        <v>250</v>
      </c>
      <c r="B541" s="161" t="s">
        <v>157</v>
      </c>
      <c r="C541" s="174" t="s">
        <v>158</v>
      </c>
      <c r="D541" s="162"/>
      <c r="E541" s="163"/>
      <c r="F541" s="164"/>
      <c r="G541" s="164">
        <f>SUMIF(AG542:AG550,"&lt;&gt;NOR",G542:G550)</f>
        <v>0</v>
      </c>
      <c r="H541" s="164"/>
      <c r="I541" s="164">
        <f>SUM(I542:I550)</f>
        <v>0</v>
      </c>
      <c r="J541" s="164"/>
      <c r="K541" s="164">
        <f>SUM(K542:K550)</f>
        <v>0</v>
      </c>
      <c r="L541" s="164"/>
      <c r="M541" s="164">
        <f>SUM(M542:M550)</f>
        <v>0</v>
      </c>
      <c r="N541" s="164"/>
      <c r="O541" s="164">
        <f>SUM(O542:O550)</f>
        <v>0.09</v>
      </c>
      <c r="P541" s="164"/>
      <c r="Q541" s="164">
        <f>SUM(Q542:Q550)</f>
        <v>0</v>
      </c>
      <c r="R541" s="164"/>
      <c r="S541" s="164"/>
      <c r="T541" s="165"/>
      <c r="U541" s="159"/>
      <c r="V541" s="159">
        <f>SUM(V542:V550)</f>
        <v>18.63</v>
      </c>
      <c r="W541" s="159"/>
      <c r="X541" s="159"/>
      <c r="AG541" t="s">
        <v>251</v>
      </c>
    </row>
    <row r="542" spans="1:60" outlineLevel="1" x14ac:dyDescent="0.2">
      <c r="A542" s="166">
        <v>75</v>
      </c>
      <c r="B542" s="167" t="s">
        <v>1283</v>
      </c>
      <c r="C542" s="175" t="s">
        <v>1284</v>
      </c>
      <c r="D542" s="168" t="s">
        <v>389</v>
      </c>
      <c r="E542" s="169">
        <v>1</v>
      </c>
      <c r="F542" s="170"/>
      <c r="G542" s="171">
        <f>ROUND(E542*F542,2)</f>
        <v>0</v>
      </c>
      <c r="H542" s="170"/>
      <c r="I542" s="171">
        <f>ROUND(E542*H542,2)</f>
        <v>0</v>
      </c>
      <c r="J542" s="170"/>
      <c r="K542" s="171">
        <f>ROUND(E542*J542,2)</f>
        <v>0</v>
      </c>
      <c r="L542" s="171">
        <v>21</v>
      </c>
      <c r="M542" s="171">
        <f>G542*(1+L542/100)</f>
        <v>0</v>
      </c>
      <c r="N542" s="171">
        <v>3.6700000000000001E-3</v>
      </c>
      <c r="O542" s="171">
        <f>ROUND(E542*N542,2)</f>
        <v>0</v>
      </c>
      <c r="P542" s="171">
        <v>0</v>
      </c>
      <c r="Q542" s="171">
        <f>ROUND(E542*P542,2)</f>
        <v>0</v>
      </c>
      <c r="R542" s="171"/>
      <c r="S542" s="171" t="s">
        <v>337</v>
      </c>
      <c r="T542" s="172" t="s">
        <v>338</v>
      </c>
      <c r="U542" s="156">
        <v>0.43</v>
      </c>
      <c r="V542" s="156">
        <f>ROUND(E542*U542,2)</f>
        <v>0.43</v>
      </c>
      <c r="W542" s="156"/>
      <c r="X542" s="156" t="s">
        <v>257</v>
      </c>
      <c r="Y542" s="147"/>
      <c r="Z542" s="147"/>
      <c r="AA542" s="147"/>
      <c r="AB542" s="147"/>
      <c r="AC542" s="147"/>
      <c r="AD542" s="147"/>
      <c r="AE542" s="147"/>
      <c r="AF542" s="147"/>
      <c r="AG542" s="147" t="s">
        <v>258</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1" x14ac:dyDescent="0.2">
      <c r="A543" s="154"/>
      <c r="B543" s="155"/>
      <c r="C543" s="176" t="s">
        <v>259</v>
      </c>
      <c r="D543" s="157"/>
      <c r="E543" s="158"/>
      <c r="F543" s="156"/>
      <c r="G543" s="156"/>
      <c r="H543" s="156"/>
      <c r="I543" s="156"/>
      <c r="J543" s="156"/>
      <c r="K543" s="156"/>
      <c r="L543" s="156"/>
      <c r="M543" s="156"/>
      <c r="N543" s="156"/>
      <c r="O543" s="156"/>
      <c r="P543" s="156"/>
      <c r="Q543" s="156"/>
      <c r="R543" s="156"/>
      <c r="S543" s="156"/>
      <c r="T543" s="156"/>
      <c r="U543" s="156"/>
      <c r="V543" s="156"/>
      <c r="W543" s="156"/>
      <c r="X543" s="156"/>
      <c r="Y543" s="147"/>
      <c r="Z543" s="147"/>
      <c r="AA543" s="147"/>
      <c r="AB543" s="147"/>
      <c r="AC543" s="147"/>
      <c r="AD543" s="147"/>
      <c r="AE543" s="147"/>
      <c r="AF543" s="147"/>
      <c r="AG543" s="147" t="s">
        <v>260</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76" t="s">
        <v>1285</v>
      </c>
      <c r="D544" s="157"/>
      <c r="E544" s="158">
        <v>1</v>
      </c>
      <c r="F544" s="156"/>
      <c r="G544" s="156"/>
      <c r="H544" s="156"/>
      <c r="I544" s="156"/>
      <c r="J544" s="156"/>
      <c r="K544" s="156"/>
      <c r="L544" s="156"/>
      <c r="M544" s="156"/>
      <c r="N544" s="156"/>
      <c r="O544" s="156"/>
      <c r="P544" s="156"/>
      <c r="Q544" s="156"/>
      <c r="R544" s="156"/>
      <c r="S544" s="156"/>
      <c r="T544" s="156"/>
      <c r="U544" s="156"/>
      <c r="V544" s="156"/>
      <c r="W544" s="156"/>
      <c r="X544" s="156"/>
      <c r="Y544" s="147"/>
      <c r="Z544" s="147"/>
      <c r="AA544" s="147"/>
      <c r="AB544" s="147"/>
      <c r="AC544" s="147"/>
      <c r="AD544" s="147"/>
      <c r="AE544" s="147"/>
      <c r="AF544" s="147"/>
      <c r="AG544" s="147" t="s">
        <v>260</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66">
        <v>76</v>
      </c>
      <c r="B545" s="167" t="s">
        <v>1286</v>
      </c>
      <c r="C545" s="175" t="s">
        <v>1287</v>
      </c>
      <c r="D545" s="168" t="s">
        <v>389</v>
      </c>
      <c r="E545" s="169">
        <v>1</v>
      </c>
      <c r="F545" s="170"/>
      <c r="G545" s="171">
        <f>ROUND(E545*F545,2)</f>
        <v>0</v>
      </c>
      <c r="H545" s="170"/>
      <c r="I545" s="171">
        <f>ROUND(E545*H545,2)</f>
        <v>0</v>
      </c>
      <c r="J545" s="170"/>
      <c r="K545" s="171">
        <f>ROUND(E545*J545,2)</f>
        <v>0</v>
      </c>
      <c r="L545" s="171">
        <v>21</v>
      </c>
      <c r="M545" s="171">
        <f>G545*(1+L545/100)</f>
        <v>0</v>
      </c>
      <c r="N545" s="171">
        <v>3.3500000000000001E-3</v>
      </c>
      <c r="O545" s="171">
        <f>ROUND(E545*N545,2)</f>
        <v>0</v>
      </c>
      <c r="P545" s="171">
        <v>0</v>
      </c>
      <c r="Q545" s="171">
        <f>ROUND(E545*P545,2)</f>
        <v>0</v>
      </c>
      <c r="R545" s="171"/>
      <c r="S545" s="171" t="s">
        <v>337</v>
      </c>
      <c r="T545" s="172" t="s">
        <v>338</v>
      </c>
      <c r="U545" s="156">
        <v>0.56000000000000005</v>
      </c>
      <c r="V545" s="156">
        <f>ROUND(E545*U545,2)</f>
        <v>0.56000000000000005</v>
      </c>
      <c r="W545" s="156"/>
      <c r="X545" s="156" t="s">
        <v>257</v>
      </c>
      <c r="Y545" s="147"/>
      <c r="Z545" s="147"/>
      <c r="AA545" s="147"/>
      <c r="AB545" s="147"/>
      <c r="AC545" s="147"/>
      <c r="AD545" s="147"/>
      <c r="AE545" s="147"/>
      <c r="AF545" s="147"/>
      <c r="AG545" s="147" t="s">
        <v>258</v>
      </c>
      <c r="AH545" s="147"/>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176" t="s">
        <v>259</v>
      </c>
      <c r="D546" s="157"/>
      <c r="E546" s="158"/>
      <c r="F546" s="156"/>
      <c r="G546" s="156"/>
      <c r="H546" s="156"/>
      <c r="I546" s="156"/>
      <c r="J546" s="156"/>
      <c r="K546" s="156"/>
      <c r="L546" s="156"/>
      <c r="M546" s="156"/>
      <c r="N546" s="156"/>
      <c r="O546" s="156"/>
      <c r="P546" s="156"/>
      <c r="Q546" s="156"/>
      <c r="R546" s="156"/>
      <c r="S546" s="156"/>
      <c r="T546" s="156"/>
      <c r="U546" s="156"/>
      <c r="V546" s="156"/>
      <c r="W546" s="156"/>
      <c r="X546" s="156"/>
      <c r="Y546" s="147"/>
      <c r="Z546" s="147"/>
      <c r="AA546" s="147"/>
      <c r="AB546" s="147"/>
      <c r="AC546" s="147"/>
      <c r="AD546" s="147"/>
      <c r="AE546" s="147"/>
      <c r="AF546" s="147"/>
      <c r="AG546" s="147" t="s">
        <v>260</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4"/>
      <c r="B547" s="155"/>
      <c r="C547" s="176" t="s">
        <v>1288</v>
      </c>
      <c r="D547" s="157"/>
      <c r="E547" s="158">
        <v>1</v>
      </c>
      <c r="F547" s="156"/>
      <c r="G547" s="156"/>
      <c r="H547" s="156"/>
      <c r="I547" s="156"/>
      <c r="J547" s="156"/>
      <c r="K547" s="156"/>
      <c r="L547" s="156"/>
      <c r="M547" s="156"/>
      <c r="N547" s="156"/>
      <c r="O547" s="156"/>
      <c r="P547" s="156"/>
      <c r="Q547" s="156"/>
      <c r="R547" s="156"/>
      <c r="S547" s="156"/>
      <c r="T547" s="156"/>
      <c r="U547" s="156"/>
      <c r="V547" s="156"/>
      <c r="W547" s="156"/>
      <c r="X547" s="156"/>
      <c r="Y547" s="147"/>
      <c r="Z547" s="147"/>
      <c r="AA547" s="147"/>
      <c r="AB547" s="147"/>
      <c r="AC547" s="147"/>
      <c r="AD547" s="147"/>
      <c r="AE547" s="147"/>
      <c r="AF547" s="147"/>
      <c r="AG547" s="147" t="s">
        <v>260</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66">
        <v>77</v>
      </c>
      <c r="B548" s="167" t="s">
        <v>1289</v>
      </c>
      <c r="C548" s="175" t="s">
        <v>1290</v>
      </c>
      <c r="D548" s="168" t="s">
        <v>389</v>
      </c>
      <c r="E548" s="169">
        <v>14</v>
      </c>
      <c r="F548" s="170"/>
      <c r="G548" s="171">
        <f>ROUND(E548*F548,2)</f>
        <v>0</v>
      </c>
      <c r="H548" s="170"/>
      <c r="I548" s="171">
        <f>ROUND(E548*H548,2)</f>
        <v>0</v>
      </c>
      <c r="J548" s="170"/>
      <c r="K548" s="171">
        <f>ROUND(E548*J548,2)</f>
        <v>0</v>
      </c>
      <c r="L548" s="171">
        <v>21</v>
      </c>
      <c r="M548" s="171">
        <f>G548*(1+L548/100)</f>
        <v>0</v>
      </c>
      <c r="N548" s="171">
        <v>6.7200000000000003E-3</v>
      </c>
      <c r="O548" s="171">
        <f>ROUND(E548*N548,2)</f>
        <v>0.09</v>
      </c>
      <c r="P548" s="171">
        <v>0</v>
      </c>
      <c r="Q548" s="171">
        <f>ROUND(E548*P548,2)</f>
        <v>0</v>
      </c>
      <c r="R548" s="171"/>
      <c r="S548" s="171" t="s">
        <v>337</v>
      </c>
      <c r="T548" s="172" t="s">
        <v>338</v>
      </c>
      <c r="U548" s="156">
        <v>1.26</v>
      </c>
      <c r="V548" s="156">
        <f>ROUND(E548*U548,2)</f>
        <v>17.64</v>
      </c>
      <c r="W548" s="156"/>
      <c r="X548" s="156" t="s">
        <v>257</v>
      </c>
      <c r="Y548" s="147"/>
      <c r="Z548" s="147"/>
      <c r="AA548" s="147"/>
      <c r="AB548" s="147"/>
      <c r="AC548" s="147"/>
      <c r="AD548" s="147"/>
      <c r="AE548" s="147"/>
      <c r="AF548" s="147"/>
      <c r="AG548" s="147" t="s">
        <v>258</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4"/>
      <c r="B549" s="155"/>
      <c r="C549" s="176" t="s">
        <v>259</v>
      </c>
      <c r="D549" s="157"/>
      <c r="E549" s="158"/>
      <c r="F549" s="156"/>
      <c r="G549" s="156"/>
      <c r="H549" s="156"/>
      <c r="I549" s="156"/>
      <c r="J549" s="156"/>
      <c r="K549" s="156"/>
      <c r="L549" s="156"/>
      <c r="M549" s="156"/>
      <c r="N549" s="156"/>
      <c r="O549" s="156"/>
      <c r="P549" s="156"/>
      <c r="Q549" s="156"/>
      <c r="R549" s="156"/>
      <c r="S549" s="156"/>
      <c r="T549" s="156"/>
      <c r="U549" s="156"/>
      <c r="V549" s="156"/>
      <c r="W549" s="156"/>
      <c r="X549" s="156"/>
      <c r="Y549" s="147"/>
      <c r="Z549" s="147"/>
      <c r="AA549" s="147"/>
      <c r="AB549" s="147"/>
      <c r="AC549" s="147"/>
      <c r="AD549" s="147"/>
      <c r="AE549" s="147"/>
      <c r="AF549" s="147"/>
      <c r="AG549" s="147" t="s">
        <v>260</v>
      </c>
      <c r="AH549" s="147">
        <v>0</v>
      </c>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54"/>
      <c r="B550" s="155"/>
      <c r="C550" s="176" t="s">
        <v>1291</v>
      </c>
      <c r="D550" s="157"/>
      <c r="E550" s="158">
        <v>14</v>
      </c>
      <c r="F550" s="156"/>
      <c r="G550" s="156"/>
      <c r="H550" s="156"/>
      <c r="I550" s="156"/>
      <c r="J550" s="156"/>
      <c r="K550" s="156"/>
      <c r="L550" s="156"/>
      <c r="M550" s="156"/>
      <c r="N550" s="156"/>
      <c r="O550" s="156"/>
      <c r="P550" s="156"/>
      <c r="Q550" s="156"/>
      <c r="R550" s="156"/>
      <c r="S550" s="156"/>
      <c r="T550" s="156"/>
      <c r="U550" s="156"/>
      <c r="V550" s="156"/>
      <c r="W550" s="156"/>
      <c r="X550" s="156"/>
      <c r="Y550" s="147"/>
      <c r="Z550" s="147"/>
      <c r="AA550" s="147"/>
      <c r="AB550" s="147"/>
      <c r="AC550" s="147"/>
      <c r="AD550" s="147"/>
      <c r="AE550" s="147"/>
      <c r="AF550" s="147"/>
      <c r="AG550" s="147" t="s">
        <v>260</v>
      </c>
      <c r="AH550" s="147">
        <v>0</v>
      </c>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x14ac:dyDescent="0.2">
      <c r="A551" s="160" t="s">
        <v>250</v>
      </c>
      <c r="B551" s="161" t="s">
        <v>159</v>
      </c>
      <c r="C551" s="174" t="s">
        <v>160</v>
      </c>
      <c r="D551" s="162"/>
      <c r="E551" s="163"/>
      <c r="F551" s="164"/>
      <c r="G551" s="164">
        <f>SUMIF(AG552:AG552,"&lt;&gt;NOR",G552:G552)</f>
        <v>0</v>
      </c>
      <c r="H551" s="164"/>
      <c r="I551" s="164">
        <f>SUM(I552:I552)</f>
        <v>0</v>
      </c>
      <c r="J551" s="164"/>
      <c r="K551" s="164">
        <f>SUM(K552:K552)</f>
        <v>0</v>
      </c>
      <c r="L551" s="164"/>
      <c r="M551" s="164">
        <f>SUM(M552:M552)</f>
        <v>0</v>
      </c>
      <c r="N551" s="164"/>
      <c r="O551" s="164">
        <f>SUM(O552:O552)</f>
        <v>0</v>
      </c>
      <c r="P551" s="164"/>
      <c r="Q551" s="164">
        <f>SUM(Q552:Q552)</f>
        <v>0</v>
      </c>
      <c r="R551" s="164"/>
      <c r="S551" s="164"/>
      <c r="T551" s="165"/>
      <c r="U551" s="159"/>
      <c r="V551" s="159">
        <f>SUM(V552:V552)</f>
        <v>41.31</v>
      </c>
      <c r="W551" s="159"/>
      <c r="X551" s="159"/>
      <c r="AG551" t="s">
        <v>251</v>
      </c>
    </row>
    <row r="552" spans="1:60" outlineLevel="1" x14ac:dyDescent="0.2">
      <c r="A552" s="189">
        <v>78</v>
      </c>
      <c r="B552" s="190" t="s">
        <v>1292</v>
      </c>
      <c r="C552" s="196" t="s">
        <v>1293</v>
      </c>
      <c r="D552" s="191" t="s">
        <v>335</v>
      </c>
      <c r="E552" s="192">
        <v>163.26877999999999</v>
      </c>
      <c r="F552" s="193"/>
      <c r="G552" s="194">
        <f>ROUND(E552*F552,2)</f>
        <v>0</v>
      </c>
      <c r="H552" s="193"/>
      <c r="I552" s="194">
        <f>ROUND(E552*H552,2)</f>
        <v>0</v>
      </c>
      <c r="J552" s="193"/>
      <c r="K552" s="194">
        <f>ROUND(E552*J552,2)</f>
        <v>0</v>
      </c>
      <c r="L552" s="194">
        <v>21</v>
      </c>
      <c r="M552" s="194">
        <f>G552*(1+L552/100)</f>
        <v>0</v>
      </c>
      <c r="N552" s="194">
        <v>0</v>
      </c>
      <c r="O552" s="194">
        <f>ROUND(E552*N552,2)</f>
        <v>0</v>
      </c>
      <c r="P552" s="194">
        <v>0</v>
      </c>
      <c r="Q552" s="194">
        <f>ROUND(E552*P552,2)</f>
        <v>0</v>
      </c>
      <c r="R552" s="194"/>
      <c r="S552" s="194" t="s">
        <v>337</v>
      </c>
      <c r="T552" s="195" t="s">
        <v>338</v>
      </c>
      <c r="U552" s="156">
        <v>0.253</v>
      </c>
      <c r="V552" s="156">
        <f>ROUND(E552*U552,2)</f>
        <v>41.31</v>
      </c>
      <c r="W552" s="156"/>
      <c r="X552" s="156" t="s">
        <v>1294</v>
      </c>
      <c r="Y552" s="147"/>
      <c r="Z552" s="147"/>
      <c r="AA552" s="147"/>
      <c r="AB552" s="147"/>
      <c r="AC552" s="147"/>
      <c r="AD552" s="147"/>
      <c r="AE552" s="147"/>
      <c r="AF552" s="147"/>
      <c r="AG552" s="147" t="s">
        <v>1295</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x14ac:dyDescent="0.2">
      <c r="A553" s="160" t="s">
        <v>250</v>
      </c>
      <c r="B553" s="161" t="s">
        <v>161</v>
      </c>
      <c r="C553" s="174" t="s">
        <v>162</v>
      </c>
      <c r="D553" s="162"/>
      <c r="E553" s="163"/>
      <c r="F553" s="164"/>
      <c r="G553" s="164">
        <f>SUMIF(AG554:AG582,"&lt;&gt;NOR",G554:G582)</f>
        <v>0</v>
      </c>
      <c r="H553" s="164"/>
      <c r="I553" s="164">
        <f>SUM(I554:I582)</f>
        <v>0</v>
      </c>
      <c r="J553" s="164"/>
      <c r="K553" s="164">
        <f>SUM(K554:K582)</f>
        <v>0</v>
      </c>
      <c r="L553" s="164"/>
      <c r="M553" s="164">
        <f>SUM(M554:M582)</f>
        <v>0</v>
      </c>
      <c r="N553" s="164"/>
      <c r="O553" s="164">
        <f>SUM(O554:O582)</f>
        <v>0.14000000000000001</v>
      </c>
      <c r="P553" s="164"/>
      <c r="Q553" s="164">
        <f>SUM(Q554:Q582)</f>
        <v>0</v>
      </c>
      <c r="R553" s="164"/>
      <c r="S553" s="164"/>
      <c r="T553" s="165"/>
      <c r="U553" s="159"/>
      <c r="V553" s="159">
        <f>SUM(V554:V582)</f>
        <v>9.3000000000000025</v>
      </c>
      <c r="W553" s="159"/>
      <c r="X553" s="159"/>
      <c r="AG553" t="s">
        <v>251</v>
      </c>
    </row>
    <row r="554" spans="1:60" ht="22.5" outlineLevel="1" x14ac:dyDescent="0.2">
      <c r="A554" s="166">
        <v>79</v>
      </c>
      <c r="B554" s="167" t="s">
        <v>1296</v>
      </c>
      <c r="C554" s="175" t="s">
        <v>1297</v>
      </c>
      <c r="D554" s="168" t="s">
        <v>376</v>
      </c>
      <c r="E554" s="169">
        <v>10.199999999999999</v>
      </c>
      <c r="F554" s="170"/>
      <c r="G554" s="171">
        <f>ROUND(E554*F554,2)</f>
        <v>0</v>
      </c>
      <c r="H554" s="170"/>
      <c r="I554" s="171">
        <f>ROUND(E554*H554,2)</f>
        <v>0</v>
      </c>
      <c r="J554" s="170"/>
      <c r="K554" s="171">
        <f>ROUND(E554*J554,2)</f>
        <v>0</v>
      </c>
      <c r="L554" s="171">
        <v>21</v>
      </c>
      <c r="M554" s="171">
        <f>G554*(1+L554/100)</f>
        <v>0</v>
      </c>
      <c r="N554" s="171">
        <v>5.5900000000000004E-3</v>
      </c>
      <c r="O554" s="171">
        <f>ROUND(E554*N554,2)</f>
        <v>0.06</v>
      </c>
      <c r="P554" s="171">
        <v>0</v>
      </c>
      <c r="Q554" s="171">
        <f>ROUND(E554*P554,2)</f>
        <v>0</v>
      </c>
      <c r="R554" s="171" t="s">
        <v>704</v>
      </c>
      <c r="S554" s="171" t="s">
        <v>337</v>
      </c>
      <c r="T554" s="172" t="s">
        <v>338</v>
      </c>
      <c r="U554" s="156">
        <v>0.23</v>
      </c>
      <c r="V554" s="156">
        <f>ROUND(E554*U554,2)</f>
        <v>2.35</v>
      </c>
      <c r="W554" s="156"/>
      <c r="X554" s="156" t="s">
        <v>257</v>
      </c>
      <c r="Y554" s="147"/>
      <c r="Z554" s="147"/>
      <c r="AA554" s="147"/>
      <c r="AB554" s="147"/>
      <c r="AC554" s="147"/>
      <c r="AD554" s="147"/>
      <c r="AE554" s="147"/>
      <c r="AF554" s="147"/>
      <c r="AG554" s="147" t="s">
        <v>258</v>
      </c>
      <c r="AH554" s="147"/>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4"/>
      <c r="B555" s="155"/>
      <c r="C555" s="266" t="s">
        <v>1298</v>
      </c>
      <c r="D555" s="267"/>
      <c r="E555" s="267"/>
      <c r="F555" s="267"/>
      <c r="G555" s="267"/>
      <c r="H555" s="156"/>
      <c r="I555" s="156"/>
      <c r="J555" s="156"/>
      <c r="K555" s="156"/>
      <c r="L555" s="156"/>
      <c r="M555" s="156"/>
      <c r="N555" s="156"/>
      <c r="O555" s="156"/>
      <c r="P555" s="156"/>
      <c r="Q555" s="156"/>
      <c r="R555" s="156"/>
      <c r="S555" s="156"/>
      <c r="T555" s="156"/>
      <c r="U555" s="156"/>
      <c r="V555" s="156"/>
      <c r="W555" s="156"/>
      <c r="X555" s="156"/>
      <c r="Y555" s="147"/>
      <c r="Z555" s="147"/>
      <c r="AA555" s="147"/>
      <c r="AB555" s="147"/>
      <c r="AC555" s="147"/>
      <c r="AD555" s="147"/>
      <c r="AE555" s="147"/>
      <c r="AF555" s="147"/>
      <c r="AG555" s="147" t="s">
        <v>404</v>
      </c>
      <c r="AH555" s="147"/>
      <c r="AI555" s="147"/>
      <c r="AJ555" s="147"/>
      <c r="AK555" s="147"/>
      <c r="AL555" s="147"/>
      <c r="AM555" s="147"/>
      <c r="AN555" s="147"/>
      <c r="AO555" s="147"/>
      <c r="AP555" s="147"/>
      <c r="AQ555" s="147"/>
      <c r="AR555" s="147"/>
      <c r="AS555" s="147"/>
      <c r="AT555" s="147"/>
      <c r="AU555" s="147"/>
      <c r="AV555" s="147"/>
      <c r="AW555" s="147"/>
      <c r="AX555" s="147"/>
      <c r="AY555" s="147"/>
      <c r="AZ555" s="147"/>
      <c r="BA555" s="185" t="str">
        <f>C555</f>
        <v>Provedení očištění povrchu a natavení jedné vrstvy modifikovaného asfaltového pásu včetně dodávky materiálů.</v>
      </c>
      <c r="BB555" s="147"/>
      <c r="BC555" s="147"/>
      <c r="BD555" s="147"/>
      <c r="BE555" s="147"/>
      <c r="BF555" s="147"/>
      <c r="BG555" s="147"/>
      <c r="BH555" s="147"/>
    </row>
    <row r="556" spans="1:60" outlineLevel="1" x14ac:dyDescent="0.2">
      <c r="A556" s="154"/>
      <c r="B556" s="155"/>
      <c r="C556" s="176" t="s">
        <v>259</v>
      </c>
      <c r="D556" s="157"/>
      <c r="E556" s="158"/>
      <c r="F556" s="156"/>
      <c r="G556" s="156"/>
      <c r="H556" s="156"/>
      <c r="I556" s="156"/>
      <c r="J556" s="156"/>
      <c r="K556" s="156"/>
      <c r="L556" s="156"/>
      <c r="M556" s="156"/>
      <c r="N556" s="156"/>
      <c r="O556" s="156"/>
      <c r="P556" s="156"/>
      <c r="Q556" s="156"/>
      <c r="R556" s="156"/>
      <c r="S556" s="156"/>
      <c r="T556" s="156"/>
      <c r="U556" s="156"/>
      <c r="V556" s="156"/>
      <c r="W556" s="156"/>
      <c r="X556" s="156"/>
      <c r="Y556" s="147"/>
      <c r="Z556" s="147"/>
      <c r="AA556" s="147"/>
      <c r="AB556" s="147"/>
      <c r="AC556" s="147"/>
      <c r="AD556" s="147"/>
      <c r="AE556" s="147"/>
      <c r="AF556" s="147"/>
      <c r="AG556" s="147" t="s">
        <v>260</v>
      </c>
      <c r="AH556" s="147">
        <v>0</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54"/>
      <c r="B557" s="155"/>
      <c r="C557" s="176" t="s">
        <v>1299</v>
      </c>
      <c r="D557" s="157"/>
      <c r="E557" s="158">
        <v>2.6</v>
      </c>
      <c r="F557" s="156"/>
      <c r="G557" s="156"/>
      <c r="H557" s="156"/>
      <c r="I557" s="156"/>
      <c r="J557" s="156"/>
      <c r="K557" s="156"/>
      <c r="L557" s="156"/>
      <c r="M557" s="156"/>
      <c r="N557" s="156"/>
      <c r="O557" s="156"/>
      <c r="P557" s="156"/>
      <c r="Q557" s="156"/>
      <c r="R557" s="156"/>
      <c r="S557" s="156"/>
      <c r="T557" s="156"/>
      <c r="U557" s="156"/>
      <c r="V557" s="156"/>
      <c r="W557" s="156"/>
      <c r="X557" s="156"/>
      <c r="Y557" s="147"/>
      <c r="Z557" s="147"/>
      <c r="AA557" s="147"/>
      <c r="AB557" s="147"/>
      <c r="AC557" s="147"/>
      <c r="AD557" s="147"/>
      <c r="AE557" s="147"/>
      <c r="AF557" s="147"/>
      <c r="AG557" s="147" t="s">
        <v>260</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4"/>
      <c r="B558" s="155"/>
      <c r="C558" s="176" t="s">
        <v>1300</v>
      </c>
      <c r="D558" s="157"/>
      <c r="E558" s="158">
        <v>2</v>
      </c>
      <c r="F558" s="156"/>
      <c r="G558" s="156"/>
      <c r="H558" s="156"/>
      <c r="I558" s="156"/>
      <c r="J558" s="156"/>
      <c r="K558" s="156"/>
      <c r="L558" s="156"/>
      <c r="M558" s="156"/>
      <c r="N558" s="156"/>
      <c r="O558" s="156"/>
      <c r="P558" s="156"/>
      <c r="Q558" s="156"/>
      <c r="R558" s="156"/>
      <c r="S558" s="156"/>
      <c r="T558" s="156"/>
      <c r="U558" s="156"/>
      <c r="V558" s="156"/>
      <c r="W558" s="156"/>
      <c r="X558" s="156"/>
      <c r="Y558" s="147"/>
      <c r="Z558" s="147"/>
      <c r="AA558" s="147"/>
      <c r="AB558" s="147"/>
      <c r="AC558" s="147"/>
      <c r="AD558" s="147"/>
      <c r="AE558" s="147"/>
      <c r="AF558" s="147"/>
      <c r="AG558" s="147" t="s">
        <v>260</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54"/>
      <c r="B559" s="155"/>
      <c r="C559" s="176" t="s">
        <v>1301</v>
      </c>
      <c r="D559" s="157"/>
      <c r="E559" s="158">
        <v>3</v>
      </c>
      <c r="F559" s="156"/>
      <c r="G559" s="156"/>
      <c r="H559" s="156"/>
      <c r="I559" s="156"/>
      <c r="J559" s="156"/>
      <c r="K559" s="156"/>
      <c r="L559" s="156"/>
      <c r="M559" s="156"/>
      <c r="N559" s="156"/>
      <c r="O559" s="156"/>
      <c r="P559" s="156"/>
      <c r="Q559" s="156"/>
      <c r="R559" s="156"/>
      <c r="S559" s="156"/>
      <c r="T559" s="156"/>
      <c r="U559" s="156"/>
      <c r="V559" s="156"/>
      <c r="W559" s="156"/>
      <c r="X559" s="156"/>
      <c r="Y559" s="147"/>
      <c r="Z559" s="147"/>
      <c r="AA559" s="147"/>
      <c r="AB559" s="147"/>
      <c r="AC559" s="147"/>
      <c r="AD559" s="147"/>
      <c r="AE559" s="147"/>
      <c r="AF559" s="147"/>
      <c r="AG559" s="147" t="s">
        <v>260</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1" x14ac:dyDescent="0.2">
      <c r="A560" s="154"/>
      <c r="B560" s="155"/>
      <c r="C560" s="176" t="s">
        <v>1302</v>
      </c>
      <c r="D560" s="157"/>
      <c r="E560" s="158">
        <v>2</v>
      </c>
      <c r="F560" s="156"/>
      <c r="G560" s="156"/>
      <c r="H560" s="156"/>
      <c r="I560" s="156"/>
      <c r="J560" s="156"/>
      <c r="K560" s="156"/>
      <c r="L560" s="156"/>
      <c r="M560" s="156"/>
      <c r="N560" s="156"/>
      <c r="O560" s="156"/>
      <c r="P560" s="156"/>
      <c r="Q560" s="156"/>
      <c r="R560" s="156"/>
      <c r="S560" s="156"/>
      <c r="T560" s="156"/>
      <c r="U560" s="156"/>
      <c r="V560" s="156"/>
      <c r="W560" s="156"/>
      <c r="X560" s="156"/>
      <c r="Y560" s="147"/>
      <c r="Z560" s="147"/>
      <c r="AA560" s="147"/>
      <c r="AB560" s="147"/>
      <c r="AC560" s="147"/>
      <c r="AD560" s="147"/>
      <c r="AE560" s="147"/>
      <c r="AF560" s="147"/>
      <c r="AG560" s="147" t="s">
        <v>260</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1" x14ac:dyDescent="0.2">
      <c r="A561" s="154"/>
      <c r="B561" s="155"/>
      <c r="C561" s="176" t="s">
        <v>1303</v>
      </c>
      <c r="D561" s="157"/>
      <c r="E561" s="158">
        <v>0.6</v>
      </c>
      <c r="F561" s="156"/>
      <c r="G561" s="156"/>
      <c r="H561" s="156"/>
      <c r="I561" s="156"/>
      <c r="J561" s="156"/>
      <c r="K561" s="156"/>
      <c r="L561" s="156"/>
      <c r="M561" s="156"/>
      <c r="N561" s="156"/>
      <c r="O561" s="156"/>
      <c r="P561" s="156"/>
      <c r="Q561" s="156"/>
      <c r="R561" s="156"/>
      <c r="S561" s="156"/>
      <c r="T561" s="156"/>
      <c r="U561" s="156"/>
      <c r="V561" s="156"/>
      <c r="W561" s="156"/>
      <c r="X561" s="156"/>
      <c r="Y561" s="147"/>
      <c r="Z561" s="147"/>
      <c r="AA561" s="147"/>
      <c r="AB561" s="147"/>
      <c r="AC561" s="147"/>
      <c r="AD561" s="147"/>
      <c r="AE561" s="147"/>
      <c r="AF561" s="147"/>
      <c r="AG561" s="147" t="s">
        <v>260</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ht="22.5" outlineLevel="1" x14ac:dyDescent="0.2">
      <c r="A562" s="166">
        <v>80</v>
      </c>
      <c r="B562" s="167" t="s">
        <v>1304</v>
      </c>
      <c r="C562" s="175" t="s">
        <v>1305</v>
      </c>
      <c r="D562" s="168" t="s">
        <v>376</v>
      </c>
      <c r="E562" s="169">
        <v>20.399999999999999</v>
      </c>
      <c r="F562" s="170"/>
      <c r="G562" s="171">
        <f>ROUND(E562*F562,2)</f>
        <v>0</v>
      </c>
      <c r="H562" s="170"/>
      <c r="I562" s="171">
        <f>ROUND(E562*H562,2)</f>
        <v>0</v>
      </c>
      <c r="J562" s="170"/>
      <c r="K562" s="171">
        <f>ROUND(E562*J562,2)</f>
        <v>0</v>
      </c>
      <c r="L562" s="171">
        <v>21</v>
      </c>
      <c r="M562" s="171">
        <f>G562*(1+L562/100)</f>
        <v>0</v>
      </c>
      <c r="N562" s="171">
        <v>4.0299999999999997E-3</v>
      </c>
      <c r="O562" s="171">
        <f>ROUND(E562*N562,2)</f>
        <v>0.08</v>
      </c>
      <c r="P562" s="171">
        <v>0</v>
      </c>
      <c r="Q562" s="171">
        <f>ROUND(E562*P562,2)</f>
        <v>0</v>
      </c>
      <c r="R562" s="171" t="s">
        <v>704</v>
      </c>
      <c r="S562" s="171" t="s">
        <v>337</v>
      </c>
      <c r="T562" s="172" t="s">
        <v>338</v>
      </c>
      <c r="U562" s="156">
        <v>0.21</v>
      </c>
      <c r="V562" s="156">
        <f>ROUND(E562*U562,2)</f>
        <v>4.28</v>
      </c>
      <c r="W562" s="156"/>
      <c r="X562" s="156" t="s">
        <v>257</v>
      </c>
      <c r="Y562" s="147"/>
      <c r="Z562" s="147"/>
      <c r="AA562" s="147"/>
      <c r="AB562" s="147"/>
      <c r="AC562" s="147"/>
      <c r="AD562" s="147"/>
      <c r="AE562" s="147"/>
      <c r="AF562" s="147"/>
      <c r="AG562" s="147" t="s">
        <v>258</v>
      </c>
      <c r="AH562" s="147"/>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4"/>
      <c r="B563" s="155"/>
      <c r="C563" s="176" t="s">
        <v>259</v>
      </c>
      <c r="D563" s="157"/>
      <c r="E563" s="158"/>
      <c r="F563" s="156"/>
      <c r="G563" s="156"/>
      <c r="H563" s="156"/>
      <c r="I563" s="156"/>
      <c r="J563" s="156"/>
      <c r="K563" s="156"/>
      <c r="L563" s="156"/>
      <c r="M563" s="156"/>
      <c r="N563" s="156"/>
      <c r="O563" s="156"/>
      <c r="P563" s="156"/>
      <c r="Q563" s="156"/>
      <c r="R563" s="156"/>
      <c r="S563" s="156"/>
      <c r="T563" s="156"/>
      <c r="U563" s="156"/>
      <c r="V563" s="156"/>
      <c r="W563" s="156"/>
      <c r="X563" s="156"/>
      <c r="Y563" s="147"/>
      <c r="Z563" s="147"/>
      <c r="AA563" s="147"/>
      <c r="AB563" s="147"/>
      <c r="AC563" s="147"/>
      <c r="AD563" s="147"/>
      <c r="AE563" s="147"/>
      <c r="AF563" s="147"/>
      <c r="AG563" s="147" t="s">
        <v>260</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176" t="s">
        <v>1306</v>
      </c>
      <c r="D564" s="157"/>
      <c r="E564" s="158">
        <v>2.6</v>
      </c>
      <c r="F564" s="156"/>
      <c r="G564" s="156"/>
      <c r="H564" s="156"/>
      <c r="I564" s="156"/>
      <c r="J564" s="156"/>
      <c r="K564" s="156"/>
      <c r="L564" s="156"/>
      <c r="M564" s="156"/>
      <c r="N564" s="156"/>
      <c r="O564" s="156"/>
      <c r="P564" s="156"/>
      <c r="Q564" s="156"/>
      <c r="R564" s="156"/>
      <c r="S564" s="156"/>
      <c r="T564" s="156"/>
      <c r="U564" s="156"/>
      <c r="V564" s="156"/>
      <c r="W564" s="156"/>
      <c r="X564" s="156"/>
      <c r="Y564" s="147"/>
      <c r="Z564" s="147"/>
      <c r="AA564" s="147"/>
      <c r="AB564" s="147"/>
      <c r="AC564" s="147"/>
      <c r="AD564" s="147"/>
      <c r="AE564" s="147"/>
      <c r="AF564" s="147"/>
      <c r="AG564" s="147" t="s">
        <v>260</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1" x14ac:dyDescent="0.2">
      <c r="A565" s="154"/>
      <c r="B565" s="155"/>
      <c r="C565" s="176" t="s">
        <v>1299</v>
      </c>
      <c r="D565" s="157"/>
      <c r="E565" s="158">
        <v>2.6</v>
      </c>
      <c r="F565" s="156"/>
      <c r="G565" s="156"/>
      <c r="H565" s="156"/>
      <c r="I565" s="156"/>
      <c r="J565" s="156"/>
      <c r="K565" s="156"/>
      <c r="L565" s="156"/>
      <c r="M565" s="156"/>
      <c r="N565" s="156"/>
      <c r="O565" s="156"/>
      <c r="P565" s="156"/>
      <c r="Q565" s="156"/>
      <c r="R565" s="156"/>
      <c r="S565" s="156"/>
      <c r="T565" s="156"/>
      <c r="U565" s="156"/>
      <c r="V565" s="156"/>
      <c r="W565" s="156"/>
      <c r="X565" s="156"/>
      <c r="Y565" s="147"/>
      <c r="Z565" s="147"/>
      <c r="AA565" s="147"/>
      <c r="AB565" s="147"/>
      <c r="AC565" s="147"/>
      <c r="AD565" s="147"/>
      <c r="AE565" s="147"/>
      <c r="AF565" s="147"/>
      <c r="AG565" s="147" t="s">
        <v>260</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
      <c r="A566" s="154"/>
      <c r="B566" s="155"/>
      <c r="C566" s="176" t="s">
        <v>1307</v>
      </c>
      <c r="D566" s="157"/>
      <c r="E566" s="158">
        <v>2</v>
      </c>
      <c r="F566" s="156"/>
      <c r="G566" s="156"/>
      <c r="H566" s="156"/>
      <c r="I566" s="156"/>
      <c r="J566" s="156"/>
      <c r="K566" s="156"/>
      <c r="L566" s="156"/>
      <c r="M566" s="156"/>
      <c r="N566" s="156"/>
      <c r="O566" s="156"/>
      <c r="P566" s="156"/>
      <c r="Q566" s="156"/>
      <c r="R566" s="156"/>
      <c r="S566" s="156"/>
      <c r="T566" s="156"/>
      <c r="U566" s="156"/>
      <c r="V566" s="156"/>
      <c r="W566" s="156"/>
      <c r="X566" s="156"/>
      <c r="Y566" s="147"/>
      <c r="Z566" s="147"/>
      <c r="AA566" s="147"/>
      <c r="AB566" s="147"/>
      <c r="AC566" s="147"/>
      <c r="AD566" s="147"/>
      <c r="AE566" s="147"/>
      <c r="AF566" s="147"/>
      <c r="AG566" s="147" t="s">
        <v>260</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54"/>
      <c r="B567" s="155"/>
      <c r="C567" s="176" t="s">
        <v>1300</v>
      </c>
      <c r="D567" s="157"/>
      <c r="E567" s="158">
        <v>2</v>
      </c>
      <c r="F567" s="156"/>
      <c r="G567" s="156"/>
      <c r="H567" s="156"/>
      <c r="I567" s="156"/>
      <c r="J567" s="156"/>
      <c r="K567" s="156"/>
      <c r="L567" s="156"/>
      <c r="M567" s="156"/>
      <c r="N567" s="156"/>
      <c r="O567" s="156"/>
      <c r="P567" s="156"/>
      <c r="Q567" s="156"/>
      <c r="R567" s="156"/>
      <c r="S567" s="156"/>
      <c r="T567" s="156"/>
      <c r="U567" s="156"/>
      <c r="V567" s="156"/>
      <c r="W567" s="156"/>
      <c r="X567" s="156"/>
      <c r="Y567" s="147"/>
      <c r="Z567" s="147"/>
      <c r="AA567" s="147"/>
      <c r="AB567" s="147"/>
      <c r="AC567" s="147"/>
      <c r="AD567" s="147"/>
      <c r="AE567" s="147"/>
      <c r="AF567" s="147"/>
      <c r="AG567" s="147" t="s">
        <v>260</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176" t="s">
        <v>1308</v>
      </c>
      <c r="D568" s="157"/>
      <c r="E568" s="158">
        <v>3</v>
      </c>
      <c r="F568" s="156"/>
      <c r="G568" s="156"/>
      <c r="H568" s="156"/>
      <c r="I568" s="156"/>
      <c r="J568" s="156"/>
      <c r="K568" s="156"/>
      <c r="L568" s="156"/>
      <c r="M568" s="156"/>
      <c r="N568" s="156"/>
      <c r="O568" s="156"/>
      <c r="P568" s="156"/>
      <c r="Q568" s="156"/>
      <c r="R568" s="156"/>
      <c r="S568" s="156"/>
      <c r="T568" s="156"/>
      <c r="U568" s="156"/>
      <c r="V568" s="156"/>
      <c r="W568" s="156"/>
      <c r="X568" s="156"/>
      <c r="Y568" s="147"/>
      <c r="Z568" s="147"/>
      <c r="AA568" s="147"/>
      <c r="AB568" s="147"/>
      <c r="AC568" s="147"/>
      <c r="AD568" s="147"/>
      <c r="AE568" s="147"/>
      <c r="AF568" s="147"/>
      <c r="AG568" s="147" t="s">
        <v>260</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54"/>
      <c r="B569" s="155"/>
      <c r="C569" s="176" t="s">
        <v>1301</v>
      </c>
      <c r="D569" s="157"/>
      <c r="E569" s="158">
        <v>3</v>
      </c>
      <c r="F569" s="156"/>
      <c r="G569" s="156"/>
      <c r="H569" s="156"/>
      <c r="I569" s="156"/>
      <c r="J569" s="156"/>
      <c r="K569" s="156"/>
      <c r="L569" s="156"/>
      <c r="M569" s="156"/>
      <c r="N569" s="156"/>
      <c r="O569" s="156"/>
      <c r="P569" s="156"/>
      <c r="Q569" s="156"/>
      <c r="R569" s="156"/>
      <c r="S569" s="156"/>
      <c r="T569" s="156"/>
      <c r="U569" s="156"/>
      <c r="V569" s="156"/>
      <c r="W569" s="156"/>
      <c r="X569" s="156"/>
      <c r="Y569" s="147"/>
      <c r="Z569" s="147"/>
      <c r="AA569" s="147"/>
      <c r="AB569" s="147"/>
      <c r="AC569" s="147"/>
      <c r="AD569" s="147"/>
      <c r="AE569" s="147"/>
      <c r="AF569" s="147"/>
      <c r="AG569" s="147" t="s">
        <v>260</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1" x14ac:dyDescent="0.2">
      <c r="A570" s="154"/>
      <c r="B570" s="155"/>
      <c r="C570" s="176" t="s">
        <v>1309</v>
      </c>
      <c r="D570" s="157"/>
      <c r="E570" s="158">
        <v>2</v>
      </c>
      <c r="F570" s="156"/>
      <c r="G570" s="156"/>
      <c r="H570" s="156"/>
      <c r="I570" s="156"/>
      <c r="J570" s="156"/>
      <c r="K570" s="156"/>
      <c r="L570" s="156"/>
      <c r="M570" s="156"/>
      <c r="N570" s="156"/>
      <c r="O570" s="156"/>
      <c r="P570" s="156"/>
      <c r="Q570" s="156"/>
      <c r="R570" s="156"/>
      <c r="S570" s="156"/>
      <c r="T570" s="156"/>
      <c r="U570" s="156"/>
      <c r="V570" s="156"/>
      <c r="W570" s="156"/>
      <c r="X570" s="156"/>
      <c r="Y570" s="147"/>
      <c r="Z570" s="147"/>
      <c r="AA570" s="147"/>
      <c r="AB570" s="147"/>
      <c r="AC570" s="147"/>
      <c r="AD570" s="147"/>
      <c r="AE570" s="147"/>
      <c r="AF570" s="147"/>
      <c r="AG570" s="147" t="s">
        <v>260</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4"/>
      <c r="B571" s="155"/>
      <c r="C571" s="176" t="s">
        <v>1302</v>
      </c>
      <c r="D571" s="157"/>
      <c r="E571" s="158">
        <v>2</v>
      </c>
      <c r="F571" s="156"/>
      <c r="G571" s="156"/>
      <c r="H571" s="156"/>
      <c r="I571" s="156"/>
      <c r="J571" s="156"/>
      <c r="K571" s="156"/>
      <c r="L571" s="156"/>
      <c r="M571" s="156"/>
      <c r="N571" s="156"/>
      <c r="O571" s="156"/>
      <c r="P571" s="156"/>
      <c r="Q571" s="156"/>
      <c r="R571" s="156"/>
      <c r="S571" s="156"/>
      <c r="T571" s="156"/>
      <c r="U571" s="156"/>
      <c r="V571" s="156"/>
      <c r="W571" s="156"/>
      <c r="X571" s="156"/>
      <c r="Y571" s="147"/>
      <c r="Z571" s="147"/>
      <c r="AA571" s="147"/>
      <c r="AB571" s="147"/>
      <c r="AC571" s="147"/>
      <c r="AD571" s="147"/>
      <c r="AE571" s="147"/>
      <c r="AF571" s="147"/>
      <c r="AG571" s="147" t="s">
        <v>260</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4"/>
      <c r="B572" s="155"/>
      <c r="C572" s="176" t="s">
        <v>1310</v>
      </c>
      <c r="D572" s="157"/>
      <c r="E572" s="158">
        <v>0.6</v>
      </c>
      <c r="F572" s="156"/>
      <c r="G572" s="156"/>
      <c r="H572" s="156"/>
      <c r="I572" s="156"/>
      <c r="J572" s="156"/>
      <c r="K572" s="156"/>
      <c r="L572" s="156"/>
      <c r="M572" s="156"/>
      <c r="N572" s="156"/>
      <c r="O572" s="156"/>
      <c r="P572" s="156"/>
      <c r="Q572" s="156"/>
      <c r="R572" s="156"/>
      <c r="S572" s="156"/>
      <c r="T572" s="156"/>
      <c r="U572" s="156"/>
      <c r="V572" s="156"/>
      <c r="W572" s="156"/>
      <c r="X572" s="156"/>
      <c r="Y572" s="147"/>
      <c r="Z572" s="147"/>
      <c r="AA572" s="147"/>
      <c r="AB572" s="147"/>
      <c r="AC572" s="147"/>
      <c r="AD572" s="147"/>
      <c r="AE572" s="147"/>
      <c r="AF572" s="147"/>
      <c r="AG572" s="147" t="s">
        <v>260</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4"/>
      <c r="B573" s="155"/>
      <c r="C573" s="176" t="s">
        <v>1303</v>
      </c>
      <c r="D573" s="157"/>
      <c r="E573" s="158">
        <v>0.6</v>
      </c>
      <c r="F573" s="156"/>
      <c r="G573" s="156"/>
      <c r="H573" s="156"/>
      <c r="I573" s="156"/>
      <c r="J573" s="156"/>
      <c r="K573" s="156"/>
      <c r="L573" s="156"/>
      <c r="M573" s="156"/>
      <c r="N573" s="156"/>
      <c r="O573" s="156"/>
      <c r="P573" s="156"/>
      <c r="Q573" s="156"/>
      <c r="R573" s="156"/>
      <c r="S573" s="156"/>
      <c r="T573" s="156"/>
      <c r="U573" s="156"/>
      <c r="V573" s="156"/>
      <c r="W573" s="156"/>
      <c r="X573" s="156"/>
      <c r="Y573" s="147"/>
      <c r="Z573" s="147"/>
      <c r="AA573" s="147"/>
      <c r="AB573" s="147"/>
      <c r="AC573" s="147"/>
      <c r="AD573" s="147"/>
      <c r="AE573" s="147"/>
      <c r="AF573" s="147"/>
      <c r="AG573" s="147" t="s">
        <v>260</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66">
        <v>81</v>
      </c>
      <c r="B574" s="167" t="s">
        <v>1311</v>
      </c>
      <c r="C574" s="175" t="s">
        <v>1312</v>
      </c>
      <c r="D574" s="168" t="s">
        <v>376</v>
      </c>
      <c r="E574" s="169">
        <v>30.6</v>
      </c>
      <c r="F574" s="170"/>
      <c r="G574" s="171">
        <f>ROUND(E574*F574,2)</f>
        <v>0</v>
      </c>
      <c r="H574" s="170"/>
      <c r="I574" s="171">
        <f>ROUND(E574*H574,2)</f>
        <v>0</v>
      </c>
      <c r="J574" s="170"/>
      <c r="K574" s="171">
        <f>ROUND(E574*J574,2)</f>
        <v>0</v>
      </c>
      <c r="L574" s="171">
        <v>21</v>
      </c>
      <c r="M574" s="171">
        <f>G574*(1+L574/100)</f>
        <v>0</v>
      </c>
      <c r="N574" s="171">
        <v>0</v>
      </c>
      <c r="O574" s="171">
        <f>ROUND(E574*N574,2)</f>
        <v>0</v>
      </c>
      <c r="P574" s="171">
        <v>0</v>
      </c>
      <c r="Q574" s="171">
        <f>ROUND(E574*P574,2)</f>
        <v>0</v>
      </c>
      <c r="R574" s="171" t="s">
        <v>704</v>
      </c>
      <c r="S574" s="171" t="s">
        <v>337</v>
      </c>
      <c r="T574" s="172" t="s">
        <v>338</v>
      </c>
      <c r="U574" s="156">
        <v>0.08</v>
      </c>
      <c r="V574" s="156">
        <f>ROUND(E574*U574,2)</f>
        <v>2.4500000000000002</v>
      </c>
      <c r="W574" s="156"/>
      <c r="X574" s="156" t="s">
        <v>257</v>
      </c>
      <c r="Y574" s="147"/>
      <c r="Z574" s="147"/>
      <c r="AA574" s="147"/>
      <c r="AB574" s="147"/>
      <c r="AC574" s="147"/>
      <c r="AD574" s="147"/>
      <c r="AE574" s="147"/>
      <c r="AF574" s="147"/>
      <c r="AG574" s="147" t="s">
        <v>258</v>
      </c>
      <c r="AH574" s="147"/>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176" t="s">
        <v>259</v>
      </c>
      <c r="D575" s="157"/>
      <c r="E575" s="158"/>
      <c r="F575" s="156"/>
      <c r="G575" s="156"/>
      <c r="H575" s="156"/>
      <c r="I575" s="156"/>
      <c r="J575" s="156"/>
      <c r="K575" s="156"/>
      <c r="L575" s="156"/>
      <c r="M575" s="156"/>
      <c r="N575" s="156"/>
      <c r="O575" s="156"/>
      <c r="P575" s="156"/>
      <c r="Q575" s="156"/>
      <c r="R575" s="156"/>
      <c r="S575" s="156"/>
      <c r="T575" s="156"/>
      <c r="U575" s="156"/>
      <c r="V575" s="156"/>
      <c r="W575" s="156"/>
      <c r="X575" s="156"/>
      <c r="Y575" s="147"/>
      <c r="Z575" s="147"/>
      <c r="AA575" s="147"/>
      <c r="AB575" s="147"/>
      <c r="AC575" s="147"/>
      <c r="AD575" s="147"/>
      <c r="AE575" s="147"/>
      <c r="AF575" s="147"/>
      <c r="AG575" s="147" t="s">
        <v>260</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4"/>
      <c r="B576" s="155"/>
      <c r="C576" s="176" t="s">
        <v>1313</v>
      </c>
      <c r="D576" s="157"/>
      <c r="E576" s="158">
        <v>7.8</v>
      </c>
      <c r="F576" s="156"/>
      <c r="G576" s="156"/>
      <c r="H576" s="156"/>
      <c r="I576" s="156"/>
      <c r="J576" s="156"/>
      <c r="K576" s="156"/>
      <c r="L576" s="156"/>
      <c r="M576" s="156"/>
      <c r="N576" s="156"/>
      <c r="O576" s="156"/>
      <c r="P576" s="156"/>
      <c r="Q576" s="156"/>
      <c r="R576" s="156"/>
      <c r="S576" s="156"/>
      <c r="T576" s="156"/>
      <c r="U576" s="156"/>
      <c r="V576" s="156"/>
      <c r="W576" s="156"/>
      <c r="X576" s="156"/>
      <c r="Y576" s="147"/>
      <c r="Z576" s="147"/>
      <c r="AA576" s="147"/>
      <c r="AB576" s="147"/>
      <c r="AC576" s="147"/>
      <c r="AD576" s="147"/>
      <c r="AE576" s="147"/>
      <c r="AF576" s="147"/>
      <c r="AG576" s="147" t="s">
        <v>260</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54"/>
      <c r="B577" s="155"/>
      <c r="C577" s="176" t="s">
        <v>1314</v>
      </c>
      <c r="D577" s="157"/>
      <c r="E577" s="158">
        <v>6</v>
      </c>
      <c r="F577" s="156"/>
      <c r="G577" s="156"/>
      <c r="H577" s="156"/>
      <c r="I577" s="156"/>
      <c r="J577" s="156"/>
      <c r="K577" s="156"/>
      <c r="L577" s="156"/>
      <c r="M577" s="156"/>
      <c r="N577" s="156"/>
      <c r="O577" s="156"/>
      <c r="P577" s="156"/>
      <c r="Q577" s="156"/>
      <c r="R577" s="156"/>
      <c r="S577" s="156"/>
      <c r="T577" s="156"/>
      <c r="U577" s="156"/>
      <c r="V577" s="156"/>
      <c r="W577" s="156"/>
      <c r="X577" s="156"/>
      <c r="Y577" s="147"/>
      <c r="Z577" s="147"/>
      <c r="AA577" s="147"/>
      <c r="AB577" s="147"/>
      <c r="AC577" s="147"/>
      <c r="AD577" s="147"/>
      <c r="AE577" s="147"/>
      <c r="AF577" s="147"/>
      <c r="AG577" s="147" t="s">
        <v>260</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4"/>
      <c r="B578" s="155"/>
      <c r="C578" s="176" t="s">
        <v>1315</v>
      </c>
      <c r="D578" s="157"/>
      <c r="E578" s="158">
        <v>9</v>
      </c>
      <c r="F578" s="156"/>
      <c r="G578" s="156"/>
      <c r="H578" s="156"/>
      <c r="I578" s="156"/>
      <c r="J578" s="156"/>
      <c r="K578" s="156"/>
      <c r="L578" s="156"/>
      <c r="M578" s="156"/>
      <c r="N578" s="156"/>
      <c r="O578" s="156"/>
      <c r="P578" s="156"/>
      <c r="Q578" s="156"/>
      <c r="R578" s="156"/>
      <c r="S578" s="156"/>
      <c r="T578" s="156"/>
      <c r="U578" s="156"/>
      <c r="V578" s="156"/>
      <c r="W578" s="156"/>
      <c r="X578" s="156"/>
      <c r="Y578" s="147"/>
      <c r="Z578" s="147"/>
      <c r="AA578" s="147"/>
      <c r="AB578" s="147"/>
      <c r="AC578" s="147"/>
      <c r="AD578" s="147"/>
      <c r="AE578" s="147"/>
      <c r="AF578" s="147"/>
      <c r="AG578" s="147" t="s">
        <v>260</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4"/>
      <c r="B579" s="155"/>
      <c r="C579" s="176" t="s">
        <v>1316</v>
      </c>
      <c r="D579" s="157"/>
      <c r="E579" s="158">
        <v>6</v>
      </c>
      <c r="F579" s="156"/>
      <c r="G579" s="156"/>
      <c r="H579" s="156"/>
      <c r="I579" s="156"/>
      <c r="J579" s="156"/>
      <c r="K579" s="156"/>
      <c r="L579" s="156"/>
      <c r="M579" s="156"/>
      <c r="N579" s="156"/>
      <c r="O579" s="156"/>
      <c r="P579" s="156"/>
      <c r="Q579" s="156"/>
      <c r="R579" s="156"/>
      <c r="S579" s="156"/>
      <c r="T579" s="156"/>
      <c r="U579" s="156"/>
      <c r="V579" s="156"/>
      <c r="W579" s="156"/>
      <c r="X579" s="156"/>
      <c r="Y579" s="147"/>
      <c r="Z579" s="147"/>
      <c r="AA579" s="147"/>
      <c r="AB579" s="147"/>
      <c r="AC579" s="147"/>
      <c r="AD579" s="147"/>
      <c r="AE579" s="147"/>
      <c r="AF579" s="147"/>
      <c r="AG579" s="147" t="s">
        <v>260</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4"/>
      <c r="B580" s="155"/>
      <c r="C580" s="176" t="s">
        <v>1317</v>
      </c>
      <c r="D580" s="157"/>
      <c r="E580" s="158">
        <v>1.8</v>
      </c>
      <c r="F580" s="156"/>
      <c r="G580" s="156"/>
      <c r="H580" s="156"/>
      <c r="I580" s="156"/>
      <c r="J580" s="156"/>
      <c r="K580" s="156"/>
      <c r="L580" s="156"/>
      <c r="M580" s="156"/>
      <c r="N580" s="156"/>
      <c r="O580" s="156"/>
      <c r="P580" s="156"/>
      <c r="Q580" s="156"/>
      <c r="R580" s="156"/>
      <c r="S580" s="156"/>
      <c r="T580" s="156"/>
      <c r="U580" s="156"/>
      <c r="V580" s="156"/>
      <c r="W580" s="156"/>
      <c r="X580" s="156"/>
      <c r="Y580" s="147"/>
      <c r="Z580" s="147"/>
      <c r="AA580" s="147"/>
      <c r="AB580" s="147"/>
      <c r="AC580" s="147"/>
      <c r="AD580" s="147"/>
      <c r="AE580" s="147"/>
      <c r="AF580" s="147"/>
      <c r="AG580" s="147" t="s">
        <v>260</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66">
        <v>82</v>
      </c>
      <c r="B581" s="167" t="s">
        <v>1318</v>
      </c>
      <c r="C581" s="175" t="s">
        <v>1319</v>
      </c>
      <c r="D581" s="168" t="s">
        <v>335</v>
      </c>
      <c r="E581" s="169">
        <v>0.13922999999999999</v>
      </c>
      <c r="F581" s="170"/>
      <c r="G581" s="171">
        <f>ROUND(E581*F581,2)</f>
        <v>0</v>
      </c>
      <c r="H581" s="170"/>
      <c r="I581" s="171">
        <f>ROUND(E581*H581,2)</f>
        <v>0</v>
      </c>
      <c r="J581" s="170"/>
      <c r="K581" s="171">
        <f>ROUND(E581*J581,2)</f>
        <v>0</v>
      </c>
      <c r="L581" s="171">
        <v>21</v>
      </c>
      <c r="M581" s="171">
        <f>G581*(1+L581/100)</f>
        <v>0</v>
      </c>
      <c r="N581" s="171">
        <v>0</v>
      </c>
      <c r="O581" s="171">
        <f>ROUND(E581*N581,2)</f>
        <v>0</v>
      </c>
      <c r="P581" s="171">
        <v>0</v>
      </c>
      <c r="Q581" s="171">
        <f>ROUND(E581*P581,2)</f>
        <v>0</v>
      </c>
      <c r="R581" s="171" t="s">
        <v>704</v>
      </c>
      <c r="S581" s="171" t="s">
        <v>337</v>
      </c>
      <c r="T581" s="172" t="s">
        <v>338</v>
      </c>
      <c r="U581" s="156">
        <v>1.5669999999999999</v>
      </c>
      <c r="V581" s="156">
        <f>ROUND(E581*U581,2)</f>
        <v>0.22</v>
      </c>
      <c r="W581" s="156"/>
      <c r="X581" s="156" t="s">
        <v>1294</v>
      </c>
      <c r="Y581" s="147"/>
      <c r="Z581" s="147"/>
      <c r="AA581" s="147"/>
      <c r="AB581" s="147"/>
      <c r="AC581" s="147"/>
      <c r="AD581" s="147"/>
      <c r="AE581" s="147"/>
      <c r="AF581" s="147"/>
      <c r="AG581" s="147" t="s">
        <v>1295</v>
      </c>
      <c r="AH581" s="147"/>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4"/>
      <c r="B582" s="155"/>
      <c r="C582" s="264" t="s">
        <v>1320</v>
      </c>
      <c r="D582" s="265"/>
      <c r="E582" s="265"/>
      <c r="F582" s="265"/>
      <c r="G582" s="265"/>
      <c r="H582" s="156"/>
      <c r="I582" s="156"/>
      <c r="J582" s="156"/>
      <c r="K582" s="156"/>
      <c r="L582" s="156"/>
      <c r="M582" s="156"/>
      <c r="N582" s="156"/>
      <c r="O582" s="156"/>
      <c r="P582" s="156"/>
      <c r="Q582" s="156"/>
      <c r="R582" s="156"/>
      <c r="S582" s="156"/>
      <c r="T582" s="156"/>
      <c r="U582" s="156"/>
      <c r="V582" s="156"/>
      <c r="W582" s="156"/>
      <c r="X582" s="156"/>
      <c r="Y582" s="147"/>
      <c r="Z582" s="147"/>
      <c r="AA582" s="147"/>
      <c r="AB582" s="147"/>
      <c r="AC582" s="147"/>
      <c r="AD582" s="147"/>
      <c r="AE582" s="147"/>
      <c r="AF582" s="147"/>
      <c r="AG582" s="147" t="s">
        <v>351</v>
      </c>
      <c r="AH582" s="147"/>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x14ac:dyDescent="0.2">
      <c r="A583" s="160" t="s">
        <v>250</v>
      </c>
      <c r="B583" s="161" t="s">
        <v>163</v>
      </c>
      <c r="C583" s="174" t="s">
        <v>164</v>
      </c>
      <c r="D583" s="162"/>
      <c r="E583" s="163"/>
      <c r="F583" s="164"/>
      <c r="G583" s="164">
        <f>SUMIF(AG584:AG635,"&lt;&gt;NOR",G584:G635)</f>
        <v>0</v>
      </c>
      <c r="H583" s="164"/>
      <c r="I583" s="164">
        <f>SUM(I584:I635)</f>
        <v>0</v>
      </c>
      <c r="J583" s="164"/>
      <c r="K583" s="164">
        <f>SUM(K584:K635)</f>
        <v>0</v>
      </c>
      <c r="L583" s="164"/>
      <c r="M583" s="164">
        <f>SUM(M584:M635)</f>
        <v>0</v>
      </c>
      <c r="N583" s="164"/>
      <c r="O583" s="164">
        <f>SUM(O584:O635)</f>
        <v>0.01</v>
      </c>
      <c r="P583" s="164"/>
      <c r="Q583" s="164">
        <f>SUM(Q584:Q635)</f>
        <v>0</v>
      </c>
      <c r="R583" s="164"/>
      <c r="S583" s="164"/>
      <c r="T583" s="165"/>
      <c r="U583" s="159"/>
      <c r="V583" s="159">
        <f>SUM(V584:V635)</f>
        <v>14.51</v>
      </c>
      <c r="W583" s="159"/>
      <c r="X583" s="159"/>
      <c r="AG583" t="s">
        <v>251</v>
      </c>
    </row>
    <row r="584" spans="1:60" outlineLevel="1" x14ac:dyDescent="0.2">
      <c r="A584" s="166">
        <v>83</v>
      </c>
      <c r="B584" s="167" t="s">
        <v>1321</v>
      </c>
      <c r="C584" s="175" t="s">
        <v>1322</v>
      </c>
      <c r="D584" s="168" t="s">
        <v>376</v>
      </c>
      <c r="E584" s="169">
        <v>0.36</v>
      </c>
      <c r="F584" s="170"/>
      <c r="G584" s="171">
        <f>ROUND(E584*F584,2)</f>
        <v>0</v>
      </c>
      <c r="H584" s="170"/>
      <c r="I584" s="171">
        <f>ROUND(E584*H584,2)</f>
        <v>0</v>
      </c>
      <c r="J584" s="170"/>
      <c r="K584" s="171">
        <f>ROUND(E584*J584,2)</f>
        <v>0</v>
      </c>
      <c r="L584" s="171">
        <v>21</v>
      </c>
      <c r="M584" s="171">
        <f>G584*(1+L584/100)</f>
        <v>0</v>
      </c>
      <c r="N584" s="171">
        <v>2.3000000000000001E-4</v>
      </c>
      <c r="O584" s="171">
        <f>ROUND(E584*N584,2)</f>
        <v>0</v>
      </c>
      <c r="P584" s="171">
        <v>0</v>
      </c>
      <c r="Q584" s="171">
        <f>ROUND(E584*P584,2)</f>
        <v>0</v>
      </c>
      <c r="R584" s="171" t="s">
        <v>710</v>
      </c>
      <c r="S584" s="171" t="s">
        <v>337</v>
      </c>
      <c r="T584" s="172" t="s">
        <v>338</v>
      </c>
      <c r="U584" s="156">
        <v>0.16</v>
      </c>
      <c r="V584" s="156">
        <f>ROUND(E584*U584,2)</f>
        <v>0.06</v>
      </c>
      <c r="W584" s="156"/>
      <c r="X584" s="156" t="s">
        <v>257</v>
      </c>
      <c r="Y584" s="147"/>
      <c r="Z584" s="147"/>
      <c r="AA584" s="147"/>
      <c r="AB584" s="147"/>
      <c r="AC584" s="147"/>
      <c r="AD584" s="147"/>
      <c r="AE584" s="147"/>
      <c r="AF584" s="147"/>
      <c r="AG584" s="147" t="s">
        <v>258</v>
      </c>
      <c r="AH584" s="147"/>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4"/>
      <c r="B585" s="155"/>
      <c r="C585" s="266" t="s">
        <v>1595</v>
      </c>
      <c r="D585" s="267"/>
      <c r="E585" s="267"/>
      <c r="F585" s="267"/>
      <c r="G585" s="267"/>
      <c r="H585" s="156"/>
      <c r="I585" s="156"/>
      <c r="J585" s="156"/>
      <c r="K585" s="156"/>
      <c r="L585" s="156"/>
      <c r="M585" s="156"/>
      <c r="N585" s="156"/>
      <c r="O585" s="156"/>
      <c r="P585" s="156"/>
      <c r="Q585" s="156"/>
      <c r="R585" s="156"/>
      <c r="S585" s="156"/>
      <c r="T585" s="156"/>
      <c r="U585" s="156"/>
      <c r="V585" s="156"/>
      <c r="W585" s="156"/>
      <c r="X585" s="156"/>
      <c r="Y585" s="147"/>
      <c r="Z585" s="147"/>
      <c r="AA585" s="147"/>
      <c r="AB585" s="147"/>
      <c r="AC585" s="147"/>
      <c r="AD585" s="147"/>
      <c r="AE585" s="147"/>
      <c r="AF585" s="147"/>
      <c r="AG585" s="147" t="s">
        <v>404</v>
      </c>
      <c r="AH585" s="147"/>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4"/>
      <c r="B586" s="155"/>
      <c r="C586" s="268" t="s">
        <v>1323</v>
      </c>
      <c r="D586" s="269"/>
      <c r="E586" s="269"/>
      <c r="F586" s="269"/>
      <c r="G586" s="269"/>
      <c r="H586" s="156"/>
      <c r="I586" s="156"/>
      <c r="J586" s="156"/>
      <c r="K586" s="156"/>
      <c r="L586" s="156"/>
      <c r="M586" s="156"/>
      <c r="N586" s="156"/>
      <c r="O586" s="156"/>
      <c r="P586" s="156"/>
      <c r="Q586" s="156"/>
      <c r="R586" s="156"/>
      <c r="S586" s="156"/>
      <c r="T586" s="156"/>
      <c r="U586" s="156"/>
      <c r="V586" s="156"/>
      <c r="W586" s="156"/>
      <c r="X586" s="156"/>
      <c r="Y586" s="147"/>
      <c r="Z586" s="147"/>
      <c r="AA586" s="147"/>
      <c r="AB586" s="147"/>
      <c r="AC586" s="147"/>
      <c r="AD586" s="147"/>
      <c r="AE586" s="147"/>
      <c r="AF586" s="147"/>
      <c r="AG586" s="147" t="s">
        <v>404</v>
      </c>
      <c r="AH586" s="147"/>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176" t="s">
        <v>259</v>
      </c>
      <c r="D587" s="157"/>
      <c r="E587" s="158"/>
      <c r="F587" s="156"/>
      <c r="G587" s="156"/>
      <c r="H587" s="156"/>
      <c r="I587" s="156"/>
      <c r="J587" s="156"/>
      <c r="K587" s="156"/>
      <c r="L587" s="156"/>
      <c r="M587" s="156"/>
      <c r="N587" s="156"/>
      <c r="O587" s="156"/>
      <c r="P587" s="156"/>
      <c r="Q587" s="156"/>
      <c r="R587" s="156"/>
      <c r="S587" s="156"/>
      <c r="T587" s="156"/>
      <c r="U587" s="156"/>
      <c r="V587" s="156"/>
      <c r="W587" s="156"/>
      <c r="X587" s="156"/>
      <c r="Y587" s="147"/>
      <c r="Z587" s="147"/>
      <c r="AA587" s="147"/>
      <c r="AB587" s="147"/>
      <c r="AC587" s="147"/>
      <c r="AD587" s="147"/>
      <c r="AE587" s="147"/>
      <c r="AF587" s="147"/>
      <c r="AG587" s="147" t="s">
        <v>260</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176" t="s">
        <v>1324</v>
      </c>
      <c r="D588" s="157"/>
      <c r="E588" s="158">
        <v>0.36</v>
      </c>
      <c r="F588" s="156"/>
      <c r="G588" s="156"/>
      <c r="H588" s="156"/>
      <c r="I588" s="156"/>
      <c r="J588" s="156"/>
      <c r="K588" s="156"/>
      <c r="L588" s="156"/>
      <c r="M588" s="156"/>
      <c r="N588" s="156"/>
      <c r="O588" s="156"/>
      <c r="P588" s="156"/>
      <c r="Q588" s="156"/>
      <c r="R588" s="156"/>
      <c r="S588" s="156"/>
      <c r="T588" s="156"/>
      <c r="U588" s="156"/>
      <c r="V588" s="156"/>
      <c r="W588" s="156"/>
      <c r="X588" s="156"/>
      <c r="Y588" s="147"/>
      <c r="Z588" s="147"/>
      <c r="AA588" s="147"/>
      <c r="AB588" s="147"/>
      <c r="AC588" s="147"/>
      <c r="AD588" s="147"/>
      <c r="AE588" s="147"/>
      <c r="AF588" s="147"/>
      <c r="AG588" s="147" t="s">
        <v>260</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ht="22.5" outlineLevel="1" x14ac:dyDescent="0.2">
      <c r="A589" s="166">
        <v>84</v>
      </c>
      <c r="B589" s="167" t="s">
        <v>1325</v>
      </c>
      <c r="C589" s="175" t="s">
        <v>1326</v>
      </c>
      <c r="D589" s="168" t="s">
        <v>535</v>
      </c>
      <c r="E589" s="169">
        <v>5.04E-2</v>
      </c>
      <c r="F589" s="170"/>
      <c r="G589" s="171">
        <f>ROUND(E589*F589,2)</f>
        <v>0</v>
      </c>
      <c r="H589" s="170"/>
      <c r="I589" s="171">
        <f>ROUND(E589*H589,2)</f>
        <v>0</v>
      </c>
      <c r="J589" s="170"/>
      <c r="K589" s="171">
        <f>ROUND(E589*J589,2)</f>
        <v>0</v>
      </c>
      <c r="L589" s="171">
        <v>21</v>
      </c>
      <c r="M589" s="171">
        <f>G589*(1+L589/100)</f>
        <v>0</v>
      </c>
      <c r="N589" s="171">
        <v>0.03</v>
      </c>
      <c r="O589" s="171">
        <f>ROUND(E589*N589,2)</f>
        <v>0</v>
      </c>
      <c r="P589" s="171">
        <v>0</v>
      </c>
      <c r="Q589" s="171">
        <f>ROUND(E589*P589,2)</f>
        <v>0</v>
      </c>
      <c r="R589" s="171" t="s">
        <v>960</v>
      </c>
      <c r="S589" s="171" t="s">
        <v>337</v>
      </c>
      <c r="T589" s="172" t="s">
        <v>338</v>
      </c>
      <c r="U589" s="156">
        <v>0</v>
      </c>
      <c r="V589" s="156">
        <f>ROUND(E589*U589,2)</f>
        <v>0</v>
      </c>
      <c r="W589" s="156"/>
      <c r="X589" s="156" t="s">
        <v>961</v>
      </c>
      <c r="Y589" s="147"/>
      <c r="Z589" s="147"/>
      <c r="AA589" s="147"/>
      <c r="AB589" s="147"/>
      <c r="AC589" s="147"/>
      <c r="AD589" s="147"/>
      <c r="AE589" s="147"/>
      <c r="AF589" s="147"/>
      <c r="AG589" s="147" t="s">
        <v>962</v>
      </c>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1" x14ac:dyDescent="0.2">
      <c r="A590" s="154"/>
      <c r="B590" s="155"/>
      <c r="C590" s="176" t="s">
        <v>259</v>
      </c>
      <c r="D590" s="157"/>
      <c r="E590" s="158"/>
      <c r="F590" s="156"/>
      <c r="G590" s="156"/>
      <c r="H590" s="156"/>
      <c r="I590" s="156"/>
      <c r="J590" s="156"/>
      <c r="K590" s="156"/>
      <c r="L590" s="156"/>
      <c r="M590" s="156"/>
      <c r="N590" s="156"/>
      <c r="O590" s="156"/>
      <c r="P590" s="156"/>
      <c r="Q590" s="156"/>
      <c r="R590" s="156"/>
      <c r="S590" s="156"/>
      <c r="T590" s="156"/>
      <c r="U590" s="156"/>
      <c r="V590" s="156"/>
      <c r="W590" s="156"/>
      <c r="X590" s="156"/>
      <c r="Y590" s="147"/>
      <c r="Z590" s="147"/>
      <c r="AA590" s="147"/>
      <c r="AB590" s="147"/>
      <c r="AC590" s="147"/>
      <c r="AD590" s="147"/>
      <c r="AE590" s="147"/>
      <c r="AF590" s="147"/>
      <c r="AG590" s="147" t="s">
        <v>260</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54"/>
      <c r="B591" s="155"/>
      <c r="C591" s="176" t="s">
        <v>1327</v>
      </c>
      <c r="D591" s="157"/>
      <c r="E591" s="158">
        <v>5.04E-2</v>
      </c>
      <c r="F591" s="156"/>
      <c r="G591" s="156"/>
      <c r="H591" s="156"/>
      <c r="I591" s="156"/>
      <c r="J591" s="156"/>
      <c r="K591" s="156"/>
      <c r="L591" s="156"/>
      <c r="M591" s="156"/>
      <c r="N591" s="156"/>
      <c r="O591" s="156"/>
      <c r="P591" s="156"/>
      <c r="Q591" s="156"/>
      <c r="R591" s="156"/>
      <c r="S591" s="156"/>
      <c r="T591" s="156"/>
      <c r="U591" s="156"/>
      <c r="V591" s="156"/>
      <c r="W591" s="156"/>
      <c r="X591" s="156"/>
      <c r="Y591" s="147"/>
      <c r="Z591" s="147"/>
      <c r="AA591" s="147"/>
      <c r="AB591" s="147"/>
      <c r="AC591" s="147"/>
      <c r="AD591" s="147"/>
      <c r="AE591" s="147"/>
      <c r="AF591" s="147"/>
      <c r="AG591" s="147" t="s">
        <v>260</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66">
        <v>85</v>
      </c>
      <c r="B592" s="167" t="s">
        <v>1328</v>
      </c>
      <c r="C592" s="175" t="s">
        <v>1329</v>
      </c>
      <c r="D592" s="168" t="s">
        <v>376</v>
      </c>
      <c r="E592" s="169">
        <v>6.16</v>
      </c>
      <c r="F592" s="170"/>
      <c r="G592" s="171">
        <f>ROUND(E592*F592,2)</f>
        <v>0</v>
      </c>
      <c r="H592" s="170"/>
      <c r="I592" s="171">
        <f>ROUND(E592*H592,2)</f>
        <v>0</v>
      </c>
      <c r="J592" s="170"/>
      <c r="K592" s="171">
        <f>ROUND(E592*J592,2)</f>
        <v>0</v>
      </c>
      <c r="L592" s="171">
        <v>21</v>
      </c>
      <c r="M592" s="171">
        <f>G592*(1+L592/100)</f>
        <v>0</v>
      </c>
      <c r="N592" s="171">
        <v>0</v>
      </c>
      <c r="O592" s="171">
        <f>ROUND(E592*N592,2)</f>
        <v>0</v>
      </c>
      <c r="P592" s="171">
        <v>0</v>
      </c>
      <c r="Q592" s="171">
        <f>ROUND(E592*P592,2)</f>
        <v>0</v>
      </c>
      <c r="R592" s="171" t="s">
        <v>710</v>
      </c>
      <c r="S592" s="171" t="s">
        <v>337</v>
      </c>
      <c r="T592" s="172" t="s">
        <v>338</v>
      </c>
      <c r="U592" s="156">
        <v>0.08</v>
      </c>
      <c r="V592" s="156">
        <f>ROUND(E592*U592,2)</f>
        <v>0.49</v>
      </c>
      <c r="W592" s="156"/>
      <c r="X592" s="156" t="s">
        <v>257</v>
      </c>
      <c r="Y592" s="147"/>
      <c r="Z592" s="147"/>
      <c r="AA592" s="147"/>
      <c r="AB592" s="147"/>
      <c r="AC592" s="147"/>
      <c r="AD592" s="147"/>
      <c r="AE592" s="147"/>
      <c r="AF592" s="147"/>
      <c r="AG592" s="147" t="s">
        <v>258</v>
      </c>
      <c r="AH592" s="147"/>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54"/>
      <c r="B593" s="155"/>
      <c r="C593" s="176" t="s">
        <v>259</v>
      </c>
      <c r="D593" s="157"/>
      <c r="E593" s="158"/>
      <c r="F593" s="156"/>
      <c r="G593" s="156"/>
      <c r="H593" s="156"/>
      <c r="I593" s="156"/>
      <c r="J593" s="156"/>
      <c r="K593" s="156"/>
      <c r="L593" s="156"/>
      <c r="M593" s="156"/>
      <c r="N593" s="156"/>
      <c r="O593" s="156"/>
      <c r="P593" s="156"/>
      <c r="Q593" s="156"/>
      <c r="R593" s="156"/>
      <c r="S593" s="156"/>
      <c r="T593" s="156"/>
      <c r="U593" s="156"/>
      <c r="V593" s="156"/>
      <c r="W593" s="156"/>
      <c r="X593" s="156"/>
      <c r="Y593" s="147"/>
      <c r="Z593" s="147"/>
      <c r="AA593" s="147"/>
      <c r="AB593" s="147"/>
      <c r="AC593" s="147"/>
      <c r="AD593" s="147"/>
      <c r="AE593" s="147"/>
      <c r="AF593" s="147"/>
      <c r="AG593" s="147" t="s">
        <v>260</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54"/>
      <c r="B594" s="155"/>
      <c r="C594" s="176" t="s">
        <v>1192</v>
      </c>
      <c r="D594" s="157"/>
      <c r="E594" s="158">
        <v>0.56000000000000005</v>
      </c>
      <c r="F594" s="156"/>
      <c r="G594" s="156"/>
      <c r="H594" s="156"/>
      <c r="I594" s="156"/>
      <c r="J594" s="156"/>
      <c r="K594" s="156"/>
      <c r="L594" s="156"/>
      <c r="M594" s="156"/>
      <c r="N594" s="156"/>
      <c r="O594" s="156"/>
      <c r="P594" s="156"/>
      <c r="Q594" s="156"/>
      <c r="R594" s="156"/>
      <c r="S594" s="156"/>
      <c r="T594" s="156"/>
      <c r="U594" s="156"/>
      <c r="V594" s="156"/>
      <c r="W594" s="156"/>
      <c r="X594" s="156"/>
      <c r="Y594" s="147"/>
      <c r="Z594" s="147"/>
      <c r="AA594" s="147"/>
      <c r="AB594" s="147"/>
      <c r="AC594" s="147"/>
      <c r="AD594" s="147"/>
      <c r="AE594" s="147"/>
      <c r="AF594" s="147"/>
      <c r="AG594" s="147" t="s">
        <v>260</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
      <c r="A595" s="154"/>
      <c r="B595" s="155"/>
      <c r="C595" s="176" t="s">
        <v>1308</v>
      </c>
      <c r="D595" s="157"/>
      <c r="E595" s="158">
        <v>3</v>
      </c>
      <c r="F595" s="156"/>
      <c r="G595" s="156"/>
      <c r="H595" s="156"/>
      <c r="I595" s="156"/>
      <c r="J595" s="156"/>
      <c r="K595" s="156"/>
      <c r="L595" s="156"/>
      <c r="M595" s="156"/>
      <c r="N595" s="156"/>
      <c r="O595" s="156"/>
      <c r="P595" s="156"/>
      <c r="Q595" s="156"/>
      <c r="R595" s="156"/>
      <c r="S595" s="156"/>
      <c r="T595" s="156"/>
      <c r="U595" s="156"/>
      <c r="V595" s="156"/>
      <c r="W595" s="156"/>
      <c r="X595" s="156"/>
      <c r="Y595" s="147"/>
      <c r="Z595" s="147"/>
      <c r="AA595" s="147"/>
      <c r="AB595" s="147"/>
      <c r="AC595" s="147"/>
      <c r="AD595" s="147"/>
      <c r="AE595" s="147"/>
      <c r="AF595" s="147"/>
      <c r="AG595" s="147" t="s">
        <v>260</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4"/>
      <c r="B596" s="155"/>
      <c r="C596" s="176" t="s">
        <v>1309</v>
      </c>
      <c r="D596" s="157"/>
      <c r="E596" s="158">
        <v>2</v>
      </c>
      <c r="F596" s="156"/>
      <c r="G596" s="156"/>
      <c r="H596" s="156"/>
      <c r="I596" s="156"/>
      <c r="J596" s="156"/>
      <c r="K596" s="156"/>
      <c r="L596" s="156"/>
      <c r="M596" s="156"/>
      <c r="N596" s="156"/>
      <c r="O596" s="156"/>
      <c r="P596" s="156"/>
      <c r="Q596" s="156"/>
      <c r="R596" s="156"/>
      <c r="S596" s="156"/>
      <c r="T596" s="156"/>
      <c r="U596" s="156"/>
      <c r="V596" s="156"/>
      <c r="W596" s="156"/>
      <c r="X596" s="156"/>
      <c r="Y596" s="147"/>
      <c r="Z596" s="147"/>
      <c r="AA596" s="147"/>
      <c r="AB596" s="147"/>
      <c r="AC596" s="147"/>
      <c r="AD596" s="147"/>
      <c r="AE596" s="147"/>
      <c r="AF596" s="147"/>
      <c r="AG596" s="147" t="s">
        <v>260</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54"/>
      <c r="B597" s="155"/>
      <c r="C597" s="176" t="s">
        <v>1310</v>
      </c>
      <c r="D597" s="157"/>
      <c r="E597" s="158">
        <v>0.6</v>
      </c>
      <c r="F597" s="156"/>
      <c r="G597" s="156"/>
      <c r="H597" s="156"/>
      <c r="I597" s="156"/>
      <c r="J597" s="156"/>
      <c r="K597" s="156"/>
      <c r="L597" s="156"/>
      <c r="M597" s="156"/>
      <c r="N597" s="156"/>
      <c r="O597" s="156"/>
      <c r="P597" s="156"/>
      <c r="Q597" s="156"/>
      <c r="R597" s="156"/>
      <c r="S597" s="156"/>
      <c r="T597" s="156"/>
      <c r="U597" s="156"/>
      <c r="V597" s="156"/>
      <c r="W597" s="156"/>
      <c r="X597" s="156"/>
      <c r="Y597" s="147"/>
      <c r="Z597" s="147"/>
      <c r="AA597" s="147"/>
      <c r="AB597" s="147"/>
      <c r="AC597" s="147"/>
      <c r="AD597" s="147"/>
      <c r="AE597" s="147"/>
      <c r="AF597" s="147"/>
      <c r="AG597" s="147" t="s">
        <v>260</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ht="22.5" outlineLevel="1" x14ac:dyDescent="0.2">
      <c r="A598" s="166">
        <v>86</v>
      </c>
      <c r="B598" s="167" t="s">
        <v>1325</v>
      </c>
      <c r="C598" s="175" t="s">
        <v>1326</v>
      </c>
      <c r="D598" s="168" t="s">
        <v>535</v>
      </c>
      <c r="E598" s="169">
        <v>0.41799999999999998</v>
      </c>
      <c r="F598" s="170"/>
      <c r="G598" s="171">
        <f>ROUND(E598*F598,2)</f>
        <v>0</v>
      </c>
      <c r="H598" s="170"/>
      <c r="I598" s="171">
        <f>ROUND(E598*H598,2)</f>
        <v>0</v>
      </c>
      <c r="J598" s="170"/>
      <c r="K598" s="171">
        <f>ROUND(E598*J598,2)</f>
        <v>0</v>
      </c>
      <c r="L598" s="171">
        <v>21</v>
      </c>
      <c r="M598" s="171">
        <f>G598*(1+L598/100)</f>
        <v>0</v>
      </c>
      <c r="N598" s="171">
        <v>0.03</v>
      </c>
      <c r="O598" s="171">
        <f>ROUND(E598*N598,2)</f>
        <v>0.01</v>
      </c>
      <c r="P598" s="171">
        <v>0</v>
      </c>
      <c r="Q598" s="171">
        <f>ROUND(E598*P598,2)</f>
        <v>0</v>
      </c>
      <c r="R598" s="171" t="s">
        <v>960</v>
      </c>
      <c r="S598" s="171" t="s">
        <v>337</v>
      </c>
      <c r="T598" s="172" t="s">
        <v>338</v>
      </c>
      <c r="U598" s="156">
        <v>0</v>
      </c>
      <c r="V598" s="156">
        <f>ROUND(E598*U598,2)</f>
        <v>0</v>
      </c>
      <c r="W598" s="156"/>
      <c r="X598" s="156" t="s">
        <v>961</v>
      </c>
      <c r="Y598" s="147"/>
      <c r="Z598" s="147"/>
      <c r="AA598" s="147"/>
      <c r="AB598" s="147"/>
      <c r="AC598" s="147"/>
      <c r="AD598" s="147"/>
      <c r="AE598" s="147"/>
      <c r="AF598" s="147"/>
      <c r="AG598" s="147" t="s">
        <v>962</v>
      </c>
      <c r="AH598" s="147"/>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54"/>
      <c r="B599" s="155"/>
      <c r="C599" s="176" t="s">
        <v>259</v>
      </c>
      <c r="D599" s="157"/>
      <c r="E599" s="158"/>
      <c r="F599" s="156"/>
      <c r="G599" s="156"/>
      <c r="H599" s="156"/>
      <c r="I599" s="156"/>
      <c r="J599" s="156"/>
      <c r="K599" s="156"/>
      <c r="L599" s="156"/>
      <c r="M599" s="156"/>
      <c r="N599" s="156"/>
      <c r="O599" s="156"/>
      <c r="P599" s="156"/>
      <c r="Q599" s="156"/>
      <c r="R599" s="156"/>
      <c r="S599" s="156"/>
      <c r="T599" s="156"/>
      <c r="U599" s="156"/>
      <c r="V599" s="156"/>
      <c r="W599" s="156"/>
      <c r="X599" s="156"/>
      <c r="Y599" s="147"/>
      <c r="Z599" s="147"/>
      <c r="AA599" s="147"/>
      <c r="AB599" s="147"/>
      <c r="AC599" s="147"/>
      <c r="AD599" s="147"/>
      <c r="AE599" s="147"/>
      <c r="AF599" s="147"/>
      <c r="AG599" s="147" t="s">
        <v>260</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54"/>
      <c r="B600" s="155"/>
      <c r="C600" s="176" t="s">
        <v>1330</v>
      </c>
      <c r="D600" s="157"/>
      <c r="E600" s="158">
        <v>0.15</v>
      </c>
      <c r="F600" s="156"/>
      <c r="G600" s="156"/>
      <c r="H600" s="156"/>
      <c r="I600" s="156"/>
      <c r="J600" s="156"/>
      <c r="K600" s="156"/>
      <c r="L600" s="156"/>
      <c r="M600" s="156"/>
      <c r="N600" s="156"/>
      <c r="O600" s="156"/>
      <c r="P600" s="156"/>
      <c r="Q600" s="156"/>
      <c r="R600" s="156"/>
      <c r="S600" s="156"/>
      <c r="T600" s="156"/>
      <c r="U600" s="156"/>
      <c r="V600" s="156"/>
      <c r="W600" s="156"/>
      <c r="X600" s="156"/>
      <c r="Y600" s="147"/>
      <c r="Z600" s="147"/>
      <c r="AA600" s="147"/>
      <c r="AB600" s="147"/>
      <c r="AC600" s="147"/>
      <c r="AD600" s="147"/>
      <c r="AE600" s="147"/>
      <c r="AF600" s="147"/>
      <c r="AG600" s="147" t="s">
        <v>260</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176" t="s">
        <v>1331</v>
      </c>
      <c r="D601" s="157"/>
      <c r="E601" s="158">
        <v>0.1</v>
      </c>
      <c r="F601" s="156"/>
      <c r="G601" s="156"/>
      <c r="H601" s="156"/>
      <c r="I601" s="156"/>
      <c r="J601" s="156"/>
      <c r="K601" s="156"/>
      <c r="L601" s="156"/>
      <c r="M601" s="156"/>
      <c r="N601" s="156"/>
      <c r="O601" s="156"/>
      <c r="P601" s="156"/>
      <c r="Q601" s="156"/>
      <c r="R601" s="156"/>
      <c r="S601" s="156"/>
      <c r="T601" s="156"/>
      <c r="U601" s="156"/>
      <c r="V601" s="156"/>
      <c r="W601" s="156"/>
      <c r="X601" s="156"/>
      <c r="Y601" s="147"/>
      <c r="Z601" s="147"/>
      <c r="AA601" s="147"/>
      <c r="AB601" s="147"/>
      <c r="AC601" s="147"/>
      <c r="AD601" s="147"/>
      <c r="AE601" s="147"/>
      <c r="AF601" s="147"/>
      <c r="AG601" s="147" t="s">
        <v>260</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54"/>
      <c r="B602" s="155"/>
      <c r="C602" s="176" t="s">
        <v>1332</v>
      </c>
      <c r="D602" s="157"/>
      <c r="E602" s="158">
        <v>0.03</v>
      </c>
      <c r="F602" s="156"/>
      <c r="G602" s="156"/>
      <c r="H602" s="156"/>
      <c r="I602" s="156"/>
      <c r="J602" s="156"/>
      <c r="K602" s="156"/>
      <c r="L602" s="156"/>
      <c r="M602" s="156"/>
      <c r="N602" s="156"/>
      <c r="O602" s="156"/>
      <c r="P602" s="156"/>
      <c r="Q602" s="156"/>
      <c r="R602" s="156"/>
      <c r="S602" s="156"/>
      <c r="T602" s="156"/>
      <c r="U602" s="156"/>
      <c r="V602" s="156"/>
      <c r="W602" s="156"/>
      <c r="X602" s="156"/>
      <c r="Y602" s="147"/>
      <c r="Z602" s="147"/>
      <c r="AA602" s="147"/>
      <c r="AB602" s="147"/>
      <c r="AC602" s="147"/>
      <c r="AD602" s="147"/>
      <c r="AE602" s="147"/>
      <c r="AF602" s="147"/>
      <c r="AG602" s="147" t="s">
        <v>260</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4"/>
      <c r="B603" s="155"/>
      <c r="C603" s="176" t="s">
        <v>1145</v>
      </c>
      <c r="D603" s="157"/>
      <c r="E603" s="158">
        <v>0.1</v>
      </c>
      <c r="F603" s="156"/>
      <c r="G603" s="156"/>
      <c r="H603" s="156"/>
      <c r="I603" s="156"/>
      <c r="J603" s="156"/>
      <c r="K603" s="156"/>
      <c r="L603" s="156"/>
      <c r="M603" s="156"/>
      <c r="N603" s="156"/>
      <c r="O603" s="156"/>
      <c r="P603" s="156"/>
      <c r="Q603" s="156"/>
      <c r="R603" s="156"/>
      <c r="S603" s="156"/>
      <c r="T603" s="156"/>
      <c r="U603" s="156"/>
      <c r="V603" s="156"/>
      <c r="W603" s="156"/>
      <c r="X603" s="156"/>
      <c r="Y603" s="147"/>
      <c r="Z603" s="147"/>
      <c r="AA603" s="147"/>
      <c r="AB603" s="147"/>
      <c r="AC603" s="147"/>
      <c r="AD603" s="147"/>
      <c r="AE603" s="147"/>
      <c r="AF603" s="147"/>
      <c r="AG603" s="147" t="s">
        <v>260</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54"/>
      <c r="B604" s="155"/>
      <c r="C604" s="186" t="s">
        <v>1030</v>
      </c>
      <c r="D604" s="183"/>
      <c r="E604" s="184">
        <v>3.7999999999999999E-2</v>
      </c>
      <c r="F604" s="156"/>
      <c r="G604" s="156"/>
      <c r="H604" s="156"/>
      <c r="I604" s="156"/>
      <c r="J604" s="156"/>
      <c r="K604" s="156"/>
      <c r="L604" s="156"/>
      <c r="M604" s="156"/>
      <c r="N604" s="156"/>
      <c r="O604" s="156"/>
      <c r="P604" s="156"/>
      <c r="Q604" s="156"/>
      <c r="R604" s="156"/>
      <c r="S604" s="156"/>
      <c r="T604" s="156"/>
      <c r="U604" s="156"/>
      <c r="V604" s="156"/>
      <c r="W604" s="156"/>
      <c r="X604" s="156"/>
      <c r="Y604" s="147"/>
      <c r="Z604" s="147"/>
      <c r="AA604" s="147"/>
      <c r="AB604" s="147"/>
      <c r="AC604" s="147"/>
      <c r="AD604" s="147"/>
      <c r="AE604" s="147"/>
      <c r="AF604" s="147"/>
      <c r="AG604" s="147" t="s">
        <v>260</v>
      </c>
      <c r="AH604" s="147">
        <v>4</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66">
        <v>87</v>
      </c>
      <c r="B605" s="167" t="s">
        <v>1333</v>
      </c>
      <c r="C605" s="175" t="s">
        <v>1334</v>
      </c>
      <c r="D605" s="168" t="s">
        <v>514</v>
      </c>
      <c r="E605" s="169">
        <v>278.73</v>
      </c>
      <c r="F605" s="170"/>
      <c r="G605" s="171">
        <f>ROUND(E605*F605,2)</f>
        <v>0</v>
      </c>
      <c r="H605" s="170"/>
      <c r="I605" s="171">
        <f>ROUND(E605*H605,2)</f>
        <v>0</v>
      </c>
      <c r="J605" s="170"/>
      <c r="K605" s="171">
        <f>ROUND(E605*J605,2)</f>
        <v>0</v>
      </c>
      <c r="L605" s="171">
        <v>21</v>
      </c>
      <c r="M605" s="171">
        <f>G605*(1+L605/100)</f>
        <v>0</v>
      </c>
      <c r="N605" s="171">
        <v>0</v>
      </c>
      <c r="O605" s="171">
        <f>ROUND(E605*N605,2)</f>
        <v>0</v>
      </c>
      <c r="P605" s="171">
        <v>0</v>
      </c>
      <c r="Q605" s="171">
        <f>ROUND(E605*P605,2)</f>
        <v>0</v>
      </c>
      <c r="R605" s="171" t="s">
        <v>710</v>
      </c>
      <c r="S605" s="171" t="s">
        <v>337</v>
      </c>
      <c r="T605" s="172" t="s">
        <v>338</v>
      </c>
      <c r="U605" s="156">
        <v>0.05</v>
      </c>
      <c r="V605" s="156">
        <f>ROUND(E605*U605,2)</f>
        <v>13.94</v>
      </c>
      <c r="W605" s="156"/>
      <c r="X605" s="156" t="s">
        <v>257</v>
      </c>
      <c r="Y605" s="147"/>
      <c r="Z605" s="147"/>
      <c r="AA605" s="147"/>
      <c r="AB605" s="147"/>
      <c r="AC605" s="147"/>
      <c r="AD605" s="147"/>
      <c r="AE605" s="147"/>
      <c r="AF605" s="147"/>
      <c r="AG605" s="147" t="s">
        <v>258</v>
      </c>
      <c r="AH605" s="147"/>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54"/>
      <c r="B606" s="155"/>
      <c r="C606" s="176" t="s">
        <v>259</v>
      </c>
      <c r="D606" s="157"/>
      <c r="E606" s="158"/>
      <c r="F606" s="156"/>
      <c r="G606" s="156"/>
      <c r="H606" s="156"/>
      <c r="I606" s="156"/>
      <c r="J606" s="156"/>
      <c r="K606" s="156"/>
      <c r="L606" s="156"/>
      <c r="M606" s="156"/>
      <c r="N606" s="156"/>
      <c r="O606" s="156"/>
      <c r="P606" s="156"/>
      <c r="Q606" s="156"/>
      <c r="R606" s="156"/>
      <c r="S606" s="156"/>
      <c r="T606" s="156"/>
      <c r="U606" s="156"/>
      <c r="V606" s="156"/>
      <c r="W606" s="156"/>
      <c r="X606" s="156"/>
      <c r="Y606" s="147"/>
      <c r="Z606" s="147"/>
      <c r="AA606" s="147"/>
      <c r="AB606" s="147"/>
      <c r="AC606" s="147"/>
      <c r="AD606" s="147"/>
      <c r="AE606" s="147"/>
      <c r="AF606" s="147"/>
      <c r="AG606" s="147" t="s">
        <v>260</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76" t="s">
        <v>1335</v>
      </c>
      <c r="D607" s="157"/>
      <c r="E607" s="158">
        <v>13.91</v>
      </c>
      <c r="F607" s="156"/>
      <c r="G607" s="156"/>
      <c r="H607" s="156"/>
      <c r="I607" s="156"/>
      <c r="J607" s="156"/>
      <c r="K607" s="156"/>
      <c r="L607" s="156"/>
      <c r="M607" s="156"/>
      <c r="N607" s="156"/>
      <c r="O607" s="156"/>
      <c r="P607" s="156"/>
      <c r="Q607" s="156"/>
      <c r="R607" s="156"/>
      <c r="S607" s="156"/>
      <c r="T607" s="156"/>
      <c r="U607" s="156"/>
      <c r="V607" s="156"/>
      <c r="W607" s="156"/>
      <c r="X607" s="156"/>
      <c r="Y607" s="147"/>
      <c r="Z607" s="147"/>
      <c r="AA607" s="147"/>
      <c r="AB607" s="147"/>
      <c r="AC607" s="147"/>
      <c r="AD607" s="147"/>
      <c r="AE607" s="147"/>
      <c r="AF607" s="147"/>
      <c r="AG607" s="147" t="s">
        <v>260</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4"/>
      <c r="B608" s="155"/>
      <c r="C608" s="176" t="s">
        <v>1336</v>
      </c>
      <c r="D608" s="157"/>
      <c r="E608" s="158">
        <v>6.03</v>
      </c>
      <c r="F608" s="156"/>
      <c r="G608" s="156"/>
      <c r="H608" s="156"/>
      <c r="I608" s="156"/>
      <c r="J608" s="156"/>
      <c r="K608" s="156"/>
      <c r="L608" s="156"/>
      <c r="M608" s="156"/>
      <c r="N608" s="156"/>
      <c r="O608" s="156"/>
      <c r="P608" s="156"/>
      <c r="Q608" s="156"/>
      <c r="R608" s="156"/>
      <c r="S608" s="156"/>
      <c r="T608" s="156"/>
      <c r="U608" s="156"/>
      <c r="V608" s="156"/>
      <c r="W608" s="156"/>
      <c r="X608" s="156"/>
      <c r="Y608" s="147"/>
      <c r="Z608" s="147"/>
      <c r="AA608" s="147"/>
      <c r="AB608" s="147"/>
      <c r="AC608" s="147"/>
      <c r="AD608" s="147"/>
      <c r="AE608" s="147"/>
      <c r="AF608" s="147"/>
      <c r="AG608" s="147" t="s">
        <v>260</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4"/>
      <c r="B609" s="155"/>
      <c r="C609" s="176" t="s">
        <v>1337</v>
      </c>
      <c r="D609" s="157"/>
      <c r="E609" s="158">
        <v>15</v>
      </c>
      <c r="F609" s="156"/>
      <c r="G609" s="156"/>
      <c r="H609" s="156"/>
      <c r="I609" s="156"/>
      <c r="J609" s="156"/>
      <c r="K609" s="156"/>
      <c r="L609" s="156"/>
      <c r="M609" s="156"/>
      <c r="N609" s="156"/>
      <c r="O609" s="156"/>
      <c r="P609" s="156"/>
      <c r="Q609" s="156"/>
      <c r="R609" s="156"/>
      <c r="S609" s="156"/>
      <c r="T609" s="156"/>
      <c r="U609" s="156"/>
      <c r="V609" s="156"/>
      <c r="W609" s="156"/>
      <c r="X609" s="156"/>
      <c r="Y609" s="147"/>
      <c r="Z609" s="147"/>
      <c r="AA609" s="147"/>
      <c r="AB609" s="147"/>
      <c r="AC609" s="147"/>
      <c r="AD609" s="147"/>
      <c r="AE609" s="147"/>
      <c r="AF609" s="147"/>
      <c r="AG609" s="147" t="s">
        <v>260</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54"/>
      <c r="B610" s="155"/>
      <c r="C610" s="176" t="s">
        <v>1338</v>
      </c>
      <c r="D610" s="157"/>
      <c r="E610" s="158">
        <v>24.085000000000001</v>
      </c>
      <c r="F610" s="156"/>
      <c r="G610" s="156"/>
      <c r="H610" s="156"/>
      <c r="I610" s="156"/>
      <c r="J610" s="156"/>
      <c r="K610" s="156"/>
      <c r="L610" s="156"/>
      <c r="M610" s="156"/>
      <c r="N610" s="156"/>
      <c r="O610" s="156"/>
      <c r="P610" s="156"/>
      <c r="Q610" s="156"/>
      <c r="R610" s="156"/>
      <c r="S610" s="156"/>
      <c r="T610" s="156"/>
      <c r="U610" s="156"/>
      <c r="V610" s="156"/>
      <c r="W610" s="156"/>
      <c r="X610" s="156"/>
      <c r="Y610" s="147"/>
      <c r="Z610" s="147"/>
      <c r="AA610" s="147"/>
      <c r="AB610" s="147"/>
      <c r="AC610" s="147"/>
      <c r="AD610" s="147"/>
      <c r="AE610" s="147"/>
      <c r="AF610" s="147"/>
      <c r="AG610" s="147" t="s">
        <v>260</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176" t="s">
        <v>1339</v>
      </c>
      <c r="D611" s="157"/>
      <c r="E611" s="158">
        <v>19.8</v>
      </c>
      <c r="F611" s="156"/>
      <c r="G611" s="156"/>
      <c r="H611" s="156"/>
      <c r="I611" s="156"/>
      <c r="J611" s="156"/>
      <c r="K611" s="156"/>
      <c r="L611" s="156"/>
      <c r="M611" s="156"/>
      <c r="N611" s="156"/>
      <c r="O611" s="156"/>
      <c r="P611" s="156"/>
      <c r="Q611" s="156"/>
      <c r="R611" s="156"/>
      <c r="S611" s="156"/>
      <c r="T611" s="156"/>
      <c r="U611" s="156"/>
      <c r="V611" s="156"/>
      <c r="W611" s="156"/>
      <c r="X611" s="156"/>
      <c r="Y611" s="147"/>
      <c r="Z611" s="147"/>
      <c r="AA611" s="147"/>
      <c r="AB611" s="147"/>
      <c r="AC611" s="147"/>
      <c r="AD611" s="147"/>
      <c r="AE611" s="147"/>
      <c r="AF611" s="147"/>
      <c r="AG611" s="147" t="s">
        <v>260</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54"/>
      <c r="B612" s="155"/>
      <c r="C612" s="176" t="s">
        <v>1340</v>
      </c>
      <c r="D612" s="157"/>
      <c r="E612" s="158">
        <v>52.185000000000002</v>
      </c>
      <c r="F612" s="156"/>
      <c r="G612" s="156"/>
      <c r="H612" s="156"/>
      <c r="I612" s="156"/>
      <c r="J612" s="156"/>
      <c r="K612" s="156"/>
      <c r="L612" s="156"/>
      <c r="M612" s="156"/>
      <c r="N612" s="156"/>
      <c r="O612" s="156"/>
      <c r="P612" s="156"/>
      <c r="Q612" s="156"/>
      <c r="R612" s="156"/>
      <c r="S612" s="156"/>
      <c r="T612" s="156"/>
      <c r="U612" s="156"/>
      <c r="V612" s="156"/>
      <c r="W612" s="156"/>
      <c r="X612" s="156"/>
      <c r="Y612" s="147"/>
      <c r="Z612" s="147"/>
      <c r="AA612" s="147"/>
      <c r="AB612" s="147"/>
      <c r="AC612" s="147"/>
      <c r="AD612" s="147"/>
      <c r="AE612" s="147"/>
      <c r="AF612" s="147"/>
      <c r="AG612" s="147" t="s">
        <v>260</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4"/>
      <c r="B613" s="155"/>
      <c r="C613" s="176" t="s">
        <v>1341</v>
      </c>
      <c r="D613" s="157"/>
      <c r="E613" s="158">
        <v>7</v>
      </c>
      <c r="F613" s="156"/>
      <c r="G613" s="156"/>
      <c r="H613" s="156"/>
      <c r="I613" s="156"/>
      <c r="J613" s="156"/>
      <c r="K613" s="156"/>
      <c r="L613" s="156"/>
      <c r="M613" s="156"/>
      <c r="N613" s="156"/>
      <c r="O613" s="156"/>
      <c r="P613" s="156"/>
      <c r="Q613" s="156"/>
      <c r="R613" s="156"/>
      <c r="S613" s="156"/>
      <c r="T613" s="156"/>
      <c r="U613" s="156"/>
      <c r="V613" s="156"/>
      <c r="W613" s="156"/>
      <c r="X613" s="156"/>
      <c r="Y613" s="147"/>
      <c r="Z613" s="147"/>
      <c r="AA613" s="147"/>
      <c r="AB613" s="147"/>
      <c r="AC613" s="147"/>
      <c r="AD613" s="147"/>
      <c r="AE613" s="147"/>
      <c r="AF613" s="147"/>
      <c r="AG613" s="147" t="s">
        <v>260</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54"/>
      <c r="B614" s="155"/>
      <c r="C614" s="176" t="s">
        <v>1342</v>
      </c>
      <c r="D614" s="157"/>
      <c r="E614" s="158">
        <v>4.3</v>
      </c>
      <c r="F614" s="156"/>
      <c r="G614" s="156"/>
      <c r="H614" s="156"/>
      <c r="I614" s="156"/>
      <c r="J614" s="156"/>
      <c r="K614" s="156"/>
      <c r="L614" s="156"/>
      <c r="M614" s="156"/>
      <c r="N614" s="156"/>
      <c r="O614" s="156"/>
      <c r="P614" s="156"/>
      <c r="Q614" s="156"/>
      <c r="R614" s="156"/>
      <c r="S614" s="156"/>
      <c r="T614" s="156"/>
      <c r="U614" s="156"/>
      <c r="V614" s="156"/>
      <c r="W614" s="156"/>
      <c r="X614" s="156"/>
      <c r="Y614" s="147"/>
      <c r="Z614" s="147"/>
      <c r="AA614" s="147"/>
      <c r="AB614" s="147"/>
      <c r="AC614" s="147"/>
      <c r="AD614" s="147"/>
      <c r="AE614" s="147"/>
      <c r="AF614" s="147"/>
      <c r="AG614" s="147" t="s">
        <v>260</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76" t="s">
        <v>1343</v>
      </c>
      <c r="D615" s="157"/>
      <c r="E615" s="158">
        <v>4.5999999999999996</v>
      </c>
      <c r="F615" s="156"/>
      <c r="G615" s="156"/>
      <c r="H615" s="156"/>
      <c r="I615" s="156"/>
      <c r="J615" s="156"/>
      <c r="K615" s="156"/>
      <c r="L615" s="156"/>
      <c r="M615" s="156"/>
      <c r="N615" s="156"/>
      <c r="O615" s="156"/>
      <c r="P615" s="156"/>
      <c r="Q615" s="156"/>
      <c r="R615" s="156"/>
      <c r="S615" s="156"/>
      <c r="T615" s="156"/>
      <c r="U615" s="156"/>
      <c r="V615" s="156"/>
      <c r="W615" s="156"/>
      <c r="X615" s="156"/>
      <c r="Y615" s="147"/>
      <c r="Z615" s="147"/>
      <c r="AA615" s="147"/>
      <c r="AB615" s="147"/>
      <c r="AC615" s="147"/>
      <c r="AD615" s="147"/>
      <c r="AE615" s="147"/>
      <c r="AF615" s="147"/>
      <c r="AG615" s="147" t="s">
        <v>260</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54"/>
      <c r="B616" s="155"/>
      <c r="C616" s="176" t="s">
        <v>1344</v>
      </c>
      <c r="D616" s="157"/>
      <c r="E616" s="158">
        <v>5.4</v>
      </c>
      <c r="F616" s="156"/>
      <c r="G616" s="156"/>
      <c r="H616" s="156"/>
      <c r="I616" s="156"/>
      <c r="J616" s="156"/>
      <c r="K616" s="156"/>
      <c r="L616" s="156"/>
      <c r="M616" s="156"/>
      <c r="N616" s="156"/>
      <c r="O616" s="156"/>
      <c r="P616" s="156"/>
      <c r="Q616" s="156"/>
      <c r="R616" s="156"/>
      <c r="S616" s="156"/>
      <c r="T616" s="156"/>
      <c r="U616" s="156"/>
      <c r="V616" s="156"/>
      <c r="W616" s="156"/>
      <c r="X616" s="156"/>
      <c r="Y616" s="147"/>
      <c r="Z616" s="147"/>
      <c r="AA616" s="147"/>
      <c r="AB616" s="147"/>
      <c r="AC616" s="147"/>
      <c r="AD616" s="147"/>
      <c r="AE616" s="147"/>
      <c r="AF616" s="147"/>
      <c r="AG616" s="147" t="s">
        <v>260</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4"/>
      <c r="B617" s="155"/>
      <c r="C617" s="176" t="s">
        <v>1345</v>
      </c>
      <c r="D617" s="157"/>
      <c r="E617" s="158">
        <v>16.559999999999999</v>
      </c>
      <c r="F617" s="156"/>
      <c r="G617" s="156"/>
      <c r="H617" s="156"/>
      <c r="I617" s="156"/>
      <c r="J617" s="156"/>
      <c r="K617" s="156"/>
      <c r="L617" s="156"/>
      <c r="M617" s="156"/>
      <c r="N617" s="156"/>
      <c r="O617" s="156"/>
      <c r="P617" s="156"/>
      <c r="Q617" s="156"/>
      <c r="R617" s="156"/>
      <c r="S617" s="156"/>
      <c r="T617" s="156"/>
      <c r="U617" s="156"/>
      <c r="V617" s="156"/>
      <c r="W617" s="156"/>
      <c r="X617" s="156"/>
      <c r="Y617" s="147"/>
      <c r="Z617" s="147"/>
      <c r="AA617" s="147"/>
      <c r="AB617" s="147"/>
      <c r="AC617" s="147"/>
      <c r="AD617" s="147"/>
      <c r="AE617" s="147"/>
      <c r="AF617" s="147"/>
      <c r="AG617" s="147" t="s">
        <v>260</v>
      </c>
      <c r="AH617" s="147">
        <v>0</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54"/>
      <c r="B618" s="155"/>
      <c r="C618" s="176" t="s">
        <v>1346</v>
      </c>
      <c r="D618" s="157"/>
      <c r="E618" s="158">
        <v>6.3</v>
      </c>
      <c r="F618" s="156"/>
      <c r="G618" s="156"/>
      <c r="H618" s="156"/>
      <c r="I618" s="156"/>
      <c r="J618" s="156"/>
      <c r="K618" s="156"/>
      <c r="L618" s="156"/>
      <c r="M618" s="156"/>
      <c r="N618" s="156"/>
      <c r="O618" s="156"/>
      <c r="P618" s="156"/>
      <c r="Q618" s="156"/>
      <c r="R618" s="156"/>
      <c r="S618" s="156"/>
      <c r="T618" s="156"/>
      <c r="U618" s="156"/>
      <c r="V618" s="156"/>
      <c r="W618" s="156"/>
      <c r="X618" s="156"/>
      <c r="Y618" s="147"/>
      <c r="Z618" s="147"/>
      <c r="AA618" s="147"/>
      <c r="AB618" s="147"/>
      <c r="AC618" s="147"/>
      <c r="AD618" s="147"/>
      <c r="AE618" s="147"/>
      <c r="AF618" s="147"/>
      <c r="AG618" s="147" t="s">
        <v>260</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4"/>
      <c r="B619" s="155"/>
      <c r="C619" s="176" t="s">
        <v>1347</v>
      </c>
      <c r="D619" s="157"/>
      <c r="E619" s="158">
        <v>11.1</v>
      </c>
      <c r="F619" s="156"/>
      <c r="G619" s="156"/>
      <c r="H619" s="156"/>
      <c r="I619" s="156"/>
      <c r="J619" s="156"/>
      <c r="K619" s="156"/>
      <c r="L619" s="156"/>
      <c r="M619" s="156"/>
      <c r="N619" s="156"/>
      <c r="O619" s="156"/>
      <c r="P619" s="156"/>
      <c r="Q619" s="156"/>
      <c r="R619" s="156"/>
      <c r="S619" s="156"/>
      <c r="T619" s="156"/>
      <c r="U619" s="156"/>
      <c r="V619" s="156"/>
      <c r="W619" s="156"/>
      <c r="X619" s="156"/>
      <c r="Y619" s="147"/>
      <c r="Z619" s="147"/>
      <c r="AA619" s="147"/>
      <c r="AB619" s="147"/>
      <c r="AC619" s="147"/>
      <c r="AD619" s="147"/>
      <c r="AE619" s="147"/>
      <c r="AF619" s="147"/>
      <c r="AG619" s="147" t="s">
        <v>260</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4"/>
      <c r="B620" s="155"/>
      <c r="C620" s="176" t="s">
        <v>1348</v>
      </c>
      <c r="D620" s="157"/>
      <c r="E620" s="158">
        <v>34.734999999999999</v>
      </c>
      <c r="F620" s="156"/>
      <c r="G620" s="156"/>
      <c r="H620" s="156"/>
      <c r="I620" s="156"/>
      <c r="J620" s="156"/>
      <c r="K620" s="156"/>
      <c r="L620" s="156"/>
      <c r="M620" s="156"/>
      <c r="N620" s="156"/>
      <c r="O620" s="156"/>
      <c r="P620" s="156"/>
      <c r="Q620" s="156"/>
      <c r="R620" s="156"/>
      <c r="S620" s="156"/>
      <c r="T620" s="156"/>
      <c r="U620" s="156"/>
      <c r="V620" s="156"/>
      <c r="W620" s="156"/>
      <c r="X620" s="156"/>
      <c r="Y620" s="147"/>
      <c r="Z620" s="147"/>
      <c r="AA620" s="147"/>
      <c r="AB620" s="147"/>
      <c r="AC620" s="147"/>
      <c r="AD620" s="147"/>
      <c r="AE620" s="147"/>
      <c r="AF620" s="147"/>
      <c r="AG620" s="147" t="s">
        <v>260</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4"/>
      <c r="B621" s="155"/>
      <c r="C621" s="176" t="s">
        <v>1349</v>
      </c>
      <c r="D621" s="157"/>
      <c r="E621" s="158">
        <v>5.3</v>
      </c>
      <c r="F621" s="156"/>
      <c r="G621" s="156"/>
      <c r="H621" s="156"/>
      <c r="I621" s="156"/>
      <c r="J621" s="156"/>
      <c r="K621" s="156"/>
      <c r="L621" s="156"/>
      <c r="M621" s="156"/>
      <c r="N621" s="156"/>
      <c r="O621" s="156"/>
      <c r="P621" s="156"/>
      <c r="Q621" s="156"/>
      <c r="R621" s="156"/>
      <c r="S621" s="156"/>
      <c r="T621" s="156"/>
      <c r="U621" s="156"/>
      <c r="V621" s="156"/>
      <c r="W621" s="156"/>
      <c r="X621" s="156"/>
      <c r="Y621" s="147"/>
      <c r="Z621" s="147"/>
      <c r="AA621" s="147"/>
      <c r="AB621" s="147"/>
      <c r="AC621" s="147"/>
      <c r="AD621" s="147"/>
      <c r="AE621" s="147"/>
      <c r="AF621" s="147"/>
      <c r="AG621" s="147" t="s">
        <v>260</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4"/>
      <c r="B622" s="155"/>
      <c r="C622" s="176" t="s">
        <v>1350</v>
      </c>
      <c r="D622" s="157"/>
      <c r="E622" s="158">
        <v>4.9000000000000004</v>
      </c>
      <c r="F622" s="156"/>
      <c r="G622" s="156"/>
      <c r="H622" s="156"/>
      <c r="I622" s="156"/>
      <c r="J622" s="156"/>
      <c r="K622" s="156"/>
      <c r="L622" s="156"/>
      <c r="M622" s="156"/>
      <c r="N622" s="156"/>
      <c r="O622" s="156"/>
      <c r="P622" s="156"/>
      <c r="Q622" s="156"/>
      <c r="R622" s="156"/>
      <c r="S622" s="156"/>
      <c r="T622" s="156"/>
      <c r="U622" s="156"/>
      <c r="V622" s="156"/>
      <c r="W622" s="156"/>
      <c r="X622" s="156"/>
      <c r="Y622" s="147"/>
      <c r="Z622" s="147"/>
      <c r="AA622" s="147"/>
      <c r="AB622" s="147"/>
      <c r="AC622" s="147"/>
      <c r="AD622" s="147"/>
      <c r="AE622" s="147"/>
      <c r="AF622" s="147"/>
      <c r="AG622" s="147" t="s">
        <v>260</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4"/>
      <c r="B623" s="155"/>
      <c r="C623" s="176" t="s">
        <v>1351</v>
      </c>
      <c r="D623" s="157"/>
      <c r="E623" s="158">
        <v>9.19</v>
      </c>
      <c r="F623" s="156"/>
      <c r="G623" s="156"/>
      <c r="H623" s="156"/>
      <c r="I623" s="156"/>
      <c r="J623" s="156"/>
      <c r="K623" s="156"/>
      <c r="L623" s="156"/>
      <c r="M623" s="156"/>
      <c r="N623" s="156"/>
      <c r="O623" s="156"/>
      <c r="P623" s="156"/>
      <c r="Q623" s="156"/>
      <c r="R623" s="156"/>
      <c r="S623" s="156"/>
      <c r="T623" s="156"/>
      <c r="U623" s="156"/>
      <c r="V623" s="156"/>
      <c r="W623" s="156"/>
      <c r="X623" s="156"/>
      <c r="Y623" s="147"/>
      <c r="Z623" s="147"/>
      <c r="AA623" s="147"/>
      <c r="AB623" s="147"/>
      <c r="AC623" s="147"/>
      <c r="AD623" s="147"/>
      <c r="AE623" s="147"/>
      <c r="AF623" s="147"/>
      <c r="AG623" s="147" t="s">
        <v>260</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76" t="s">
        <v>1352</v>
      </c>
      <c r="D624" s="157"/>
      <c r="E624" s="158">
        <v>7.6349999999999998</v>
      </c>
      <c r="F624" s="156"/>
      <c r="G624" s="156"/>
      <c r="H624" s="156"/>
      <c r="I624" s="156"/>
      <c r="J624" s="156"/>
      <c r="K624" s="156"/>
      <c r="L624" s="156"/>
      <c r="M624" s="156"/>
      <c r="N624" s="156"/>
      <c r="O624" s="156"/>
      <c r="P624" s="156"/>
      <c r="Q624" s="156"/>
      <c r="R624" s="156"/>
      <c r="S624" s="156"/>
      <c r="T624" s="156"/>
      <c r="U624" s="156"/>
      <c r="V624" s="156"/>
      <c r="W624" s="156"/>
      <c r="X624" s="156"/>
      <c r="Y624" s="147"/>
      <c r="Z624" s="147"/>
      <c r="AA624" s="147"/>
      <c r="AB624" s="147"/>
      <c r="AC624" s="147"/>
      <c r="AD624" s="147"/>
      <c r="AE624" s="147"/>
      <c r="AF624" s="147"/>
      <c r="AG624" s="147" t="s">
        <v>260</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4"/>
      <c r="B625" s="155"/>
      <c r="C625" s="176" t="s">
        <v>1353</v>
      </c>
      <c r="D625" s="157"/>
      <c r="E625" s="158">
        <v>5.0999999999999996</v>
      </c>
      <c r="F625" s="156"/>
      <c r="G625" s="156"/>
      <c r="H625" s="156"/>
      <c r="I625" s="156"/>
      <c r="J625" s="156"/>
      <c r="K625" s="156"/>
      <c r="L625" s="156"/>
      <c r="M625" s="156"/>
      <c r="N625" s="156"/>
      <c r="O625" s="156"/>
      <c r="P625" s="156"/>
      <c r="Q625" s="156"/>
      <c r="R625" s="156"/>
      <c r="S625" s="156"/>
      <c r="T625" s="156"/>
      <c r="U625" s="156"/>
      <c r="V625" s="156"/>
      <c r="W625" s="156"/>
      <c r="X625" s="156"/>
      <c r="Y625" s="147"/>
      <c r="Z625" s="147"/>
      <c r="AA625" s="147"/>
      <c r="AB625" s="147"/>
      <c r="AC625" s="147"/>
      <c r="AD625" s="147"/>
      <c r="AE625" s="147"/>
      <c r="AF625" s="147"/>
      <c r="AG625" s="147" t="s">
        <v>260</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4"/>
      <c r="B626" s="155"/>
      <c r="C626" s="176" t="s">
        <v>1354</v>
      </c>
      <c r="D626" s="157"/>
      <c r="E626" s="158">
        <v>4.7</v>
      </c>
      <c r="F626" s="156"/>
      <c r="G626" s="156"/>
      <c r="H626" s="156"/>
      <c r="I626" s="156"/>
      <c r="J626" s="156"/>
      <c r="K626" s="156"/>
      <c r="L626" s="156"/>
      <c r="M626" s="156"/>
      <c r="N626" s="156"/>
      <c r="O626" s="156"/>
      <c r="P626" s="156"/>
      <c r="Q626" s="156"/>
      <c r="R626" s="156"/>
      <c r="S626" s="156"/>
      <c r="T626" s="156"/>
      <c r="U626" s="156"/>
      <c r="V626" s="156"/>
      <c r="W626" s="156"/>
      <c r="X626" s="156"/>
      <c r="Y626" s="147"/>
      <c r="Z626" s="147"/>
      <c r="AA626" s="147"/>
      <c r="AB626" s="147"/>
      <c r="AC626" s="147"/>
      <c r="AD626" s="147"/>
      <c r="AE626" s="147"/>
      <c r="AF626" s="147"/>
      <c r="AG626" s="147" t="s">
        <v>260</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176" t="s">
        <v>1355</v>
      </c>
      <c r="D627" s="157"/>
      <c r="E627" s="158">
        <v>4</v>
      </c>
      <c r="F627" s="156"/>
      <c r="G627" s="156"/>
      <c r="H627" s="156"/>
      <c r="I627" s="156"/>
      <c r="J627" s="156"/>
      <c r="K627" s="156"/>
      <c r="L627" s="156"/>
      <c r="M627" s="156"/>
      <c r="N627" s="156"/>
      <c r="O627" s="156"/>
      <c r="P627" s="156"/>
      <c r="Q627" s="156"/>
      <c r="R627" s="156"/>
      <c r="S627" s="156"/>
      <c r="T627" s="156"/>
      <c r="U627" s="156"/>
      <c r="V627" s="156"/>
      <c r="W627" s="156"/>
      <c r="X627" s="156"/>
      <c r="Y627" s="147"/>
      <c r="Z627" s="147"/>
      <c r="AA627" s="147"/>
      <c r="AB627" s="147"/>
      <c r="AC627" s="147"/>
      <c r="AD627" s="147"/>
      <c r="AE627" s="147"/>
      <c r="AF627" s="147"/>
      <c r="AG627" s="147" t="s">
        <v>260</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4"/>
      <c r="B628" s="155"/>
      <c r="C628" s="176" t="s">
        <v>1356</v>
      </c>
      <c r="D628" s="157"/>
      <c r="E628" s="158">
        <v>4.0999999999999996</v>
      </c>
      <c r="F628" s="156"/>
      <c r="G628" s="156"/>
      <c r="H628" s="156"/>
      <c r="I628" s="156"/>
      <c r="J628" s="156"/>
      <c r="K628" s="156"/>
      <c r="L628" s="156"/>
      <c r="M628" s="156"/>
      <c r="N628" s="156"/>
      <c r="O628" s="156"/>
      <c r="P628" s="156"/>
      <c r="Q628" s="156"/>
      <c r="R628" s="156"/>
      <c r="S628" s="156"/>
      <c r="T628" s="156"/>
      <c r="U628" s="156"/>
      <c r="V628" s="156"/>
      <c r="W628" s="156"/>
      <c r="X628" s="156"/>
      <c r="Y628" s="147"/>
      <c r="Z628" s="147"/>
      <c r="AA628" s="147"/>
      <c r="AB628" s="147"/>
      <c r="AC628" s="147"/>
      <c r="AD628" s="147"/>
      <c r="AE628" s="147"/>
      <c r="AF628" s="147"/>
      <c r="AG628" s="147" t="s">
        <v>260</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4"/>
      <c r="B629" s="155"/>
      <c r="C629" s="176" t="s">
        <v>1357</v>
      </c>
      <c r="D629" s="157"/>
      <c r="E629" s="158">
        <v>12.8</v>
      </c>
      <c r="F629" s="156"/>
      <c r="G629" s="156"/>
      <c r="H629" s="156"/>
      <c r="I629" s="156"/>
      <c r="J629" s="156"/>
      <c r="K629" s="156"/>
      <c r="L629" s="156"/>
      <c r="M629" s="156"/>
      <c r="N629" s="156"/>
      <c r="O629" s="156"/>
      <c r="P629" s="156"/>
      <c r="Q629" s="156"/>
      <c r="R629" s="156"/>
      <c r="S629" s="156"/>
      <c r="T629" s="156"/>
      <c r="U629" s="156"/>
      <c r="V629" s="156"/>
      <c r="W629" s="156"/>
      <c r="X629" s="156"/>
      <c r="Y629" s="147"/>
      <c r="Z629" s="147"/>
      <c r="AA629" s="147"/>
      <c r="AB629" s="147"/>
      <c r="AC629" s="147"/>
      <c r="AD629" s="147"/>
      <c r="AE629" s="147"/>
      <c r="AF629" s="147"/>
      <c r="AG629" s="147" t="s">
        <v>260</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66">
        <v>88</v>
      </c>
      <c r="B630" s="167" t="s">
        <v>1358</v>
      </c>
      <c r="C630" s="175" t="s">
        <v>1359</v>
      </c>
      <c r="D630" s="168" t="s">
        <v>514</v>
      </c>
      <c r="E630" s="169">
        <v>557.46</v>
      </c>
      <c r="F630" s="170"/>
      <c r="G630" s="171">
        <f>ROUND(E630*F630,2)</f>
        <v>0</v>
      </c>
      <c r="H630" s="170"/>
      <c r="I630" s="171">
        <f>ROUND(E630*H630,2)</f>
        <v>0</v>
      </c>
      <c r="J630" s="170"/>
      <c r="K630" s="171">
        <f>ROUND(E630*J630,2)</f>
        <v>0</v>
      </c>
      <c r="L630" s="171">
        <v>21</v>
      </c>
      <c r="M630" s="171">
        <f>G630*(1+L630/100)</f>
        <v>0</v>
      </c>
      <c r="N630" s="171">
        <v>0</v>
      </c>
      <c r="O630" s="171">
        <f>ROUND(E630*N630,2)</f>
        <v>0</v>
      </c>
      <c r="P630" s="171">
        <v>0</v>
      </c>
      <c r="Q630" s="171">
        <f>ROUND(E630*P630,2)</f>
        <v>0</v>
      </c>
      <c r="R630" s="171" t="s">
        <v>960</v>
      </c>
      <c r="S630" s="171" t="s">
        <v>337</v>
      </c>
      <c r="T630" s="172" t="s">
        <v>338</v>
      </c>
      <c r="U630" s="156">
        <v>0</v>
      </c>
      <c r="V630" s="156">
        <f>ROUND(E630*U630,2)</f>
        <v>0</v>
      </c>
      <c r="W630" s="156"/>
      <c r="X630" s="156" t="s">
        <v>961</v>
      </c>
      <c r="Y630" s="147"/>
      <c r="Z630" s="147"/>
      <c r="AA630" s="147"/>
      <c r="AB630" s="147"/>
      <c r="AC630" s="147"/>
      <c r="AD630" s="147"/>
      <c r="AE630" s="147"/>
      <c r="AF630" s="147"/>
      <c r="AG630" s="147" t="s">
        <v>962</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4"/>
      <c r="B631" s="155"/>
      <c r="C631" s="176" t="s">
        <v>259</v>
      </c>
      <c r="D631" s="157"/>
      <c r="E631" s="158"/>
      <c r="F631" s="156"/>
      <c r="G631" s="156"/>
      <c r="H631" s="156"/>
      <c r="I631" s="156"/>
      <c r="J631" s="156"/>
      <c r="K631" s="156"/>
      <c r="L631" s="156"/>
      <c r="M631" s="156"/>
      <c r="N631" s="156"/>
      <c r="O631" s="156"/>
      <c r="P631" s="156"/>
      <c r="Q631" s="156"/>
      <c r="R631" s="156"/>
      <c r="S631" s="156"/>
      <c r="T631" s="156"/>
      <c r="U631" s="156"/>
      <c r="V631" s="156"/>
      <c r="W631" s="156"/>
      <c r="X631" s="156"/>
      <c r="Y631" s="147"/>
      <c r="Z631" s="147"/>
      <c r="AA631" s="147"/>
      <c r="AB631" s="147"/>
      <c r="AC631" s="147"/>
      <c r="AD631" s="147"/>
      <c r="AE631" s="147"/>
      <c r="AF631" s="147"/>
      <c r="AG631" s="147" t="s">
        <v>260</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c r="B632" s="155"/>
      <c r="C632" s="176" t="s">
        <v>1360</v>
      </c>
      <c r="D632" s="157"/>
      <c r="E632" s="158"/>
      <c r="F632" s="156"/>
      <c r="G632" s="156"/>
      <c r="H632" s="156"/>
      <c r="I632" s="156"/>
      <c r="J632" s="156"/>
      <c r="K632" s="156"/>
      <c r="L632" s="156"/>
      <c r="M632" s="156"/>
      <c r="N632" s="156"/>
      <c r="O632" s="156"/>
      <c r="P632" s="156"/>
      <c r="Q632" s="156"/>
      <c r="R632" s="156"/>
      <c r="S632" s="156"/>
      <c r="T632" s="156"/>
      <c r="U632" s="156"/>
      <c r="V632" s="156"/>
      <c r="W632" s="156"/>
      <c r="X632" s="156"/>
      <c r="Y632" s="147"/>
      <c r="Z632" s="147"/>
      <c r="AA632" s="147"/>
      <c r="AB632" s="147"/>
      <c r="AC632" s="147"/>
      <c r="AD632" s="147"/>
      <c r="AE632" s="147"/>
      <c r="AF632" s="147"/>
      <c r="AG632" s="147" t="s">
        <v>260</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54"/>
      <c r="B633" s="155"/>
      <c r="C633" s="176" t="s">
        <v>1361</v>
      </c>
      <c r="D633" s="157"/>
      <c r="E633" s="158">
        <v>557.46</v>
      </c>
      <c r="F633" s="156"/>
      <c r="G633" s="156"/>
      <c r="H633" s="156"/>
      <c r="I633" s="156"/>
      <c r="J633" s="156"/>
      <c r="K633" s="156"/>
      <c r="L633" s="156"/>
      <c r="M633" s="156"/>
      <c r="N633" s="156"/>
      <c r="O633" s="156"/>
      <c r="P633" s="156"/>
      <c r="Q633" s="156"/>
      <c r="R633" s="156"/>
      <c r="S633" s="156"/>
      <c r="T633" s="156"/>
      <c r="U633" s="156"/>
      <c r="V633" s="156"/>
      <c r="W633" s="156"/>
      <c r="X633" s="156"/>
      <c r="Y633" s="147"/>
      <c r="Z633" s="147"/>
      <c r="AA633" s="147"/>
      <c r="AB633" s="147"/>
      <c r="AC633" s="147"/>
      <c r="AD633" s="147"/>
      <c r="AE633" s="147"/>
      <c r="AF633" s="147"/>
      <c r="AG633" s="147" t="s">
        <v>260</v>
      </c>
      <c r="AH633" s="147">
        <v>5</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66">
        <v>89</v>
      </c>
      <c r="B634" s="167" t="s">
        <v>1362</v>
      </c>
      <c r="C634" s="175" t="s">
        <v>1363</v>
      </c>
      <c r="D634" s="168" t="s">
        <v>335</v>
      </c>
      <c r="E634" s="169">
        <v>1.413E-2</v>
      </c>
      <c r="F634" s="170"/>
      <c r="G634" s="171">
        <f>ROUND(E634*F634,2)</f>
        <v>0</v>
      </c>
      <c r="H634" s="170"/>
      <c r="I634" s="171">
        <f>ROUND(E634*H634,2)</f>
        <v>0</v>
      </c>
      <c r="J634" s="170"/>
      <c r="K634" s="171">
        <f>ROUND(E634*J634,2)</f>
        <v>0</v>
      </c>
      <c r="L634" s="171">
        <v>21</v>
      </c>
      <c r="M634" s="171">
        <f>G634*(1+L634/100)</f>
        <v>0</v>
      </c>
      <c r="N634" s="171">
        <v>0</v>
      </c>
      <c r="O634" s="171">
        <f>ROUND(E634*N634,2)</f>
        <v>0</v>
      </c>
      <c r="P634" s="171">
        <v>0</v>
      </c>
      <c r="Q634" s="171">
        <f>ROUND(E634*P634,2)</f>
        <v>0</v>
      </c>
      <c r="R634" s="171" t="s">
        <v>710</v>
      </c>
      <c r="S634" s="171" t="s">
        <v>337</v>
      </c>
      <c r="T634" s="172" t="s">
        <v>338</v>
      </c>
      <c r="U634" s="156">
        <v>1.74</v>
      </c>
      <c r="V634" s="156">
        <f>ROUND(E634*U634,2)</f>
        <v>0.02</v>
      </c>
      <c r="W634" s="156"/>
      <c r="X634" s="156" t="s">
        <v>1294</v>
      </c>
      <c r="Y634" s="147"/>
      <c r="Z634" s="147"/>
      <c r="AA634" s="147"/>
      <c r="AB634" s="147"/>
      <c r="AC634" s="147"/>
      <c r="AD634" s="147"/>
      <c r="AE634" s="147"/>
      <c r="AF634" s="147"/>
      <c r="AG634" s="147" t="s">
        <v>1295</v>
      </c>
      <c r="AH634" s="147"/>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54"/>
      <c r="B635" s="155"/>
      <c r="C635" s="264" t="s">
        <v>1364</v>
      </c>
      <c r="D635" s="265"/>
      <c r="E635" s="265"/>
      <c r="F635" s="265"/>
      <c r="G635" s="265"/>
      <c r="H635" s="156"/>
      <c r="I635" s="156"/>
      <c r="J635" s="156"/>
      <c r="K635" s="156"/>
      <c r="L635" s="156"/>
      <c r="M635" s="156"/>
      <c r="N635" s="156"/>
      <c r="O635" s="156"/>
      <c r="P635" s="156"/>
      <c r="Q635" s="156"/>
      <c r="R635" s="156"/>
      <c r="S635" s="156"/>
      <c r="T635" s="156"/>
      <c r="U635" s="156"/>
      <c r="V635" s="156"/>
      <c r="W635" s="156"/>
      <c r="X635" s="156"/>
      <c r="Y635" s="147"/>
      <c r="Z635" s="147"/>
      <c r="AA635" s="147"/>
      <c r="AB635" s="147"/>
      <c r="AC635" s="147"/>
      <c r="AD635" s="147"/>
      <c r="AE635" s="147"/>
      <c r="AF635" s="147"/>
      <c r="AG635" s="147" t="s">
        <v>351</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x14ac:dyDescent="0.2">
      <c r="A636" s="160" t="s">
        <v>250</v>
      </c>
      <c r="B636" s="161" t="s">
        <v>167</v>
      </c>
      <c r="C636" s="174" t="s">
        <v>168</v>
      </c>
      <c r="D636" s="162"/>
      <c r="E636" s="163"/>
      <c r="F636" s="164"/>
      <c r="G636" s="164">
        <f>SUMIF(AG637:AG639,"&lt;&gt;NOR",G637:G639)</f>
        <v>0</v>
      </c>
      <c r="H636" s="164"/>
      <c r="I636" s="164">
        <f>SUM(I637:I639)</f>
        <v>0</v>
      </c>
      <c r="J636" s="164"/>
      <c r="K636" s="164">
        <f>SUM(K637:K639)</f>
        <v>0</v>
      </c>
      <c r="L636" s="164"/>
      <c r="M636" s="164">
        <f>SUM(M637:M639)</f>
        <v>0</v>
      </c>
      <c r="N636" s="164"/>
      <c r="O636" s="164">
        <f>SUM(O637:O639)</f>
        <v>0</v>
      </c>
      <c r="P636" s="164"/>
      <c r="Q636" s="164">
        <f>SUM(Q637:Q639)</f>
        <v>0</v>
      </c>
      <c r="R636" s="164"/>
      <c r="S636" s="164"/>
      <c r="T636" s="165"/>
      <c r="U636" s="159"/>
      <c r="V636" s="159">
        <f>SUM(V637:V639)</f>
        <v>0</v>
      </c>
      <c r="W636" s="159"/>
      <c r="X636" s="159"/>
      <c r="AG636" t="s">
        <v>251</v>
      </c>
    </row>
    <row r="637" spans="1:60" ht="22.5" outlineLevel="1" x14ac:dyDescent="0.2">
      <c r="A637" s="166">
        <v>90</v>
      </c>
      <c r="B637" s="167" t="s">
        <v>1365</v>
      </c>
      <c r="C637" s="175" t="s">
        <v>1366</v>
      </c>
      <c r="D637" s="168" t="s">
        <v>254</v>
      </c>
      <c r="E637" s="169">
        <v>1</v>
      </c>
      <c r="F637" s="170"/>
      <c r="G637" s="171">
        <f>ROUND(E637*F637,2)</f>
        <v>0</v>
      </c>
      <c r="H637" s="170"/>
      <c r="I637" s="171">
        <f>ROUND(E637*H637,2)</f>
        <v>0</v>
      </c>
      <c r="J637" s="170"/>
      <c r="K637" s="171">
        <f>ROUND(E637*J637,2)</f>
        <v>0</v>
      </c>
      <c r="L637" s="171">
        <v>21</v>
      </c>
      <c r="M637" s="171">
        <f>G637*(1+L637/100)</f>
        <v>0</v>
      </c>
      <c r="N637" s="171">
        <v>0</v>
      </c>
      <c r="O637" s="171">
        <f>ROUND(E637*N637,2)</f>
        <v>0</v>
      </c>
      <c r="P637" s="171">
        <v>0</v>
      </c>
      <c r="Q637" s="171">
        <f>ROUND(E637*P637,2)</f>
        <v>0</v>
      </c>
      <c r="R637" s="171"/>
      <c r="S637" s="171" t="s">
        <v>255</v>
      </c>
      <c r="T637" s="172" t="s">
        <v>256</v>
      </c>
      <c r="U637" s="156">
        <v>0</v>
      </c>
      <c r="V637" s="156">
        <f>ROUND(E637*U637,2)</f>
        <v>0</v>
      </c>
      <c r="W637" s="156"/>
      <c r="X637" s="156" t="s">
        <v>257</v>
      </c>
      <c r="Y637" s="147"/>
      <c r="Z637" s="147"/>
      <c r="AA637" s="147"/>
      <c r="AB637" s="147"/>
      <c r="AC637" s="147"/>
      <c r="AD637" s="147"/>
      <c r="AE637" s="147"/>
      <c r="AF637" s="147"/>
      <c r="AG637" s="147" t="s">
        <v>258</v>
      </c>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76" t="s">
        <v>259</v>
      </c>
      <c r="D638" s="157"/>
      <c r="E638" s="158"/>
      <c r="F638" s="156"/>
      <c r="G638" s="156"/>
      <c r="H638" s="156"/>
      <c r="I638" s="156"/>
      <c r="J638" s="156"/>
      <c r="K638" s="156"/>
      <c r="L638" s="156"/>
      <c r="M638" s="156"/>
      <c r="N638" s="156"/>
      <c r="O638" s="156"/>
      <c r="P638" s="156"/>
      <c r="Q638" s="156"/>
      <c r="R638" s="156"/>
      <c r="S638" s="156"/>
      <c r="T638" s="156"/>
      <c r="U638" s="156"/>
      <c r="V638" s="156"/>
      <c r="W638" s="156"/>
      <c r="X638" s="156"/>
      <c r="Y638" s="147"/>
      <c r="Z638" s="147"/>
      <c r="AA638" s="147"/>
      <c r="AB638" s="147"/>
      <c r="AC638" s="147"/>
      <c r="AD638" s="147"/>
      <c r="AE638" s="147"/>
      <c r="AF638" s="147"/>
      <c r="AG638" s="147" t="s">
        <v>260</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54"/>
      <c r="B639" s="155"/>
      <c r="C639" s="176" t="s">
        <v>1367</v>
      </c>
      <c r="D639" s="157"/>
      <c r="E639" s="158">
        <v>1</v>
      </c>
      <c r="F639" s="156"/>
      <c r="G639" s="156"/>
      <c r="H639" s="156"/>
      <c r="I639" s="156"/>
      <c r="J639" s="156"/>
      <c r="K639" s="156"/>
      <c r="L639" s="156"/>
      <c r="M639" s="156"/>
      <c r="N639" s="156"/>
      <c r="O639" s="156"/>
      <c r="P639" s="156"/>
      <c r="Q639" s="156"/>
      <c r="R639" s="156"/>
      <c r="S639" s="156"/>
      <c r="T639" s="156"/>
      <c r="U639" s="156"/>
      <c r="V639" s="156"/>
      <c r="W639" s="156"/>
      <c r="X639" s="156"/>
      <c r="Y639" s="147"/>
      <c r="Z639" s="147"/>
      <c r="AA639" s="147"/>
      <c r="AB639" s="147"/>
      <c r="AC639" s="147"/>
      <c r="AD639" s="147"/>
      <c r="AE639" s="147"/>
      <c r="AF639" s="147"/>
      <c r="AG639" s="147" t="s">
        <v>260</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x14ac:dyDescent="0.2">
      <c r="A640" s="160" t="s">
        <v>250</v>
      </c>
      <c r="B640" s="161" t="s">
        <v>172</v>
      </c>
      <c r="C640" s="174" t="s">
        <v>173</v>
      </c>
      <c r="D640" s="162"/>
      <c r="E640" s="163"/>
      <c r="F640" s="164"/>
      <c r="G640" s="164">
        <f>SUMIF(AG641:AG658,"&lt;&gt;NOR",G641:G658)</f>
        <v>0</v>
      </c>
      <c r="H640" s="164"/>
      <c r="I640" s="164">
        <f>SUM(I641:I658)</f>
        <v>0</v>
      </c>
      <c r="J640" s="164"/>
      <c r="K640" s="164">
        <f>SUM(K641:K658)</f>
        <v>0</v>
      </c>
      <c r="L640" s="164"/>
      <c r="M640" s="164">
        <f>SUM(M641:M658)</f>
        <v>0</v>
      </c>
      <c r="N640" s="164"/>
      <c r="O640" s="164">
        <f>SUM(O641:O658)</f>
        <v>0.01</v>
      </c>
      <c r="P640" s="164"/>
      <c r="Q640" s="164">
        <f>SUM(Q641:Q658)</f>
        <v>0</v>
      </c>
      <c r="R640" s="164"/>
      <c r="S640" s="164"/>
      <c r="T640" s="165"/>
      <c r="U640" s="159"/>
      <c r="V640" s="159">
        <f>SUM(V641:V658)</f>
        <v>7.1499999999999986</v>
      </c>
      <c r="W640" s="159"/>
      <c r="X640" s="159"/>
      <c r="AG640" t="s">
        <v>251</v>
      </c>
    </row>
    <row r="641" spans="1:60" ht="22.5" outlineLevel="1" x14ac:dyDescent="0.2">
      <c r="A641" s="166">
        <v>91</v>
      </c>
      <c r="B641" s="167" t="s">
        <v>1368</v>
      </c>
      <c r="C641" s="175" t="s">
        <v>1369</v>
      </c>
      <c r="D641" s="168" t="s">
        <v>254</v>
      </c>
      <c r="E641" s="169">
        <v>12</v>
      </c>
      <c r="F641" s="170"/>
      <c r="G641" s="171">
        <f>ROUND(E641*F641,2)</f>
        <v>0</v>
      </c>
      <c r="H641" s="170"/>
      <c r="I641" s="171">
        <f>ROUND(E641*H641,2)</f>
        <v>0</v>
      </c>
      <c r="J641" s="170"/>
      <c r="K641" s="171">
        <f>ROUND(E641*J641,2)</f>
        <v>0</v>
      </c>
      <c r="L641" s="171">
        <v>21</v>
      </c>
      <c r="M641" s="171">
        <f>G641*(1+L641/100)</f>
        <v>0</v>
      </c>
      <c r="N641" s="171">
        <v>6.6E-4</v>
      </c>
      <c r="O641" s="171">
        <f>ROUND(E641*N641,2)</f>
        <v>0.01</v>
      </c>
      <c r="P641" s="171">
        <v>0</v>
      </c>
      <c r="Q641" s="171">
        <f>ROUND(E641*P641,2)</f>
        <v>0</v>
      </c>
      <c r="R641" s="171"/>
      <c r="S641" s="171" t="s">
        <v>255</v>
      </c>
      <c r="T641" s="172" t="s">
        <v>256</v>
      </c>
      <c r="U641" s="156">
        <v>0.23150000000000001</v>
      </c>
      <c r="V641" s="156">
        <f>ROUND(E641*U641,2)</f>
        <v>2.78</v>
      </c>
      <c r="W641" s="156"/>
      <c r="X641" s="156" t="s">
        <v>257</v>
      </c>
      <c r="Y641" s="147"/>
      <c r="Z641" s="147"/>
      <c r="AA641" s="147"/>
      <c r="AB641" s="147"/>
      <c r="AC641" s="147"/>
      <c r="AD641" s="147"/>
      <c r="AE641" s="147"/>
      <c r="AF641" s="147"/>
      <c r="AG641" s="147" t="s">
        <v>258</v>
      </c>
      <c r="AH641" s="147"/>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4"/>
      <c r="B642" s="155"/>
      <c r="C642" s="176" t="s">
        <v>259</v>
      </c>
      <c r="D642" s="157"/>
      <c r="E642" s="158"/>
      <c r="F642" s="156"/>
      <c r="G642" s="156"/>
      <c r="H642" s="156"/>
      <c r="I642" s="156"/>
      <c r="J642" s="156"/>
      <c r="K642" s="156"/>
      <c r="L642" s="156"/>
      <c r="M642" s="156"/>
      <c r="N642" s="156"/>
      <c r="O642" s="156"/>
      <c r="P642" s="156"/>
      <c r="Q642" s="156"/>
      <c r="R642" s="156"/>
      <c r="S642" s="156"/>
      <c r="T642" s="156"/>
      <c r="U642" s="156"/>
      <c r="V642" s="156"/>
      <c r="W642" s="156"/>
      <c r="X642" s="156"/>
      <c r="Y642" s="147"/>
      <c r="Z642" s="147"/>
      <c r="AA642" s="147"/>
      <c r="AB642" s="147"/>
      <c r="AC642" s="147"/>
      <c r="AD642" s="147"/>
      <c r="AE642" s="147"/>
      <c r="AF642" s="147"/>
      <c r="AG642" s="147" t="s">
        <v>260</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4"/>
      <c r="B643" s="155"/>
      <c r="C643" s="176" t="s">
        <v>1370</v>
      </c>
      <c r="D643" s="157"/>
      <c r="E643" s="158">
        <v>12</v>
      </c>
      <c r="F643" s="156"/>
      <c r="G643" s="156"/>
      <c r="H643" s="156"/>
      <c r="I643" s="156"/>
      <c r="J643" s="156"/>
      <c r="K643" s="156"/>
      <c r="L643" s="156"/>
      <c r="M643" s="156"/>
      <c r="N643" s="156"/>
      <c r="O643" s="156"/>
      <c r="P643" s="156"/>
      <c r="Q643" s="156"/>
      <c r="R643" s="156"/>
      <c r="S643" s="156"/>
      <c r="T643" s="156"/>
      <c r="U643" s="156"/>
      <c r="V643" s="156"/>
      <c r="W643" s="156"/>
      <c r="X643" s="156"/>
      <c r="Y643" s="147"/>
      <c r="Z643" s="147"/>
      <c r="AA643" s="147"/>
      <c r="AB643" s="147"/>
      <c r="AC643" s="147"/>
      <c r="AD643" s="147"/>
      <c r="AE643" s="147"/>
      <c r="AF643" s="147"/>
      <c r="AG643" s="147" t="s">
        <v>260</v>
      </c>
      <c r="AH643" s="147">
        <v>0</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ht="22.5" outlineLevel="1" x14ac:dyDescent="0.2">
      <c r="A644" s="166">
        <v>92</v>
      </c>
      <c r="B644" s="167" t="s">
        <v>1371</v>
      </c>
      <c r="C644" s="175" t="s">
        <v>1372</v>
      </c>
      <c r="D644" s="168" t="s">
        <v>254</v>
      </c>
      <c r="E644" s="169">
        <v>5</v>
      </c>
      <c r="F644" s="170"/>
      <c r="G644" s="171">
        <f>ROUND(E644*F644,2)</f>
        <v>0</v>
      </c>
      <c r="H644" s="170"/>
      <c r="I644" s="171">
        <f>ROUND(E644*H644,2)</f>
        <v>0</v>
      </c>
      <c r="J644" s="170"/>
      <c r="K644" s="171">
        <f>ROUND(E644*J644,2)</f>
        <v>0</v>
      </c>
      <c r="L644" s="171">
        <v>21</v>
      </c>
      <c r="M644" s="171">
        <f>G644*(1+L644/100)</f>
        <v>0</v>
      </c>
      <c r="N644" s="171">
        <v>6.6E-4</v>
      </c>
      <c r="O644" s="171">
        <f>ROUND(E644*N644,2)</f>
        <v>0</v>
      </c>
      <c r="P644" s="171">
        <v>0</v>
      </c>
      <c r="Q644" s="171">
        <f>ROUND(E644*P644,2)</f>
        <v>0</v>
      </c>
      <c r="R644" s="171"/>
      <c r="S644" s="171" t="s">
        <v>255</v>
      </c>
      <c r="T644" s="172" t="s">
        <v>256</v>
      </c>
      <c r="U644" s="156">
        <v>0.23</v>
      </c>
      <c r="V644" s="156">
        <f>ROUND(E644*U644,2)</f>
        <v>1.1499999999999999</v>
      </c>
      <c r="W644" s="156"/>
      <c r="X644" s="156" t="s">
        <v>257</v>
      </c>
      <c r="Y644" s="147"/>
      <c r="Z644" s="147"/>
      <c r="AA644" s="147"/>
      <c r="AB644" s="147"/>
      <c r="AC644" s="147"/>
      <c r="AD644" s="147"/>
      <c r="AE644" s="147"/>
      <c r="AF644" s="147"/>
      <c r="AG644" s="147" t="s">
        <v>258</v>
      </c>
      <c r="AH644" s="147"/>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54"/>
      <c r="B645" s="155"/>
      <c r="C645" s="176" t="s">
        <v>259</v>
      </c>
      <c r="D645" s="157"/>
      <c r="E645" s="158"/>
      <c r="F645" s="156"/>
      <c r="G645" s="156"/>
      <c r="H645" s="156"/>
      <c r="I645" s="156"/>
      <c r="J645" s="156"/>
      <c r="K645" s="156"/>
      <c r="L645" s="156"/>
      <c r="M645" s="156"/>
      <c r="N645" s="156"/>
      <c r="O645" s="156"/>
      <c r="P645" s="156"/>
      <c r="Q645" s="156"/>
      <c r="R645" s="156"/>
      <c r="S645" s="156"/>
      <c r="T645" s="156"/>
      <c r="U645" s="156"/>
      <c r="V645" s="156"/>
      <c r="W645" s="156"/>
      <c r="X645" s="156"/>
      <c r="Y645" s="147"/>
      <c r="Z645" s="147"/>
      <c r="AA645" s="147"/>
      <c r="AB645" s="147"/>
      <c r="AC645" s="147"/>
      <c r="AD645" s="147"/>
      <c r="AE645" s="147"/>
      <c r="AF645" s="147"/>
      <c r="AG645" s="147" t="s">
        <v>260</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176" t="s">
        <v>1373</v>
      </c>
      <c r="D646" s="157"/>
      <c r="E646" s="158">
        <v>5</v>
      </c>
      <c r="F646" s="156"/>
      <c r="G646" s="156"/>
      <c r="H646" s="156"/>
      <c r="I646" s="156"/>
      <c r="J646" s="156"/>
      <c r="K646" s="156"/>
      <c r="L646" s="156"/>
      <c r="M646" s="156"/>
      <c r="N646" s="156"/>
      <c r="O646" s="156"/>
      <c r="P646" s="156"/>
      <c r="Q646" s="156"/>
      <c r="R646" s="156"/>
      <c r="S646" s="156"/>
      <c r="T646" s="156"/>
      <c r="U646" s="156"/>
      <c r="V646" s="156"/>
      <c r="W646" s="156"/>
      <c r="X646" s="156"/>
      <c r="Y646" s="147"/>
      <c r="Z646" s="147"/>
      <c r="AA646" s="147"/>
      <c r="AB646" s="147"/>
      <c r="AC646" s="147"/>
      <c r="AD646" s="147"/>
      <c r="AE646" s="147"/>
      <c r="AF646" s="147"/>
      <c r="AG646" s="147" t="s">
        <v>260</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ht="22.5" outlineLevel="1" x14ac:dyDescent="0.2">
      <c r="A647" s="166">
        <v>93</v>
      </c>
      <c r="B647" s="167" t="s">
        <v>1374</v>
      </c>
      <c r="C647" s="175" t="s">
        <v>1375</v>
      </c>
      <c r="D647" s="168" t="s">
        <v>254</v>
      </c>
      <c r="E647" s="169">
        <v>3</v>
      </c>
      <c r="F647" s="170"/>
      <c r="G647" s="171">
        <f>ROUND(E647*F647,2)</f>
        <v>0</v>
      </c>
      <c r="H647" s="170"/>
      <c r="I647" s="171">
        <f>ROUND(E647*H647,2)</f>
        <v>0</v>
      </c>
      <c r="J647" s="170"/>
      <c r="K647" s="171">
        <f>ROUND(E647*J647,2)</f>
        <v>0</v>
      </c>
      <c r="L647" s="171">
        <v>21</v>
      </c>
      <c r="M647" s="171">
        <f>G647*(1+L647/100)</f>
        <v>0</v>
      </c>
      <c r="N647" s="171">
        <v>6.6E-4</v>
      </c>
      <c r="O647" s="171">
        <f>ROUND(E647*N647,2)</f>
        <v>0</v>
      </c>
      <c r="P647" s="171">
        <v>0</v>
      </c>
      <c r="Q647" s="171">
        <f>ROUND(E647*P647,2)</f>
        <v>0</v>
      </c>
      <c r="R647" s="171"/>
      <c r="S647" s="171" t="s">
        <v>255</v>
      </c>
      <c r="T647" s="172" t="s">
        <v>256</v>
      </c>
      <c r="U647" s="156">
        <v>0.23</v>
      </c>
      <c r="V647" s="156">
        <f>ROUND(E647*U647,2)</f>
        <v>0.69</v>
      </c>
      <c r="W647" s="156"/>
      <c r="X647" s="156" t="s">
        <v>257</v>
      </c>
      <c r="Y647" s="147"/>
      <c r="Z647" s="147"/>
      <c r="AA647" s="147"/>
      <c r="AB647" s="147"/>
      <c r="AC647" s="147"/>
      <c r="AD647" s="147"/>
      <c r="AE647" s="147"/>
      <c r="AF647" s="147"/>
      <c r="AG647" s="147" t="s">
        <v>258</v>
      </c>
      <c r="AH647" s="147"/>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54"/>
      <c r="B648" s="155"/>
      <c r="C648" s="176" t="s">
        <v>259</v>
      </c>
      <c r="D648" s="157"/>
      <c r="E648" s="158"/>
      <c r="F648" s="156"/>
      <c r="G648" s="156"/>
      <c r="H648" s="156"/>
      <c r="I648" s="156"/>
      <c r="J648" s="156"/>
      <c r="K648" s="156"/>
      <c r="L648" s="156"/>
      <c r="M648" s="156"/>
      <c r="N648" s="156"/>
      <c r="O648" s="156"/>
      <c r="P648" s="156"/>
      <c r="Q648" s="156"/>
      <c r="R648" s="156"/>
      <c r="S648" s="156"/>
      <c r="T648" s="156"/>
      <c r="U648" s="156"/>
      <c r="V648" s="156"/>
      <c r="W648" s="156"/>
      <c r="X648" s="156"/>
      <c r="Y648" s="147"/>
      <c r="Z648" s="147"/>
      <c r="AA648" s="147"/>
      <c r="AB648" s="147"/>
      <c r="AC648" s="147"/>
      <c r="AD648" s="147"/>
      <c r="AE648" s="147"/>
      <c r="AF648" s="147"/>
      <c r="AG648" s="147" t="s">
        <v>260</v>
      </c>
      <c r="AH648" s="147">
        <v>0</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4"/>
      <c r="B649" s="155"/>
      <c r="C649" s="176" t="s">
        <v>1376</v>
      </c>
      <c r="D649" s="157"/>
      <c r="E649" s="158">
        <v>3</v>
      </c>
      <c r="F649" s="156"/>
      <c r="G649" s="156"/>
      <c r="H649" s="156"/>
      <c r="I649" s="156"/>
      <c r="J649" s="156"/>
      <c r="K649" s="156"/>
      <c r="L649" s="156"/>
      <c r="M649" s="156"/>
      <c r="N649" s="156"/>
      <c r="O649" s="156"/>
      <c r="P649" s="156"/>
      <c r="Q649" s="156"/>
      <c r="R649" s="156"/>
      <c r="S649" s="156"/>
      <c r="T649" s="156"/>
      <c r="U649" s="156"/>
      <c r="V649" s="156"/>
      <c r="W649" s="156"/>
      <c r="X649" s="156"/>
      <c r="Y649" s="147"/>
      <c r="Z649" s="147"/>
      <c r="AA649" s="147"/>
      <c r="AB649" s="147"/>
      <c r="AC649" s="147"/>
      <c r="AD649" s="147"/>
      <c r="AE649" s="147"/>
      <c r="AF649" s="147"/>
      <c r="AG649" s="147" t="s">
        <v>260</v>
      </c>
      <c r="AH649" s="147">
        <v>0</v>
      </c>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ht="22.5" outlineLevel="1" x14ac:dyDescent="0.2">
      <c r="A650" s="166">
        <v>94</v>
      </c>
      <c r="B650" s="167" t="s">
        <v>1377</v>
      </c>
      <c r="C650" s="175" t="s">
        <v>1378</v>
      </c>
      <c r="D650" s="168" t="s">
        <v>254</v>
      </c>
      <c r="E650" s="169">
        <v>3</v>
      </c>
      <c r="F650" s="170"/>
      <c r="G650" s="171">
        <f>ROUND(E650*F650,2)</f>
        <v>0</v>
      </c>
      <c r="H650" s="170"/>
      <c r="I650" s="171">
        <f>ROUND(E650*H650,2)</f>
        <v>0</v>
      </c>
      <c r="J650" s="170"/>
      <c r="K650" s="171">
        <f>ROUND(E650*J650,2)</f>
        <v>0</v>
      </c>
      <c r="L650" s="171">
        <v>21</v>
      </c>
      <c r="M650" s="171">
        <f>G650*(1+L650/100)</f>
        <v>0</v>
      </c>
      <c r="N650" s="171">
        <v>6.6E-4</v>
      </c>
      <c r="O650" s="171">
        <f>ROUND(E650*N650,2)</f>
        <v>0</v>
      </c>
      <c r="P650" s="171">
        <v>0</v>
      </c>
      <c r="Q650" s="171">
        <f>ROUND(E650*P650,2)</f>
        <v>0</v>
      </c>
      <c r="R650" s="171"/>
      <c r="S650" s="171" t="s">
        <v>255</v>
      </c>
      <c r="T650" s="172" t="s">
        <v>256</v>
      </c>
      <c r="U650" s="156">
        <v>0.23</v>
      </c>
      <c r="V650" s="156">
        <f>ROUND(E650*U650,2)</f>
        <v>0.69</v>
      </c>
      <c r="W650" s="156"/>
      <c r="X650" s="156" t="s">
        <v>257</v>
      </c>
      <c r="Y650" s="147"/>
      <c r="Z650" s="147"/>
      <c r="AA650" s="147"/>
      <c r="AB650" s="147"/>
      <c r="AC650" s="147"/>
      <c r="AD650" s="147"/>
      <c r="AE650" s="147"/>
      <c r="AF650" s="147"/>
      <c r="AG650" s="147" t="s">
        <v>258</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4"/>
      <c r="B651" s="155"/>
      <c r="C651" s="176" t="s">
        <v>259</v>
      </c>
      <c r="D651" s="157"/>
      <c r="E651" s="158"/>
      <c r="F651" s="156"/>
      <c r="G651" s="156"/>
      <c r="H651" s="156"/>
      <c r="I651" s="156"/>
      <c r="J651" s="156"/>
      <c r="K651" s="156"/>
      <c r="L651" s="156"/>
      <c r="M651" s="156"/>
      <c r="N651" s="156"/>
      <c r="O651" s="156"/>
      <c r="P651" s="156"/>
      <c r="Q651" s="156"/>
      <c r="R651" s="156"/>
      <c r="S651" s="156"/>
      <c r="T651" s="156"/>
      <c r="U651" s="156"/>
      <c r="V651" s="156"/>
      <c r="W651" s="156"/>
      <c r="X651" s="156"/>
      <c r="Y651" s="147"/>
      <c r="Z651" s="147"/>
      <c r="AA651" s="147"/>
      <c r="AB651" s="147"/>
      <c r="AC651" s="147"/>
      <c r="AD651" s="147"/>
      <c r="AE651" s="147"/>
      <c r="AF651" s="147"/>
      <c r="AG651" s="147" t="s">
        <v>260</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54"/>
      <c r="B652" s="155"/>
      <c r="C652" s="176" t="s">
        <v>1379</v>
      </c>
      <c r="D652" s="157"/>
      <c r="E652" s="158">
        <v>3</v>
      </c>
      <c r="F652" s="156"/>
      <c r="G652" s="156"/>
      <c r="H652" s="156"/>
      <c r="I652" s="156"/>
      <c r="J652" s="156"/>
      <c r="K652" s="156"/>
      <c r="L652" s="156"/>
      <c r="M652" s="156"/>
      <c r="N652" s="156"/>
      <c r="O652" s="156"/>
      <c r="P652" s="156"/>
      <c r="Q652" s="156"/>
      <c r="R652" s="156"/>
      <c r="S652" s="156"/>
      <c r="T652" s="156"/>
      <c r="U652" s="156"/>
      <c r="V652" s="156"/>
      <c r="W652" s="156"/>
      <c r="X652" s="156"/>
      <c r="Y652" s="147"/>
      <c r="Z652" s="147"/>
      <c r="AA652" s="147"/>
      <c r="AB652" s="147"/>
      <c r="AC652" s="147"/>
      <c r="AD652" s="147"/>
      <c r="AE652" s="147"/>
      <c r="AF652" s="147"/>
      <c r="AG652" s="147" t="s">
        <v>260</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ht="22.5" outlineLevel="1" x14ac:dyDescent="0.2">
      <c r="A653" s="166">
        <v>95</v>
      </c>
      <c r="B653" s="167" t="s">
        <v>1380</v>
      </c>
      <c r="C653" s="175" t="s">
        <v>1381</v>
      </c>
      <c r="D653" s="168" t="s">
        <v>254</v>
      </c>
      <c r="E653" s="169">
        <v>5</v>
      </c>
      <c r="F653" s="170"/>
      <c r="G653" s="171">
        <f>ROUND(E653*F653,2)</f>
        <v>0</v>
      </c>
      <c r="H653" s="170"/>
      <c r="I653" s="171">
        <f>ROUND(E653*H653,2)</f>
        <v>0</v>
      </c>
      <c r="J653" s="170"/>
      <c r="K653" s="171">
        <f>ROUND(E653*J653,2)</f>
        <v>0</v>
      </c>
      <c r="L653" s="171">
        <v>21</v>
      </c>
      <c r="M653" s="171">
        <f>G653*(1+L653/100)</f>
        <v>0</v>
      </c>
      <c r="N653" s="171">
        <v>6.6E-4</v>
      </c>
      <c r="O653" s="171">
        <f>ROUND(E653*N653,2)</f>
        <v>0</v>
      </c>
      <c r="P653" s="171">
        <v>0</v>
      </c>
      <c r="Q653" s="171">
        <f>ROUND(E653*P653,2)</f>
        <v>0</v>
      </c>
      <c r="R653" s="171"/>
      <c r="S653" s="171" t="s">
        <v>255</v>
      </c>
      <c r="T653" s="172" t="s">
        <v>256</v>
      </c>
      <c r="U653" s="156">
        <v>0.23</v>
      </c>
      <c r="V653" s="156">
        <f>ROUND(E653*U653,2)</f>
        <v>1.1499999999999999</v>
      </c>
      <c r="W653" s="156"/>
      <c r="X653" s="156" t="s">
        <v>257</v>
      </c>
      <c r="Y653" s="147"/>
      <c r="Z653" s="147"/>
      <c r="AA653" s="147"/>
      <c r="AB653" s="147"/>
      <c r="AC653" s="147"/>
      <c r="AD653" s="147"/>
      <c r="AE653" s="147"/>
      <c r="AF653" s="147"/>
      <c r="AG653" s="147" t="s">
        <v>258</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54"/>
      <c r="B654" s="155"/>
      <c r="C654" s="176" t="s">
        <v>259</v>
      </c>
      <c r="D654" s="157"/>
      <c r="E654" s="158"/>
      <c r="F654" s="156"/>
      <c r="G654" s="156"/>
      <c r="H654" s="156"/>
      <c r="I654" s="156"/>
      <c r="J654" s="156"/>
      <c r="K654" s="156"/>
      <c r="L654" s="156"/>
      <c r="M654" s="156"/>
      <c r="N654" s="156"/>
      <c r="O654" s="156"/>
      <c r="P654" s="156"/>
      <c r="Q654" s="156"/>
      <c r="R654" s="156"/>
      <c r="S654" s="156"/>
      <c r="T654" s="156"/>
      <c r="U654" s="156"/>
      <c r="V654" s="156"/>
      <c r="W654" s="156"/>
      <c r="X654" s="156"/>
      <c r="Y654" s="147"/>
      <c r="Z654" s="147"/>
      <c r="AA654" s="147"/>
      <c r="AB654" s="147"/>
      <c r="AC654" s="147"/>
      <c r="AD654" s="147"/>
      <c r="AE654" s="147"/>
      <c r="AF654" s="147"/>
      <c r="AG654" s="147" t="s">
        <v>260</v>
      </c>
      <c r="AH654" s="147">
        <v>0</v>
      </c>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76" t="s">
        <v>1382</v>
      </c>
      <c r="D655" s="157"/>
      <c r="E655" s="158">
        <v>5</v>
      </c>
      <c r="F655" s="156"/>
      <c r="G655" s="156"/>
      <c r="H655" s="156"/>
      <c r="I655" s="156"/>
      <c r="J655" s="156"/>
      <c r="K655" s="156"/>
      <c r="L655" s="156"/>
      <c r="M655" s="156"/>
      <c r="N655" s="156"/>
      <c r="O655" s="156"/>
      <c r="P655" s="156"/>
      <c r="Q655" s="156"/>
      <c r="R655" s="156"/>
      <c r="S655" s="156"/>
      <c r="T655" s="156"/>
      <c r="U655" s="156"/>
      <c r="V655" s="156"/>
      <c r="W655" s="156"/>
      <c r="X655" s="156"/>
      <c r="Y655" s="147"/>
      <c r="Z655" s="147"/>
      <c r="AA655" s="147"/>
      <c r="AB655" s="147"/>
      <c r="AC655" s="147"/>
      <c r="AD655" s="147"/>
      <c r="AE655" s="147"/>
      <c r="AF655" s="147"/>
      <c r="AG655" s="147" t="s">
        <v>260</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
      <c r="A656" s="166">
        <v>96</v>
      </c>
      <c r="B656" s="167" t="s">
        <v>1383</v>
      </c>
      <c r="C656" s="175" t="s">
        <v>1384</v>
      </c>
      <c r="D656" s="168" t="s">
        <v>254</v>
      </c>
      <c r="E656" s="169">
        <v>3</v>
      </c>
      <c r="F656" s="170"/>
      <c r="G656" s="171">
        <f>ROUND(E656*F656,2)</f>
        <v>0</v>
      </c>
      <c r="H656" s="170"/>
      <c r="I656" s="171">
        <f>ROUND(E656*H656,2)</f>
        <v>0</v>
      </c>
      <c r="J656" s="170"/>
      <c r="K656" s="171">
        <f>ROUND(E656*J656,2)</f>
        <v>0</v>
      </c>
      <c r="L656" s="171">
        <v>21</v>
      </c>
      <c r="M656" s="171">
        <f>G656*(1+L656/100)</f>
        <v>0</v>
      </c>
      <c r="N656" s="171">
        <v>6.6E-4</v>
      </c>
      <c r="O656" s="171">
        <f>ROUND(E656*N656,2)</f>
        <v>0</v>
      </c>
      <c r="P656" s="171">
        <v>0</v>
      </c>
      <c r="Q656" s="171">
        <f>ROUND(E656*P656,2)</f>
        <v>0</v>
      </c>
      <c r="R656" s="171"/>
      <c r="S656" s="171" t="s">
        <v>255</v>
      </c>
      <c r="T656" s="172" t="s">
        <v>256</v>
      </c>
      <c r="U656" s="156">
        <v>0.23</v>
      </c>
      <c r="V656" s="156">
        <f>ROUND(E656*U656,2)</f>
        <v>0.69</v>
      </c>
      <c r="W656" s="156"/>
      <c r="X656" s="156" t="s">
        <v>257</v>
      </c>
      <c r="Y656" s="147"/>
      <c r="Z656" s="147"/>
      <c r="AA656" s="147"/>
      <c r="AB656" s="147"/>
      <c r="AC656" s="147"/>
      <c r="AD656" s="147"/>
      <c r="AE656" s="147"/>
      <c r="AF656" s="147"/>
      <c r="AG656" s="147" t="s">
        <v>258</v>
      </c>
      <c r="AH656" s="147"/>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54"/>
      <c r="B657" s="155"/>
      <c r="C657" s="176" t="s">
        <v>259</v>
      </c>
      <c r="D657" s="157"/>
      <c r="E657" s="158"/>
      <c r="F657" s="156"/>
      <c r="G657" s="156"/>
      <c r="H657" s="156"/>
      <c r="I657" s="156"/>
      <c r="J657" s="156"/>
      <c r="K657" s="156"/>
      <c r="L657" s="156"/>
      <c r="M657" s="156"/>
      <c r="N657" s="156"/>
      <c r="O657" s="156"/>
      <c r="P657" s="156"/>
      <c r="Q657" s="156"/>
      <c r="R657" s="156"/>
      <c r="S657" s="156"/>
      <c r="T657" s="156"/>
      <c r="U657" s="156"/>
      <c r="V657" s="156"/>
      <c r="W657" s="156"/>
      <c r="X657" s="156"/>
      <c r="Y657" s="147"/>
      <c r="Z657" s="147"/>
      <c r="AA657" s="147"/>
      <c r="AB657" s="147"/>
      <c r="AC657" s="147"/>
      <c r="AD657" s="147"/>
      <c r="AE657" s="147"/>
      <c r="AF657" s="147"/>
      <c r="AG657" s="147" t="s">
        <v>260</v>
      </c>
      <c r="AH657" s="147">
        <v>0</v>
      </c>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54"/>
      <c r="B658" s="155"/>
      <c r="C658" s="176" t="s">
        <v>1385</v>
      </c>
      <c r="D658" s="157"/>
      <c r="E658" s="158">
        <v>3</v>
      </c>
      <c r="F658" s="156"/>
      <c r="G658" s="156"/>
      <c r="H658" s="156"/>
      <c r="I658" s="156"/>
      <c r="J658" s="156"/>
      <c r="K658" s="156"/>
      <c r="L658" s="156"/>
      <c r="M658" s="156"/>
      <c r="N658" s="156"/>
      <c r="O658" s="156"/>
      <c r="P658" s="156"/>
      <c r="Q658" s="156"/>
      <c r="R658" s="156"/>
      <c r="S658" s="156"/>
      <c r="T658" s="156"/>
      <c r="U658" s="156"/>
      <c r="V658" s="156"/>
      <c r="W658" s="156"/>
      <c r="X658" s="156"/>
      <c r="Y658" s="147"/>
      <c r="Z658" s="147"/>
      <c r="AA658" s="147"/>
      <c r="AB658" s="147"/>
      <c r="AC658" s="147"/>
      <c r="AD658" s="147"/>
      <c r="AE658" s="147"/>
      <c r="AF658" s="147"/>
      <c r="AG658" s="147" t="s">
        <v>260</v>
      </c>
      <c r="AH658" s="147">
        <v>0</v>
      </c>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x14ac:dyDescent="0.2">
      <c r="A659" s="160" t="s">
        <v>250</v>
      </c>
      <c r="B659" s="161" t="s">
        <v>192</v>
      </c>
      <c r="C659" s="174" t="s">
        <v>193</v>
      </c>
      <c r="D659" s="162"/>
      <c r="E659" s="163"/>
      <c r="F659" s="164"/>
      <c r="G659" s="164">
        <f>SUMIF(AG660:AG685,"&lt;&gt;NOR",G660:G685)</f>
        <v>0</v>
      </c>
      <c r="H659" s="164"/>
      <c r="I659" s="164">
        <f>SUM(I660:I685)</f>
        <v>0</v>
      </c>
      <c r="J659" s="164"/>
      <c r="K659" s="164">
        <f>SUM(K660:K685)</f>
        <v>0</v>
      </c>
      <c r="L659" s="164"/>
      <c r="M659" s="164">
        <f>SUM(M660:M685)</f>
        <v>0</v>
      </c>
      <c r="N659" s="164"/>
      <c r="O659" s="164">
        <f>SUM(O660:O685)</f>
        <v>1.06</v>
      </c>
      <c r="P659" s="164"/>
      <c r="Q659" s="164">
        <f>SUM(Q660:Q685)</f>
        <v>0</v>
      </c>
      <c r="R659" s="164"/>
      <c r="S659" s="164"/>
      <c r="T659" s="165"/>
      <c r="U659" s="159"/>
      <c r="V659" s="159">
        <f>SUM(V660:V685)</f>
        <v>0</v>
      </c>
      <c r="W659" s="159"/>
      <c r="X659" s="159"/>
      <c r="AG659" t="s">
        <v>251</v>
      </c>
    </row>
    <row r="660" spans="1:60" ht="22.5" outlineLevel="1" x14ac:dyDescent="0.2">
      <c r="A660" s="166">
        <v>97</v>
      </c>
      <c r="B660" s="167" t="s">
        <v>1386</v>
      </c>
      <c r="C660" s="175" t="s">
        <v>1387</v>
      </c>
      <c r="D660" s="168" t="s">
        <v>376</v>
      </c>
      <c r="E660" s="169">
        <v>245.15</v>
      </c>
      <c r="F660" s="170"/>
      <c r="G660" s="171">
        <f>ROUND(E660*F660,2)</f>
        <v>0</v>
      </c>
      <c r="H660" s="170"/>
      <c r="I660" s="171">
        <f>ROUND(E660*H660,2)</f>
        <v>0</v>
      </c>
      <c r="J660" s="170"/>
      <c r="K660" s="171">
        <f>ROUND(E660*J660,2)</f>
        <v>0</v>
      </c>
      <c r="L660" s="171">
        <v>21</v>
      </c>
      <c r="M660" s="171">
        <f>G660*(1+L660/100)</f>
        <v>0</v>
      </c>
      <c r="N660" s="171">
        <v>4.2700000000000004E-3</v>
      </c>
      <c r="O660" s="171">
        <f>ROUND(E660*N660,2)</f>
        <v>1.05</v>
      </c>
      <c r="P660" s="171">
        <v>0</v>
      </c>
      <c r="Q660" s="171">
        <f>ROUND(E660*P660,2)</f>
        <v>0</v>
      </c>
      <c r="R660" s="171"/>
      <c r="S660" s="171" t="s">
        <v>255</v>
      </c>
      <c r="T660" s="172" t="s">
        <v>256</v>
      </c>
      <c r="U660" s="156">
        <v>0</v>
      </c>
      <c r="V660" s="156">
        <f>ROUND(E660*U660,2)</f>
        <v>0</v>
      </c>
      <c r="W660" s="156"/>
      <c r="X660" s="156" t="s">
        <v>257</v>
      </c>
      <c r="Y660" s="147"/>
      <c r="Z660" s="147"/>
      <c r="AA660" s="147"/>
      <c r="AB660" s="147"/>
      <c r="AC660" s="147"/>
      <c r="AD660" s="147"/>
      <c r="AE660" s="147"/>
      <c r="AF660" s="147"/>
      <c r="AG660" s="147" t="s">
        <v>258</v>
      </c>
      <c r="AH660" s="147"/>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4"/>
      <c r="B661" s="155"/>
      <c r="C661" s="266" t="s">
        <v>1388</v>
      </c>
      <c r="D661" s="267"/>
      <c r="E661" s="267"/>
      <c r="F661" s="267"/>
      <c r="G661" s="267"/>
      <c r="H661" s="156"/>
      <c r="I661" s="156"/>
      <c r="J661" s="156"/>
      <c r="K661" s="156"/>
      <c r="L661" s="156"/>
      <c r="M661" s="156"/>
      <c r="N661" s="156"/>
      <c r="O661" s="156"/>
      <c r="P661" s="156"/>
      <c r="Q661" s="156"/>
      <c r="R661" s="156"/>
      <c r="S661" s="156"/>
      <c r="T661" s="156"/>
      <c r="U661" s="156"/>
      <c r="V661" s="156"/>
      <c r="W661" s="156"/>
      <c r="X661" s="156"/>
      <c r="Y661" s="147"/>
      <c r="Z661" s="147"/>
      <c r="AA661" s="147"/>
      <c r="AB661" s="147"/>
      <c r="AC661" s="147"/>
      <c r="AD661" s="147"/>
      <c r="AE661" s="147"/>
      <c r="AF661" s="147"/>
      <c r="AG661" s="147" t="s">
        <v>404</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
      <c r="A662" s="154"/>
      <c r="B662" s="155"/>
      <c r="C662" s="268" t="s">
        <v>1389</v>
      </c>
      <c r="D662" s="269"/>
      <c r="E662" s="269"/>
      <c r="F662" s="269"/>
      <c r="G662" s="269"/>
      <c r="H662" s="156"/>
      <c r="I662" s="156"/>
      <c r="J662" s="156"/>
      <c r="K662" s="156"/>
      <c r="L662" s="156"/>
      <c r="M662" s="156"/>
      <c r="N662" s="156"/>
      <c r="O662" s="156"/>
      <c r="P662" s="156"/>
      <c r="Q662" s="156"/>
      <c r="R662" s="156"/>
      <c r="S662" s="156"/>
      <c r="T662" s="156"/>
      <c r="U662" s="156"/>
      <c r="V662" s="156"/>
      <c r="W662" s="156"/>
      <c r="X662" s="156"/>
      <c r="Y662" s="147"/>
      <c r="Z662" s="147"/>
      <c r="AA662" s="147"/>
      <c r="AB662" s="147"/>
      <c r="AC662" s="147"/>
      <c r="AD662" s="147"/>
      <c r="AE662" s="147"/>
      <c r="AF662" s="147"/>
      <c r="AG662" s="147" t="s">
        <v>404</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176" t="s">
        <v>259</v>
      </c>
      <c r="D663" s="157"/>
      <c r="E663" s="158"/>
      <c r="F663" s="156"/>
      <c r="G663" s="156"/>
      <c r="H663" s="156"/>
      <c r="I663" s="156"/>
      <c r="J663" s="156"/>
      <c r="K663" s="156"/>
      <c r="L663" s="156"/>
      <c r="M663" s="156"/>
      <c r="N663" s="156"/>
      <c r="O663" s="156"/>
      <c r="P663" s="156"/>
      <c r="Q663" s="156"/>
      <c r="R663" s="156"/>
      <c r="S663" s="156"/>
      <c r="T663" s="156"/>
      <c r="U663" s="156"/>
      <c r="V663" s="156"/>
      <c r="W663" s="156"/>
      <c r="X663" s="156"/>
      <c r="Y663" s="147"/>
      <c r="Z663" s="147"/>
      <c r="AA663" s="147"/>
      <c r="AB663" s="147"/>
      <c r="AC663" s="147"/>
      <c r="AD663" s="147"/>
      <c r="AE663" s="147"/>
      <c r="AF663" s="147"/>
      <c r="AG663" s="147" t="s">
        <v>260</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54"/>
      <c r="B664" s="155"/>
      <c r="C664" s="176" t="s">
        <v>1070</v>
      </c>
      <c r="D664" s="157"/>
      <c r="E664" s="158">
        <v>12.17</v>
      </c>
      <c r="F664" s="156"/>
      <c r="G664" s="156"/>
      <c r="H664" s="156"/>
      <c r="I664" s="156"/>
      <c r="J664" s="156"/>
      <c r="K664" s="156"/>
      <c r="L664" s="156"/>
      <c r="M664" s="156"/>
      <c r="N664" s="156"/>
      <c r="O664" s="156"/>
      <c r="P664" s="156"/>
      <c r="Q664" s="156"/>
      <c r="R664" s="156"/>
      <c r="S664" s="156"/>
      <c r="T664" s="156"/>
      <c r="U664" s="156"/>
      <c r="V664" s="156"/>
      <c r="W664" s="156"/>
      <c r="X664" s="156"/>
      <c r="Y664" s="147"/>
      <c r="Z664" s="147"/>
      <c r="AA664" s="147"/>
      <c r="AB664" s="147"/>
      <c r="AC664" s="147"/>
      <c r="AD664" s="147"/>
      <c r="AE664" s="147"/>
      <c r="AF664" s="147"/>
      <c r="AG664" s="147" t="s">
        <v>260</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54"/>
      <c r="B665" s="155"/>
      <c r="C665" s="176" t="s">
        <v>1071</v>
      </c>
      <c r="D665" s="157"/>
      <c r="E665" s="158">
        <v>15.53</v>
      </c>
      <c r="F665" s="156"/>
      <c r="G665" s="156"/>
      <c r="H665" s="156"/>
      <c r="I665" s="156"/>
      <c r="J665" s="156"/>
      <c r="K665" s="156"/>
      <c r="L665" s="156"/>
      <c r="M665" s="156"/>
      <c r="N665" s="156"/>
      <c r="O665" s="156"/>
      <c r="P665" s="156"/>
      <c r="Q665" s="156"/>
      <c r="R665" s="156"/>
      <c r="S665" s="156"/>
      <c r="T665" s="156"/>
      <c r="U665" s="156"/>
      <c r="V665" s="156"/>
      <c r="W665" s="156"/>
      <c r="X665" s="156"/>
      <c r="Y665" s="147"/>
      <c r="Z665" s="147"/>
      <c r="AA665" s="147"/>
      <c r="AB665" s="147"/>
      <c r="AC665" s="147"/>
      <c r="AD665" s="147"/>
      <c r="AE665" s="147"/>
      <c r="AF665" s="147"/>
      <c r="AG665" s="147" t="s">
        <v>260</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4"/>
      <c r="B666" s="155"/>
      <c r="C666" s="176" t="s">
        <v>1072</v>
      </c>
      <c r="D666" s="157"/>
      <c r="E666" s="158">
        <v>35.94</v>
      </c>
      <c r="F666" s="156"/>
      <c r="G666" s="156"/>
      <c r="H666" s="156"/>
      <c r="I666" s="156"/>
      <c r="J666" s="156"/>
      <c r="K666" s="156"/>
      <c r="L666" s="156"/>
      <c r="M666" s="156"/>
      <c r="N666" s="156"/>
      <c r="O666" s="156"/>
      <c r="P666" s="156"/>
      <c r="Q666" s="156"/>
      <c r="R666" s="156"/>
      <c r="S666" s="156"/>
      <c r="T666" s="156"/>
      <c r="U666" s="156"/>
      <c r="V666" s="156"/>
      <c r="W666" s="156"/>
      <c r="X666" s="156"/>
      <c r="Y666" s="147"/>
      <c r="Z666" s="147"/>
      <c r="AA666" s="147"/>
      <c r="AB666" s="147"/>
      <c r="AC666" s="147"/>
      <c r="AD666" s="147"/>
      <c r="AE666" s="147"/>
      <c r="AF666" s="147"/>
      <c r="AG666" s="147" t="s">
        <v>260</v>
      </c>
      <c r="AH666" s="147">
        <v>0</v>
      </c>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54"/>
      <c r="B667" s="155"/>
      <c r="C667" s="176" t="s">
        <v>1073</v>
      </c>
      <c r="D667" s="157"/>
      <c r="E667" s="158">
        <v>23.23</v>
      </c>
      <c r="F667" s="156"/>
      <c r="G667" s="156"/>
      <c r="H667" s="156"/>
      <c r="I667" s="156"/>
      <c r="J667" s="156"/>
      <c r="K667" s="156"/>
      <c r="L667" s="156"/>
      <c r="M667" s="156"/>
      <c r="N667" s="156"/>
      <c r="O667" s="156"/>
      <c r="P667" s="156"/>
      <c r="Q667" s="156"/>
      <c r="R667" s="156"/>
      <c r="S667" s="156"/>
      <c r="T667" s="156"/>
      <c r="U667" s="156"/>
      <c r="V667" s="156"/>
      <c r="W667" s="156"/>
      <c r="X667" s="156"/>
      <c r="Y667" s="147"/>
      <c r="Z667" s="147"/>
      <c r="AA667" s="147"/>
      <c r="AB667" s="147"/>
      <c r="AC667" s="147"/>
      <c r="AD667" s="147"/>
      <c r="AE667" s="147"/>
      <c r="AF667" s="147"/>
      <c r="AG667" s="147" t="s">
        <v>260</v>
      </c>
      <c r="AH667" s="147">
        <v>0</v>
      </c>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
      <c r="A668" s="154"/>
      <c r="B668" s="155"/>
      <c r="C668" s="176" t="s">
        <v>1074</v>
      </c>
      <c r="D668" s="157"/>
      <c r="E668" s="158">
        <v>70.760000000000005</v>
      </c>
      <c r="F668" s="156"/>
      <c r="G668" s="156"/>
      <c r="H668" s="156"/>
      <c r="I668" s="156"/>
      <c r="J668" s="156"/>
      <c r="K668" s="156"/>
      <c r="L668" s="156"/>
      <c r="M668" s="156"/>
      <c r="N668" s="156"/>
      <c r="O668" s="156"/>
      <c r="P668" s="156"/>
      <c r="Q668" s="156"/>
      <c r="R668" s="156"/>
      <c r="S668" s="156"/>
      <c r="T668" s="156"/>
      <c r="U668" s="156"/>
      <c r="V668" s="156"/>
      <c r="W668" s="156"/>
      <c r="X668" s="156"/>
      <c r="Y668" s="147"/>
      <c r="Z668" s="147"/>
      <c r="AA668" s="147"/>
      <c r="AB668" s="147"/>
      <c r="AC668" s="147"/>
      <c r="AD668" s="147"/>
      <c r="AE668" s="147"/>
      <c r="AF668" s="147"/>
      <c r="AG668" s="147" t="s">
        <v>260</v>
      </c>
      <c r="AH668" s="147">
        <v>0</v>
      </c>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54"/>
      <c r="B669" s="155"/>
      <c r="C669" s="176" t="s">
        <v>1077</v>
      </c>
      <c r="D669" s="157"/>
      <c r="E669" s="158">
        <v>54.54</v>
      </c>
      <c r="F669" s="156"/>
      <c r="G669" s="156"/>
      <c r="H669" s="156"/>
      <c r="I669" s="156"/>
      <c r="J669" s="156"/>
      <c r="K669" s="156"/>
      <c r="L669" s="156"/>
      <c r="M669" s="156"/>
      <c r="N669" s="156"/>
      <c r="O669" s="156"/>
      <c r="P669" s="156"/>
      <c r="Q669" s="156"/>
      <c r="R669" s="156"/>
      <c r="S669" s="156"/>
      <c r="T669" s="156"/>
      <c r="U669" s="156"/>
      <c r="V669" s="156"/>
      <c r="W669" s="156"/>
      <c r="X669" s="156"/>
      <c r="Y669" s="147"/>
      <c r="Z669" s="147"/>
      <c r="AA669" s="147"/>
      <c r="AB669" s="147"/>
      <c r="AC669" s="147"/>
      <c r="AD669" s="147"/>
      <c r="AE669" s="147"/>
      <c r="AF669" s="147"/>
      <c r="AG669" s="147" t="s">
        <v>260</v>
      </c>
      <c r="AH669" s="147">
        <v>0</v>
      </c>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4"/>
      <c r="B670" s="155"/>
      <c r="C670" s="176" t="s">
        <v>1078</v>
      </c>
      <c r="D670" s="157"/>
      <c r="E670" s="158">
        <v>8.42</v>
      </c>
      <c r="F670" s="156"/>
      <c r="G670" s="156"/>
      <c r="H670" s="156"/>
      <c r="I670" s="156"/>
      <c r="J670" s="156"/>
      <c r="K670" s="156"/>
      <c r="L670" s="156"/>
      <c r="M670" s="156"/>
      <c r="N670" s="156"/>
      <c r="O670" s="156"/>
      <c r="P670" s="156"/>
      <c r="Q670" s="156"/>
      <c r="R670" s="156"/>
      <c r="S670" s="156"/>
      <c r="T670" s="156"/>
      <c r="U670" s="156"/>
      <c r="V670" s="156"/>
      <c r="W670" s="156"/>
      <c r="X670" s="156"/>
      <c r="Y670" s="147"/>
      <c r="Z670" s="147"/>
      <c r="AA670" s="147"/>
      <c r="AB670" s="147"/>
      <c r="AC670" s="147"/>
      <c r="AD670" s="147"/>
      <c r="AE670" s="147"/>
      <c r="AF670" s="147"/>
      <c r="AG670" s="147" t="s">
        <v>260</v>
      </c>
      <c r="AH670" s="147">
        <v>0</v>
      </c>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54"/>
      <c r="B671" s="155"/>
      <c r="C671" s="176" t="s">
        <v>1079</v>
      </c>
      <c r="D671" s="157"/>
      <c r="E671" s="158">
        <v>12.96</v>
      </c>
      <c r="F671" s="156"/>
      <c r="G671" s="156"/>
      <c r="H671" s="156"/>
      <c r="I671" s="156"/>
      <c r="J671" s="156"/>
      <c r="K671" s="156"/>
      <c r="L671" s="156"/>
      <c r="M671" s="156"/>
      <c r="N671" s="156"/>
      <c r="O671" s="156"/>
      <c r="P671" s="156"/>
      <c r="Q671" s="156"/>
      <c r="R671" s="156"/>
      <c r="S671" s="156"/>
      <c r="T671" s="156"/>
      <c r="U671" s="156"/>
      <c r="V671" s="156"/>
      <c r="W671" s="156"/>
      <c r="X671" s="156"/>
      <c r="Y671" s="147"/>
      <c r="Z671" s="147"/>
      <c r="AA671" s="147"/>
      <c r="AB671" s="147"/>
      <c r="AC671" s="147"/>
      <c r="AD671" s="147"/>
      <c r="AE671" s="147"/>
      <c r="AF671" s="147"/>
      <c r="AG671" s="147" t="s">
        <v>260</v>
      </c>
      <c r="AH671" s="147">
        <v>0</v>
      </c>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outlineLevel="1" x14ac:dyDescent="0.2">
      <c r="A672" s="154"/>
      <c r="B672" s="155"/>
      <c r="C672" s="176" t="s">
        <v>1080</v>
      </c>
      <c r="D672" s="157"/>
      <c r="E672" s="158">
        <v>11.6</v>
      </c>
      <c r="F672" s="156"/>
      <c r="G672" s="156"/>
      <c r="H672" s="156"/>
      <c r="I672" s="156"/>
      <c r="J672" s="156"/>
      <c r="K672" s="156"/>
      <c r="L672" s="156"/>
      <c r="M672" s="156"/>
      <c r="N672" s="156"/>
      <c r="O672" s="156"/>
      <c r="P672" s="156"/>
      <c r="Q672" s="156"/>
      <c r="R672" s="156"/>
      <c r="S672" s="156"/>
      <c r="T672" s="156"/>
      <c r="U672" s="156"/>
      <c r="V672" s="156"/>
      <c r="W672" s="156"/>
      <c r="X672" s="156"/>
      <c r="Y672" s="147"/>
      <c r="Z672" s="147"/>
      <c r="AA672" s="147"/>
      <c r="AB672" s="147"/>
      <c r="AC672" s="147"/>
      <c r="AD672" s="147"/>
      <c r="AE672" s="147"/>
      <c r="AF672" s="147"/>
      <c r="AG672" s="147" t="s">
        <v>260</v>
      </c>
      <c r="AH672" s="147">
        <v>0</v>
      </c>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row>
    <row r="673" spans="1:60" ht="22.5" outlineLevel="1" x14ac:dyDescent="0.2">
      <c r="A673" s="166">
        <v>98</v>
      </c>
      <c r="B673" s="167" t="s">
        <v>1390</v>
      </c>
      <c r="C673" s="175" t="s">
        <v>1391</v>
      </c>
      <c r="D673" s="168" t="s">
        <v>376</v>
      </c>
      <c r="E673" s="169">
        <v>3.3889999999999998</v>
      </c>
      <c r="F673" s="170"/>
      <c r="G673" s="171">
        <f>ROUND(E673*F673,2)</f>
        <v>0</v>
      </c>
      <c r="H673" s="170"/>
      <c r="I673" s="171">
        <f>ROUND(E673*H673,2)</f>
        <v>0</v>
      </c>
      <c r="J673" s="170"/>
      <c r="K673" s="171">
        <f>ROUND(E673*J673,2)</f>
        <v>0</v>
      </c>
      <c r="L673" s="171">
        <v>21</v>
      </c>
      <c r="M673" s="171">
        <f>G673*(1+L673/100)</f>
        <v>0</v>
      </c>
      <c r="N673" s="171">
        <v>4.2700000000000004E-3</v>
      </c>
      <c r="O673" s="171">
        <f>ROUND(E673*N673,2)</f>
        <v>0.01</v>
      </c>
      <c r="P673" s="171">
        <v>0</v>
      </c>
      <c r="Q673" s="171">
        <f>ROUND(E673*P673,2)</f>
        <v>0</v>
      </c>
      <c r="R673" s="171"/>
      <c r="S673" s="171" t="s">
        <v>255</v>
      </c>
      <c r="T673" s="172" t="s">
        <v>256</v>
      </c>
      <c r="U673" s="156">
        <v>0</v>
      </c>
      <c r="V673" s="156">
        <f>ROUND(E673*U673,2)</f>
        <v>0</v>
      </c>
      <c r="W673" s="156"/>
      <c r="X673" s="156" t="s">
        <v>257</v>
      </c>
      <c r="Y673" s="147"/>
      <c r="Z673" s="147"/>
      <c r="AA673" s="147"/>
      <c r="AB673" s="147"/>
      <c r="AC673" s="147"/>
      <c r="AD673" s="147"/>
      <c r="AE673" s="147"/>
      <c r="AF673" s="147"/>
      <c r="AG673" s="147" t="s">
        <v>258</v>
      </c>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266" t="s">
        <v>1388</v>
      </c>
      <c r="D674" s="267"/>
      <c r="E674" s="267"/>
      <c r="F674" s="267"/>
      <c r="G674" s="267"/>
      <c r="H674" s="156"/>
      <c r="I674" s="156"/>
      <c r="J674" s="156"/>
      <c r="K674" s="156"/>
      <c r="L674" s="156"/>
      <c r="M674" s="156"/>
      <c r="N674" s="156"/>
      <c r="O674" s="156"/>
      <c r="P674" s="156"/>
      <c r="Q674" s="156"/>
      <c r="R674" s="156"/>
      <c r="S674" s="156"/>
      <c r="T674" s="156"/>
      <c r="U674" s="156"/>
      <c r="V674" s="156"/>
      <c r="W674" s="156"/>
      <c r="X674" s="156"/>
      <c r="Y674" s="147"/>
      <c r="Z674" s="147"/>
      <c r="AA674" s="147"/>
      <c r="AB674" s="147"/>
      <c r="AC674" s="147"/>
      <c r="AD674" s="147"/>
      <c r="AE674" s="147"/>
      <c r="AF674" s="147"/>
      <c r="AG674" s="147" t="s">
        <v>404</v>
      </c>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4"/>
      <c r="B675" s="155"/>
      <c r="C675" s="268" t="s">
        <v>1389</v>
      </c>
      <c r="D675" s="269"/>
      <c r="E675" s="269"/>
      <c r="F675" s="269"/>
      <c r="G675" s="269"/>
      <c r="H675" s="156"/>
      <c r="I675" s="156"/>
      <c r="J675" s="156"/>
      <c r="K675" s="156"/>
      <c r="L675" s="156"/>
      <c r="M675" s="156"/>
      <c r="N675" s="156"/>
      <c r="O675" s="156"/>
      <c r="P675" s="156"/>
      <c r="Q675" s="156"/>
      <c r="R675" s="156"/>
      <c r="S675" s="156"/>
      <c r="T675" s="156"/>
      <c r="U675" s="156"/>
      <c r="V675" s="156"/>
      <c r="W675" s="156"/>
      <c r="X675" s="156"/>
      <c r="Y675" s="147"/>
      <c r="Z675" s="147"/>
      <c r="AA675" s="147"/>
      <c r="AB675" s="147"/>
      <c r="AC675" s="147"/>
      <c r="AD675" s="147"/>
      <c r="AE675" s="147"/>
      <c r="AF675" s="147"/>
      <c r="AG675" s="147" t="s">
        <v>404</v>
      </c>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54"/>
      <c r="B676" s="155"/>
      <c r="C676" s="176" t="s">
        <v>259</v>
      </c>
      <c r="D676" s="157"/>
      <c r="E676" s="158"/>
      <c r="F676" s="156"/>
      <c r="G676" s="156"/>
      <c r="H676" s="156"/>
      <c r="I676" s="156"/>
      <c r="J676" s="156"/>
      <c r="K676" s="156"/>
      <c r="L676" s="156"/>
      <c r="M676" s="156"/>
      <c r="N676" s="156"/>
      <c r="O676" s="156"/>
      <c r="P676" s="156"/>
      <c r="Q676" s="156"/>
      <c r="R676" s="156"/>
      <c r="S676" s="156"/>
      <c r="T676" s="156"/>
      <c r="U676" s="156"/>
      <c r="V676" s="156"/>
      <c r="W676" s="156"/>
      <c r="X676" s="156"/>
      <c r="Y676" s="147"/>
      <c r="Z676" s="147"/>
      <c r="AA676" s="147"/>
      <c r="AB676" s="147"/>
      <c r="AC676" s="147"/>
      <c r="AD676" s="147"/>
      <c r="AE676" s="147"/>
      <c r="AF676" s="147"/>
      <c r="AG676" s="147" t="s">
        <v>260</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54"/>
      <c r="B677" s="155"/>
      <c r="C677" s="176" t="s">
        <v>1392</v>
      </c>
      <c r="D677" s="157"/>
      <c r="E677" s="158">
        <v>0.33600000000000002</v>
      </c>
      <c r="F677" s="156"/>
      <c r="G677" s="156"/>
      <c r="H677" s="156"/>
      <c r="I677" s="156"/>
      <c r="J677" s="156"/>
      <c r="K677" s="156"/>
      <c r="L677" s="156"/>
      <c r="M677" s="156"/>
      <c r="N677" s="156"/>
      <c r="O677" s="156"/>
      <c r="P677" s="156"/>
      <c r="Q677" s="156"/>
      <c r="R677" s="156"/>
      <c r="S677" s="156"/>
      <c r="T677" s="156"/>
      <c r="U677" s="156"/>
      <c r="V677" s="156"/>
      <c r="W677" s="156"/>
      <c r="X677" s="156"/>
      <c r="Y677" s="147"/>
      <c r="Z677" s="147"/>
      <c r="AA677" s="147"/>
      <c r="AB677" s="147"/>
      <c r="AC677" s="147"/>
      <c r="AD677" s="147"/>
      <c r="AE677" s="147"/>
      <c r="AF677" s="147"/>
      <c r="AG677" s="147" t="s">
        <v>260</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54"/>
      <c r="B678" s="155"/>
      <c r="C678" s="176" t="s">
        <v>1393</v>
      </c>
      <c r="D678" s="157"/>
      <c r="E678" s="158">
        <v>1.548</v>
      </c>
      <c r="F678" s="156"/>
      <c r="G678" s="156"/>
      <c r="H678" s="156"/>
      <c r="I678" s="156"/>
      <c r="J678" s="156"/>
      <c r="K678" s="156"/>
      <c r="L678" s="156"/>
      <c r="M678" s="156"/>
      <c r="N678" s="156"/>
      <c r="O678" s="156"/>
      <c r="P678" s="156"/>
      <c r="Q678" s="156"/>
      <c r="R678" s="156"/>
      <c r="S678" s="156"/>
      <c r="T678" s="156"/>
      <c r="U678" s="156"/>
      <c r="V678" s="156"/>
      <c r="W678" s="156"/>
      <c r="X678" s="156"/>
      <c r="Y678" s="147"/>
      <c r="Z678" s="147"/>
      <c r="AA678" s="147"/>
      <c r="AB678" s="147"/>
      <c r="AC678" s="147"/>
      <c r="AD678" s="147"/>
      <c r="AE678" s="147"/>
      <c r="AF678" s="147"/>
      <c r="AG678" s="147" t="s">
        <v>260</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4"/>
      <c r="B679" s="155"/>
      <c r="C679" s="176" t="s">
        <v>1394</v>
      </c>
      <c r="D679" s="157"/>
      <c r="E679" s="158">
        <v>1.125</v>
      </c>
      <c r="F679" s="156"/>
      <c r="G679" s="156"/>
      <c r="H679" s="156"/>
      <c r="I679" s="156"/>
      <c r="J679" s="156"/>
      <c r="K679" s="156"/>
      <c r="L679" s="156"/>
      <c r="M679" s="156"/>
      <c r="N679" s="156"/>
      <c r="O679" s="156"/>
      <c r="P679" s="156"/>
      <c r="Q679" s="156"/>
      <c r="R679" s="156"/>
      <c r="S679" s="156"/>
      <c r="T679" s="156"/>
      <c r="U679" s="156"/>
      <c r="V679" s="156"/>
      <c r="W679" s="156"/>
      <c r="X679" s="156"/>
      <c r="Y679" s="147"/>
      <c r="Z679" s="147"/>
      <c r="AA679" s="147"/>
      <c r="AB679" s="147"/>
      <c r="AC679" s="147"/>
      <c r="AD679" s="147"/>
      <c r="AE679" s="147"/>
      <c r="AF679" s="147"/>
      <c r="AG679" s="147" t="s">
        <v>260</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54"/>
      <c r="B680" s="155"/>
      <c r="C680" s="176" t="s">
        <v>1395</v>
      </c>
      <c r="D680" s="157"/>
      <c r="E680" s="158">
        <v>0.38</v>
      </c>
      <c r="F680" s="156"/>
      <c r="G680" s="156"/>
      <c r="H680" s="156"/>
      <c r="I680" s="156"/>
      <c r="J680" s="156"/>
      <c r="K680" s="156"/>
      <c r="L680" s="156"/>
      <c r="M680" s="156"/>
      <c r="N680" s="156"/>
      <c r="O680" s="156"/>
      <c r="P680" s="156"/>
      <c r="Q680" s="156"/>
      <c r="R680" s="156"/>
      <c r="S680" s="156"/>
      <c r="T680" s="156"/>
      <c r="U680" s="156"/>
      <c r="V680" s="156"/>
      <c r="W680" s="156"/>
      <c r="X680" s="156"/>
      <c r="Y680" s="147"/>
      <c r="Z680" s="147"/>
      <c r="AA680" s="147"/>
      <c r="AB680" s="147"/>
      <c r="AC680" s="147"/>
      <c r="AD680" s="147"/>
      <c r="AE680" s="147"/>
      <c r="AF680" s="147"/>
      <c r="AG680" s="147" t="s">
        <v>260</v>
      </c>
      <c r="AH680" s="147">
        <v>0</v>
      </c>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ht="22.5" outlineLevel="1" x14ac:dyDescent="0.2">
      <c r="A681" s="166">
        <v>99</v>
      </c>
      <c r="B681" s="167" t="s">
        <v>1396</v>
      </c>
      <c r="C681" s="175" t="s">
        <v>1397</v>
      </c>
      <c r="D681" s="168" t="s">
        <v>254</v>
      </c>
      <c r="E681" s="169">
        <v>1</v>
      </c>
      <c r="F681" s="170"/>
      <c r="G681" s="171">
        <f>ROUND(E681*F681,2)</f>
        <v>0</v>
      </c>
      <c r="H681" s="170"/>
      <c r="I681" s="171">
        <f>ROUND(E681*H681,2)</f>
        <v>0</v>
      </c>
      <c r="J681" s="170"/>
      <c r="K681" s="171">
        <f>ROUND(E681*J681,2)</f>
        <v>0</v>
      </c>
      <c r="L681" s="171">
        <v>21</v>
      </c>
      <c r="M681" s="171">
        <f>G681*(1+L681/100)</f>
        <v>0</v>
      </c>
      <c r="N681" s="171">
        <v>4.2700000000000004E-3</v>
      </c>
      <c r="O681" s="171">
        <f>ROUND(E681*N681,2)</f>
        <v>0</v>
      </c>
      <c r="P681" s="171">
        <v>0</v>
      </c>
      <c r="Q681" s="171">
        <f>ROUND(E681*P681,2)</f>
        <v>0</v>
      </c>
      <c r="R681" s="171"/>
      <c r="S681" s="171" t="s">
        <v>255</v>
      </c>
      <c r="T681" s="172" t="s">
        <v>256</v>
      </c>
      <c r="U681" s="156">
        <v>0</v>
      </c>
      <c r="V681" s="156">
        <f>ROUND(E681*U681,2)</f>
        <v>0</v>
      </c>
      <c r="W681" s="156"/>
      <c r="X681" s="156" t="s">
        <v>257</v>
      </c>
      <c r="Y681" s="147"/>
      <c r="Z681" s="147"/>
      <c r="AA681" s="147"/>
      <c r="AB681" s="147"/>
      <c r="AC681" s="147"/>
      <c r="AD681" s="147"/>
      <c r="AE681" s="147"/>
      <c r="AF681" s="147"/>
      <c r="AG681" s="147" t="s">
        <v>258</v>
      </c>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54"/>
      <c r="B682" s="155"/>
      <c r="C682" s="266" t="s">
        <v>1388</v>
      </c>
      <c r="D682" s="267"/>
      <c r="E682" s="267"/>
      <c r="F682" s="267"/>
      <c r="G682" s="267"/>
      <c r="H682" s="156"/>
      <c r="I682" s="156"/>
      <c r="J682" s="156"/>
      <c r="K682" s="156"/>
      <c r="L682" s="156"/>
      <c r="M682" s="156"/>
      <c r="N682" s="156"/>
      <c r="O682" s="156"/>
      <c r="P682" s="156"/>
      <c r="Q682" s="156"/>
      <c r="R682" s="156"/>
      <c r="S682" s="156"/>
      <c r="T682" s="156"/>
      <c r="U682" s="156"/>
      <c r="V682" s="156"/>
      <c r="W682" s="156"/>
      <c r="X682" s="156"/>
      <c r="Y682" s="147"/>
      <c r="Z682" s="147"/>
      <c r="AA682" s="147"/>
      <c r="AB682" s="147"/>
      <c r="AC682" s="147"/>
      <c r="AD682" s="147"/>
      <c r="AE682" s="147"/>
      <c r="AF682" s="147"/>
      <c r="AG682" s="147" t="s">
        <v>404</v>
      </c>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268" t="s">
        <v>1389</v>
      </c>
      <c r="D683" s="269"/>
      <c r="E683" s="269"/>
      <c r="F683" s="269"/>
      <c r="G683" s="269"/>
      <c r="H683" s="156"/>
      <c r="I683" s="156"/>
      <c r="J683" s="156"/>
      <c r="K683" s="156"/>
      <c r="L683" s="156"/>
      <c r="M683" s="156"/>
      <c r="N683" s="156"/>
      <c r="O683" s="156"/>
      <c r="P683" s="156"/>
      <c r="Q683" s="156"/>
      <c r="R683" s="156"/>
      <c r="S683" s="156"/>
      <c r="T683" s="156"/>
      <c r="U683" s="156"/>
      <c r="V683" s="156"/>
      <c r="W683" s="156"/>
      <c r="X683" s="156"/>
      <c r="Y683" s="147"/>
      <c r="Z683" s="147"/>
      <c r="AA683" s="147"/>
      <c r="AB683" s="147"/>
      <c r="AC683" s="147"/>
      <c r="AD683" s="147"/>
      <c r="AE683" s="147"/>
      <c r="AF683" s="147"/>
      <c r="AG683" s="147" t="s">
        <v>404</v>
      </c>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54"/>
      <c r="B684" s="155"/>
      <c r="C684" s="176" t="s">
        <v>259</v>
      </c>
      <c r="D684" s="157"/>
      <c r="E684" s="158"/>
      <c r="F684" s="156"/>
      <c r="G684" s="156"/>
      <c r="H684" s="156"/>
      <c r="I684" s="156"/>
      <c r="J684" s="156"/>
      <c r="K684" s="156"/>
      <c r="L684" s="156"/>
      <c r="M684" s="156"/>
      <c r="N684" s="156"/>
      <c r="O684" s="156"/>
      <c r="P684" s="156"/>
      <c r="Q684" s="156"/>
      <c r="R684" s="156"/>
      <c r="S684" s="156"/>
      <c r="T684" s="156"/>
      <c r="U684" s="156"/>
      <c r="V684" s="156"/>
      <c r="W684" s="156"/>
      <c r="X684" s="156"/>
      <c r="Y684" s="147"/>
      <c r="Z684" s="147"/>
      <c r="AA684" s="147"/>
      <c r="AB684" s="147"/>
      <c r="AC684" s="147"/>
      <c r="AD684" s="147"/>
      <c r="AE684" s="147"/>
      <c r="AF684" s="147"/>
      <c r="AG684" s="147" t="s">
        <v>260</v>
      </c>
      <c r="AH684" s="147">
        <v>0</v>
      </c>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4"/>
      <c r="B685" s="155"/>
      <c r="C685" s="176" t="s">
        <v>1398</v>
      </c>
      <c r="D685" s="157"/>
      <c r="E685" s="158">
        <v>1</v>
      </c>
      <c r="F685" s="156"/>
      <c r="G685" s="156"/>
      <c r="H685" s="156"/>
      <c r="I685" s="156"/>
      <c r="J685" s="156"/>
      <c r="K685" s="156"/>
      <c r="L685" s="156"/>
      <c r="M685" s="156"/>
      <c r="N685" s="156"/>
      <c r="O685" s="156"/>
      <c r="P685" s="156"/>
      <c r="Q685" s="156"/>
      <c r="R685" s="156"/>
      <c r="S685" s="156"/>
      <c r="T685" s="156"/>
      <c r="U685" s="156"/>
      <c r="V685" s="156"/>
      <c r="W685" s="156"/>
      <c r="X685" s="156"/>
      <c r="Y685" s="147"/>
      <c r="Z685" s="147"/>
      <c r="AA685" s="147"/>
      <c r="AB685" s="147"/>
      <c r="AC685" s="147"/>
      <c r="AD685" s="147"/>
      <c r="AE685" s="147"/>
      <c r="AF685" s="147"/>
      <c r="AG685" s="147" t="s">
        <v>260</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x14ac:dyDescent="0.2">
      <c r="A686" s="160" t="s">
        <v>250</v>
      </c>
      <c r="B686" s="161" t="s">
        <v>194</v>
      </c>
      <c r="C686" s="174" t="s">
        <v>195</v>
      </c>
      <c r="D686" s="162"/>
      <c r="E686" s="163"/>
      <c r="F686" s="164"/>
      <c r="G686" s="164">
        <f>SUMIF(AG687:AG715,"&lt;&gt;NOR",G687:G715)</f>
        <v>0</v>
      </c>
      <c r="H686" s="164"/>
      <c r="I686" s="164">
        <f>SUM(I687:I715)</f>
        <v>0</v>
      </c>
      <c r="J686" s="164"/>
      <c r="K686" s="164">
        <f>SUM(K687:K715)</f>
        <v>0</v>
      </c>
      <c r="L686" s="164"/>
      <c r="M686" s="164">
        <f>SUM(M687:M715)</f>
        <v>0</v>
      </c>
      <c r="N686" s="164"/>
      <c r="O686" s="164">
        <f>SUM(O687:O715)</f>
        <v>1.59</v>
      </c>
      <c r="P686" s="164"/>
      <c r="Q686" s="164">
        <f>SUM(Q687:Q715)</f>
        <v>0</v>
      </c>
      <c r="R686" s="164"/>
      <c r="S686" s="164"/>
      <c r="T686" s="165"/>
      <c r="U686" s="159"/>
      <c r="V686" s="159">
        <f>SUM(V687:V715)</f>
        <v>63.58</v>
      </c>
      <c r="W686" s="159"/>
      <c r="X686" s="159"/>
      <c r="AG686" t="s">
        <v>251</v>
      </c>
    </row>
    <row r="687" spans="1:60" outlineLevel="1" x14ac:dyDescent="0.2">
      <c r="A687" s="166">
        <v>100</v>
      </c>
      <c r="B687" s="167" t="s">
        <v>1399</v>
      </c>
      <c r="C687" s="175" t="s">
        <v>1400</v>
      </c>
      <c r="D687" s="168" t="s">
        <v>376</v>
      </c>
      <c r="E687" s="169">
        <v>49.63</v>
      </c>
      <c r="F687" s="170"/>
      <c r="G687" s="171">
        <f>ROUND(E687*F687,2)</f>
        <v>0</v>
      </c>
      <c r="H687" s="170"/>
      <c r="I687" s="171">
        <f>ROUND(E687*H687,2)</f>
        <v>0</v>
      </c>
      <c r="J687" s="170"/>
      <c r="K687" s="171">
        <f>ROUND(E687*J687,2)</f>
        <v>0</v>
      </c>
      <c r="L687" s="171">
        <v>21</v>
      </c>
      <c r="M687" s="171">
        <f>G687*(1+L687/100)</f>
        <v>0</v>
      </c>
      <c r="N687" s="171">
        <v>0</v>
      </c>
      <c r="O687" s="171">
        <f>ROUND(E687*N687,2)</f>
        <v>0</v>
      </c>
      <c r="P687" s="171">
        <v>0</v>
      </c>
      <c r="Q687" s="171">
        <f>ROUND(E687*P687,2)</f>
        <v>0</v>
      </c>
      <c r="R687" s="171" t="s">
        <v>1401</v>
      </c>
      <c r="S687" s="171" t="s">
        <v>337</v>
      </c>
      <c r="T687" s="172" t="s">
        <v>338</v>
      </c>
      <c r="U687" s="156">
        <v>0.25</v>
      </c>
      <c r="V687" s="156">
        <f>ROUND(E687*U687,2)</f>
        <v>12.41</v>
      </c>
      <c r="W687" s="156"/>
      <c r="X687" s="156" t="s">
        <v>257</v>
      </c>
      <c r="Y687" s="147"/>
      <c r="Z687" s="147"/>
      <c r="AA687" s="147"/>
      <c r="AB687" s="147"/>
      <c r="AC687" s="147"/>
      <c r="AD687" s="147"/>
      <c r="AE687" s="147"/>
      <c r="AF687" s="147"/>
      <c r="AG687" s="147" t="s">
        <v>258</v>
      </c>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4"/>
      <c r="B688" s="155"/>
      <c r="C688" s="176" t="s">
        <v>1198</v>
      </c>
      <c r="D688" s="157"/>
      <c r="E688" s="158">
        <v>49.63</v>
      </c>
      <c r="F688" s="156"/>
      <c r="G688" s="156"/>
      <c r="H688" s="156"/>
      <c r="I688" s="156"/>
      <c r="J688" s="156"/>
      <c r="K688" s="156"/>
      <c r="L688" s="156"/>
      <c r="M688" s="156"/>
      <c r="N688" s="156"/>
      <c r="O688" s="156"/>
      <c r="P688" s="156"/>
      <c r="Q688" s="156"/>
      <c r="R688" s="156"/>
      <c r="S688" s="156"/>
      <c r="T688" s="156"/>
      <c r="U688" s="156"/>
      <c r="V688" s="156"/>
      <c r="W688" s="156"/>
      <c r="X688" s="156"/>
      <c r="Y688" s="147"/>
      <c r="Z688" s="147"/>
      <c r="AA688" s="147"/>
      <c r="AB688" s="147"/>
      <c r="AC688" s="147"/>
      <c r="AD688" s="147"/>
      <c r="AE688" s="147"/>
      <c r="AF688" s="147"/>
      <c r="AG688" s="147" t="s">
        <v>260</v>
      </c>
      <c r="AH688" s="147">
        <v>5</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ht="22.5" outlineLevel="1" x14ac:dyDescent="0.2">
      <c r="A689" s="166">
        <v>101</v>
      </c>
      <c r="B689" s="167" t="s">
        <v>1402</v>
      </c>
      <c r="C689" s="175" t="s">
        <v>1403</v>
      </c>
      <c r="D689" s="168" t="s">
        <v>1024</v>
      </c>
      <c r="E689" s="169">
        <v>81.889499999999998</v>
      </c>
      <c r="F689" s="170"/>
      <c r="G689" s="171">
        <f>ROUND(E689*F689,2)</f>
        <v>0</v>
      </c>
      <c r="H689" s="170"/>
      <c r="I689" s="171">
        <f>ROUND(E689*H689,2)</f>
        <v>0</v>
      </c>
      <c r="J689" s="170"/>
      <c r="K689" s="171">
        <f>ROUND(E689*J689,2)</f>
        <v>0</v>
      </c>
      <c r="L689" s="171">
        <v>21</v>
      </c>
      <c r="M689" s="171">
        <f>G689*(1+L689/100)</f>
        <v>0</v>
      </c>
      <c r="N689" s="171">
        <v>1E-3</v>
      </c>
      <c r="O689" s="171">
        <f>ROUND(E689*N689,2)</f>
        <v>0.08</v>
      </c>
      <c r="P689" s="171">
        <v>0</v>
      </c>
      <c r="Q689" s="171">
        <f>ROUND(E689*P689,2)</f>
        <v>0</v>
      </c>
      <c r="R689" s="171" t="s">
        <v>960</v>
      </c>
      <c r="S689" s="171" t="s">
        <v>337</v>
      </c>
      <c r="T689" s="172" t="s">
        <v>338</v>
      </c>
      <c r="U689" s="156">
        <v>0</v>
      </c>
      <c r="V689" s="156">
        <f>ROUND(E689*U689,2)</f>
        <v>0</v>
      </c>
      <c r="W689" s="156"/>
      <c r="X689" s="156" t="s">
        <v>961</v>
      </c>
      <c r="Y689" s="147"/>
      <c r="Z689" s="147"/>
      <c r="AA689" s="147"/>
      <c r="AB689" s="147"/>
      <c r="AC689" s="147"/>
      <c r="AD689" s="147"/>
      <c r="AE689" s="147"/>
      <c r="AF689" s="147"/>
      <c r="AG689" s="147" t="s">
        <v>962</v>
      </c>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4"/>
      <c r="B690" s="155"/>
      <c r="C690" s="176" t="s">
        <v>1404</v>
      </c>
      <c r="D690" s="157"/>
      <c r="E690" s="158"/>
      <c r="F690" s="156"/>
      <c r="G690" s="156"/>
      <c r="H690" s="156"/>
      <c r="I690" s="156"/>
      <c r="J690" s="156"/>
      <c r="K690" s="156"/>
      <c r="L690" s="156"/>
      <c r="M690" s="156"/>
      <c r="N690" s="156"/>
      <c r="O690" s="156"/>
      <c r="P690" s="156"/>
      <c r="Q690" s="156"/>
      <c r="R690" s="156"/>
      <c r="S690" s="156"/>
      <c r="T690" s="156"/>
      <c r="U690" s="156"/>
      <c r="V690" s="156"/>
      <c r="W690" s="156"/>
      <c r="X690" s="156"/>
      <c r="Y690" s="147"/>
      <c r="Z690" s="147"/>
      <c r="AA690" s="147"/>
      <c r="AB690" s="147"/>
      <c r="AC690" s="147"/>
      <c r="AD690" s="147"/>
      <c r="AE690" s="147"/>
      <c r="AF690" s="147"/>
      <c r="AG690" s="147" t="s">
        <v>260</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
      <c r="A691" s="154"/>
      <c r="B691" s="155"/>
      <c r="C691" s="176" t="s">
        <v>1405</v>
      </c>
      <c r="D691" s="157"/>
      <c r="E691" s="158">
        <v>74.444999999999993</v>
      </c>
      <c r="F691" s="156"/>
      <c r="G691" s="156"/>
      <c r="H691" s="156"/>
      <c r="I691" s="156"/>
      <c r="J691" s="156"/>
      <c r="K691" s="156"/>
      <c r="L691" s="156"/>
      <c r="M691" s="156"/>
      <c r="N691" s="156"/>
      <c r="O691" s="156"/>
      <c r="P691" s="156"/>
      <c r="Q691" s="156"/>
      <c r="R691" s="156"/>
      <c r="S691" s="156"/>
      <c r="T691" s="156"/>
      <c r="U691" s="156"/>
      <c r="V691" s="156"/>
      <c r="W691" s="156"/>
      <c r="X691" s="156"/>
      <c r="Y691" s="147"/>
      <c r="Z691" s="147"/>
      <c r="AA691" s="147"/>
      <c r="AB691" s="147"/>
      <c r="AC691" s="147"/>
      <c r="AD691" s="147"/>
      <c r="AE691" s="147"/>
      <c r="AF691" s="147"/>
      <c r="AG691" s="147" t="s">
        <v>260</v>
      </c>
      <c r="AH691" s="147">
        <v>5</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
      <c r="A692" s="154"/>
      <c r="B692" s="155"/>
      <c r="C692" s="186" t="s">
        <v>1030</v>
      </c>
      <c r="D692" s="183"/>
      <c r="E692" s="184">
        <v>7.4444999999999997</v>
      </c>
      <c r="F692" s="156"/>
      <c r="G692" s="156"/>
      <c r="H692" s="156"/>
      <c r="I692" s="156"/>
      <c r="J692" s="156"/>
      <c r="K692" s="156"/>
      <c r="L692" s="156"/>
      <c r="M692" s="156"/>
      <c r="N692" s="156"/>
      <c r="O692" s="156"/>
      <c r="P692" s="156"/>
      <c r="Q692" s="156"/>
      <c r="R692" s="156"/>
      <c r="S692" s="156"/>
      <c r="T692" s="156"/>
      <c r="U692" s="156"/>
      <c r="V692" s="156"/>
      <c r="W692" s="156"/>
      <c r="X692" s="156"/>
      <c r="Y692" s="147"/>
      <c r="Z692" s="147"/>
      <c r="AA692" s="147"/>
      <c r="AB692" s="147"/>
      <c r="AC692" s="147"/>
      <c r="AD692" s="147"/>
      <c r="AE692" s="147"/>
      <c r="AF692" s="147"/>
      <c r="AG692" s="147" t="s">
        <v>260</v>
      </c>
      <c r="AH692" s="147">
        <v>4</v>
      </c>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66">
        <v>102</v>
      </c>
      <c r="B693" s="167" t="s">
        <v>1406</v>
      </c>
      <c r="C693" s="175" t="s">
        <v>1407</v>
      </c>
      <c r="D693" s="168" t="s">
        <v>376</v>
      </c>
      <c r="E693" s="169">
        <v>49.63</v>
      </c>
      <c r="F693" s="170"/>
      <c r="G693" s="171">
        <f>ROUND(E693*F693,2)</f>
        <v>0</v>
      </c>
      <c r="H693" s="170"/>
      <c r="I693" s="171">
        <f>ROUND(E693*H693,2)</f>
        <v>0</v>
      </c>
      <c r="J693" s="170"/>
      <c r="K693" s="171">
        <f>ROUND(E693*J693,2)</f>
        <v>0</v>
      </c>
      <c r="L693" s="171">
        <v>21</v>
      </c>
      <c r="M693" s="171">
        <f>G693*(1+L693/100)</f>
        <v>0</v>
      </c>
      <c r="N693" s="171">
        <v>0</v>
      </c>
      <c r="O693" s="171">
        <f>ROUND(E693*N693,2)</f>
        <v>0</v>
      </c>
      <c r="P693" s="171">
        <v>0</v>
      </c>
      <c r="Q693" s="171">
        <f>ROUND(E693*P693,2)</f>
        <v>0</v>
      </c>
      <c r="R693" s="171" t="s">
        <v>1401</v>
      </c>
      <c r="S693" s="171" t="s">
        <v>337</v>
      </c>
      <c r="T693" s="172" t="s">
        <v>338</v>
      </c>
      <c r="U693" s="156">
        <v>0.98</v>
      </c>
      <c r="V693" s="156">
        <f>ROUND(E693*U693,2)</f>
        <v>48.64</v>
      </c>
      <c r="W693" s="156"/>
      <c r="X693" s="156" t="s">
        <v>257</v>
      </c>
      <c r="Y693" s="147"/>
      <c r="Z693" s="147"/>
      <c r="AA693" s="147"/>
      <c r="AB693" s="147"/>
      <c r="AC693" s="147"/>
      <c r="AD693" s="147"/>
      <c r="AE693" s="147"/>
      <c r="AF693" s="147"/>
      <c r="AG693" s="147" t="s">
        <v>258</v>
      </c>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54"/>
      <c r="B694" s="155"/>
      <c r="C694" s="264" t="s">
        <v>1408</v>
      </c>
      <c r="D694" s="265"/>
      <c r="E694" s="265"/>
      <c r="F694" s="265"/>
      <c r="G694" s="265"/>
      <c r="H694" s="156"/>
      <c r="I694" s="156"/>
      <c r="J694" s="156"/>
      <c r="K694" s="156"/>
      <c r="L694" s="156"/>
      <c r="M694" s="156"/>
      <c r="N694" s="156"/>
      <c r="O694" s="156"/>
      <c r="P694" s="156"/>
      <c r="Q694" s="156"/>
      <c r="R694" s="156"/>
      <c r="S694" s="156"/>
      <c r="T694" s="156"/>
      <c r="U694" s="156"/>
      <c r="V694" s="156"/>
      <c r="W694" s="156"/>
      <c r="X694" s="156"/>
      <c r="Y694" s="147"/>
      <c r="Z694" s="147"/>
      <c r="AA694" s="147"/>
      <c r="AB694" s="147"/>
      <c r="AC694" s="147"/>
      <c r="AD694" s="147"/>
      <c r="AE694" s="147"/>
      <c r="AF694" s="147"/>
      <c r="AG694" s="147" t="s">
        <v>351</v>
      </c>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4"/>
      <c r="B695" s="155"/>
      <c r="C695" s="176" t="s">
        <v>259</v>
      </c>
      <c r="D695" s="157"/>
      <c r="E695" s="158"/>
      <c r="F695" s="156"/>
      <c r="G695" s="156"/>
      <c r="H695" s="156"/>
      <c r="I695" s="156"/>
      <c r="J695" s="156"/>
      <c r="K695" s="156"/>
      <c r="L695" s="156"/>
      <c r="M695" s="156"/>
      <c r="N695" s="156"/>
      <c r="O695" s="156"/>
      <c r="P695" s="156"/>
      <c r="Q695" s="156"/>
      <c r="R695" s="156"/>
      <c r="S695" s="156"/>
      <c r="T695" s="156"/>
      <c r="U695" s="156"/>
      <c r="V695" s="156"/>
      <c r="W695" s="156"/>
      <c r="X695" s="156"/>
      <c r="Y695" s="147"/>
      <c r="Z695" s="147"/>
      <c r="AA695" s="147"/>
      <c r="AB695" s="147"/>
      <c r="AC695" s="147"/>
      <c r="AD695" s="147"/>
      <c r="AE695" s="147"/>
      <c r="AF695" s="147"/>
      <c r="AG695" s="147" t="s">
        <v>260</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x14ac:dyDescent="0.2">
      <c r="A696" s="154"/>
      <c r="B696" s="155"/>
      <c r="C696" s="176" t="s">
        <v>1073</v>
      </c>
      <c r="D696" s="157"/>
      <c r="E696" s="158">
        <v>23.23</v>
      </c>
      <c r="F696" s="156"/>
      <c r="G696" s="156"/>
      <c r="H696" s="156"/>
      <c r="I696" s="156"/>
      <c r="J696" s="156"/>
      <c r="K696" s="156"/>
      <c r="L696" s="156"/>
      <c r="M696" s="156"/>
      <c r="N696" s="156"/>
      <c r="O696" s="156"/>
      <c r="P696" s="156"/>
      <c r="Q696" s="156"/>
      <c r="R696" s="156"/>
      <c r="S696" s="156"/>
      <c r="T696" s="156"/>
      <c r="U696" s="156"/>
      <c r="V696" s="156"/>
      <c r="W696" s="156"/>
      <c r="X696" s="156"/>
      <c r="Y696" s="147"/>
      <c r="Z696" s="147"/>
      <c r="AA696" s="147"/>
      <c r="AB696" s="147"/>
      <c r="AC696" s="147"/>
      <c r="AD696" s="147"/>
      <c r="AE696" s="147"/>
      <c r="AF696" s="147"/>
      <c r="AG696" s="147" t="s">
        <v>260</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x14ac:dyDescent="0.2">
      <c r="A697" s="154"/>
      <c r="B697" s="155"/>
      <c r="C697" s="176" t="s">
        <v>944</v>
      </c>
      <c r="D697" s="157"/>
      <c r="E697" s="158">
        <v>2.74</v>
      </c>
      <c r="F697" s="156"/>
      <c r="G697" s="156"/>
      <c r="H697" s="156"/>
      <c r="I697" s="156"/>
      <c r="J697" s="156"/>
      <c r="K697" s="156"/>
      <c r="L697" s="156"/>
      <c r="M697" s="156"/>
      <c r="N697" s="156"/>
      <c r="O697" s="156"/>
      <c r="P697" s="156"/>
      <c r="Q697" s="156"/>
      <c r="R697" s="156"/>
      <c r="S697" s="156"/>
      <c r="T697" s="156"/>
      <c r="U697" s="156"/>
      <c r="V697" s="156"/>
      <c r="W697" s="156"/>
      <c r="X697" s="156"/>
      <c r="Y697" s="147"/>
      <c r="Z697" s="147"/>
      <c r="AA697" s="147"/>
      <c r="AB697" s="147"/>
      <c r="AC697" s="147"/>
      <c r="AD697" s="147"/>
      <c r="AE697" s="147"/>
      <c r="AF697" s="147"/>
      <c r="AG697" s="147" t="s">
        <v>260</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4"/>
      <c r="B698" s="155"/>
      <c r="C698" s="176" t="s">
        <v>1075</v>
      </c>
      <c r="D698" s="157"/>
      <c r="E698" s="158">
        <v>16.010000000000002</v>
      </c>
      <c r="F698" s="156"/>
      <c r="G698" s="156"/>
      <c r="H698" s="156"/>
      <c r="I698" s="156"/>
      <c r="J698" s="156"/>
      <c r="K698" s="156"/>
      <c r="L698" s="156"/>
      <c r="M698" s="156"/>
      <c r="N698" s="156"/>
      <c r="O698" s="156"/>
      <c r="P698" s="156"/>
      <c r="Q698" s="156"/>
      <c r="R698" s="156"/>
      <c r="S698" s="156"/>
      <c r="T698" s="156"/>
      <c r="U698" s="156"/>
      <c r="V698" s="156"/>
      <c r="W698" s="156"/>
      <c r="X698" s="156"/>
      <c r="Y698" s="147"/>
      <c r="Z698" s="147"/>
      <c r="AA698" s="147"/>
      <c r="AB698" s="147"/>
      <c r="AC698" s="147"/>
      <c r="AD698" s="147"/>
      <c r="AE698" s="147"/>
      <c r="AF698" s="147"/>
      <c r="AG698" s="147" t="s">
        <v>260</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
      <c r="A699" s="154"/>
      <c r="B699" s="155"/>
      <c r="C699" s="176" t="s">
        <v>1076</v>
      </c>
      <c r="D699" s="157"/>
      <c r="E699" s="158">
        <v>7.65</v>
      </c>
      <c r="F699" s="156"/>
      <c r="G699" s="156"/>
      <c r="H699" s="156"/>
      <c r="I699" s="156"/>
      <c r="J699" s="156"/>
      <c r="K699" s="156"/>
      <c r="L699" s="156"/>
      <c r="M699" s="156"/>
      <c r="N699" s="156"/>
      <c r="O699" s="156"/>
      <c r="P699" s="156"/>
      <c r="Q699" s="156"/>
      <c r="R699" s="156"/>
      <c r="S699" s="156"/>
      <c r="T699" s="156"/>
      <c r="U699" s="156"/>
      <c r="V699" s="156"/>
      <c r="W699" s="156"/>
      <c r="X699" s="156"/>
      <c r="Y699" s="147"/>
      <c r="Z699" s="147"/>
      <c r="AA699" s="147"/>
      <c r="AB699" s="147"/>
      <c r="AC699" s="147"/>
      <c r="AD699" s="147"/>
      <c r="AE699" s="147"/>
      <c r="AF699" s="147"/>
      <c r="AG699" s="147" t="s">
        <v>260</v>
      </c>
      <c r="AH699" s="147">
        <v>0</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ht="22.5" outlineLevel="1" x14ac:dyDescent="0.2">
      <c r="A700" s="166">
        <v>103</v>
      </c>
      <c r="B700" s="167" t="s">
        <v>1409</v>
      </c>
      <c r="C700" s="175" t="s">
        <v>1410</v>
      </c>
      <c r="D700" s="168" t="s">
        <v>376</v>
      </c>
      <c r="E700" s="169">
        <v>57.0745</v>
      </c>
      <c r="F700" s="170"/>
      <c r="G700" s="171">
        <f>ROUND(E700*F700,2)</f>
        <v>0</v>
      </c>
      <c r="H700" s="170"/>
      <c r="I700" s="171">
        <f>ROUND(E700*H700,2)</f>
        <v>0</v>
      </c>
      <c r="J700" s="170"/>
      <c r="K700" s="171">
        <f>ROUND(E700*J700,2)</f>
        <v>0</v>
      </c>
      <c r="L700" s="171">
        <v>21</v>
      </c>
      <c r="M700" s="171">
        <f>G700*(1+L700/100)</f>
        <v>0</v>
      </c>
      <c r="N700" s="171">
        <v>1.9199999999999998E-2</v>
      </c>
      <c r="O700" s="171">
        <f>ROUND(E700*N700,2)</f>
        <v>1.1000000000000001</v>
      </c>
      <c r="P700" s="171">
        <v>0</v>
      </c>
      <c r="Q700" s="171">
        <f>ROUND(E700*P700,2)</f>
        <v>0</v>
      </c>
      <c r="R700" s="171" t="s">
        <v>960</v>
      </c>
      <c r="S700" s="171" t="s">
        <v>337</v>
      </c>
      <c r="T700" s="172" t="s">
        <v>338</v>
      </c>
      <c r="U700" s="156">
        <v>0</v>
      </c>
      <c r="V700" s="156">
        <f>ROUND(E700*U700,2)</f>
        <v>0</v>
      </c>
      <c r="W700" s="156"/>
      <c r="X700" s="156" t="s">
        <v>961</v>
      </c>
      <c r="Y700" s="147"/>
      <c r="Z700" s="147"/>
      <c r="AA700" s="147"/>
      <c r="AB700" s="147"/>
      <c r="AC700" s="147"/>
      <c r="AD700" s="147"/>
      <c r="AE700" s="147"/>
      <c r="AF700" s="147"/>
      <c r="AG700" s="147" t="s">
        <v>962</v>
      </c>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54"/>
      <c r="B701" s="155"/>
      <c r="C701" s="266" t="s">
        <v>1411</v>
      </c>
      <c r="D701" s="267"/>
      <c r="E701" s="267"/>
      <c r="F701" s="267"/>
      <c r="G701" s="267"/>
      <c r="H701" s="156"/>
      <c r="I701" s="156"/>
      <c r="J701" s="156"/>
      <c r="K701" s="156"/>
      <c r="L701" s="156"/>
      <c r="M701" s="156"/>
      <c r="N701" s="156"/>
      <c r="O701" s="156"/>
      <c r="P701" s="156"/>
      <c r="Q701" s="156"/>
      <c r="R701" s="156"/>
      <c r="S701" s="156"/>
      <c r="T701" s="156"/>
      <c r="U701" s="156"/>
      <c r="V701" s="156"/>
      <c r="W701" s="156"/>
      <c r="X701" s="156"/>
      <c r="Y701" s="147"/>
      <c r="Z701" s="147"/>
      <c r="AA701" s="147"/>
      <c r="AB701" s="147"/>
      <c r="AC701" s="147"/>
      <c r="AD701" s="147"/>
      <c r="AE701" s="147"/>
      <c r="AF701" s="147"/>
      <c r="AG701" s="147" t="s">
        <v>404</v>
      </c>
      <c r="AH701" s="147"/>
      <c r="AI701" s="147"/>
      <c r="AJ701" s="147"/>
      <c r="AK701" s="147"/>
      <c r="AL701" s="147"/>
      <c r="AM701" s="147"/>
      <c r="AN701" s="147"/>
      <c r="AO701" s="147"/>
      <c r="AP701" s="147"/>
      <c r="AQ701" s="147"/>
      <c r="AR701" s="147"/>
      <c r="AS701" s="147"/>
      <c r="AT701" s="147"/>
      <c r="AU701" s="147"/>
      <c r="AV701" s="147"/>
      <c r="AW701" s="147"/>
      <c r="AX701" s="147"/>
      <c r="AY701" s="147"/>
      <c r="AZ701" s="147"/>
      <c r="BA701" s="185" t="str">
        <f>C701</f>
        <v>rozměr dlažby 333x333x8 mm, protiskluz R11, otěruvzdornost PEI 5, barva dle investora, reakce na oheň A1</v>
      </c>
      <c r="BB701" s="147"/>
      <c r="BC701" s="147"/>
      <c r="BD701" s="147"/>
      <c r="BE701" s="147"/>
      <c r="BF701" s="147"/>
      <c r="BG701" s="147"/>
      <c r="BH701" s="147"/>
    </row>
    <row r="702" spans="1:60" outlineLevel="1" x14ac:dyDescent="0.2">
      <c r="A702" s="154"/>
      <c r="B702" s="155"/>
      <c r="C702" s="176" t="s">
        <v>1198</v>
      </c>
      <c r="D702" s="157"/>
      <c r="E702" s="158">
        <v>49.63</v>
      </c>
      <c r="F702" s="156"/>
      <c r="G702" s="156"/>
      <c r="H702" s="156"/>
      <c r="I702" s="156"/>
      <c r="J702" s="156"/>
      <c r="K702" s="156"/>
      <c r="L702" s="156"/>
      <c r="M702" s="156"/>
      <c r="N702" s="156"/>
      <c r="O702" s="156"/>
      <c r="P702" s="156"/>
      <c r="Q702" s="156"/>
      <c r="R702" s="156"/>
      <c r="S702" s="156"/>
      <c r="T702" s="156"/>
      <c r="U702" s="156"/>
      <c r="V702" s="156"/>
      <c r="W702" s="156"/>
      <c r="X702" s="156"/>
      <c r="Y702" s="147"/>
      <c r="Z702" s="147"/>
      <c r="AA702" s="147"/>
      <c r="AB702" s="147"/>
      <c r="AC702" s="147"/>
      <c r="AD702" s="147"/>
      <c r="AE702" s="147"/>
      <c r="AF702" s="147"/>
      <c r="AG702" s="147" t="s">
        <v>260</v>
      </c>
      <c r="AH702" s="147">
        <v>5</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54"/>
      <c r="B703" s="155"/>
      <c r="C703" s="186" t="s">
        <v>1412</v>
      </c>
      <c r="D703" s="183"/>
      <c r="E703" s="184">
        <v>7.4444999999999997</v>
      </c>
      <c r="F703" s="156"/>
      <c r="G703" s="156"/>
      <c r="H703" s="156"/>
      <c r="I703" s="156"/>
      <c r="J703" s="156"/>
      <c r="K703" s="156"/>
      <c r="L703" s="156"/>
      <c r="M703" s="156"/>
      <c r="N703" s="156"/>
      <c r="O703" s="156"/>
      <c r="P703" s="156"/>
      <c r="Q703" s="156"/>
      <c r="R703" s="156"/>
      <c r="S703" s="156"/>
      <c r="T703" s="156"/>
      <c r="U703" s="156"/>
      <c r="V703" s="156"/>
      <c r="W703" s="156"/>
      <c r="X703" s="156"/>
      <c r="Y703" s="147"/>
      <c r="Z703" s="147"/>
      <c r="AA703" s="147"/>
      <c r="AB703" s="147"/>
      <c r="AC703" s="147"/>
      <c r="AD703" s="147"/>
      <c r="AE703" s="147"/>
      <c r="AF703" s="147"/>
      <c r="AG703" s="147" t="s">
        <v>260</v>
      </c>
      <c r="AH703" s="147">
        <v>4</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ht="22.5" outlineLevel="1" x14ac:dyDescent="0.2">
      <c r="A704" s="166">
        <v>104</v>
      </c>
      <c r="B704" s="167" t="s">
        <v>1413</v>
      </c>
      <c r="C704" s="175" t="s">
        <v>1414</v>
      </c>
      <c r="D704" s="168" t="s">
        <v>1024</v>
      </c>
      <c r="E704" s="169">
        <v>218.37200000000001</v>
      </c>
      <c r="F704" s="170"/>
      <c r="G704" s="171">
        <f>ROUND(E704*F704,2)</f>
        <v>0</v>
      </c>
      <c r="H704" s="170"/>
      <c r="I704" s="171">
        <f>ROUND(E704*H704,2)</f>
        <v>0</v>
      </c>
      <c r="J704" s="170"/>
      <c r="K704" s="171">
        <f>ROUND(E704*J704,2)</f>
        <v>0</v>
      </c>
      <c r="L704" s="171">
        <v>21</v>
      </c>
      <c r="M704" s="171">
        <f>G704*(1+L704/100)</f>
        <v>0</v>
      </c>
      <c r="N704" s="171">
        <v>1E-3</v>
      </c>
      <c r="O704" s="171">
        <f>ROUND(E704*N704,2)</f>
        <v>0.22</v>
      </c>
      <c r="P704" s="171">
        <v>0</v>
      </c>
      <c r="Q704" s="171">
        <f>ROUND(E704*P704,2)</f>
        <v>0</v>
      </c>
      <c r="R704" s="171" t="s">
        <v>960</v>
      </c>
      <c r="S704" s="171" t="s">
        <v>337</v>
      </c>
      <c r="T704" s="172" t="s">
        <v>338</v>
      </c>
      <c r="U704" s="156">
        <v>0</v>
      </c>
      <c r="V704" s="156">
        <f>ROUND(E704*U704,2)</f>
        <v>0</v>
      </c>
      <c r="W704" s="156"/>
      <c r="X704" s="156" t="s">
        <v>961</v>
      </c>
      <c r="Y704" s="147"/>
      <c r="Z704" s="147"/>
      <c r="AA704" s="147"/>
      <c r="AB704" s="147"/>
      <c r="AC704" s="147"/>
      <c r="AD704" s="147"/>
      <c r="AE704" s="147"/>
      <c r="AF704" s="147"/>
      <c r="AG704" s="147" t="s">
        <v>962</v>
      </c>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54"/>
      <c r="B705" s="155"/>
      <c r="C705" s="176" t="s">
        <v>259</v>
      </c>
      <c r="D705" s="157"/>
      <c r="E705" s="158"/>
      <c r="F705" s="156"/>
      <c r="G705" s="156"/>
      <c r="H705" s="156"/>
      <c r="I705" s="156"/>
      <c r="J705" s="156"/>
      <c r="K705" s="156"/>
      <c r="L705" s="156"/>
      <c r="M705" s="156"/>
      <c r="N705" s="156"/>
      <c r="O705" s="156"/>
      <c r="P705" s="156"/>
      <c r="Q705" s="156"/>
      <c r="R705" s="156"/>
      <c r="S705" s="156"/>
      <c r="T705" s="156"/>
      <c r="U705" s="156"/>
      <c r="V705" s="156"/>
      <c r="W705" s="156"/>
      <c r="X705" s="156"/>
      <c r="Y705" s="147"/>
      <c r="Z705" s="147"/>
      <c r="AA705" s="147"/>
      <c r="AB705" s="147"/>
      <c r="AC705" s="147"/>
      <c r="AD705" s="147"/>
      <c r="AE705" s="147"/>
      <c r="AF705" s="147"/>
      <c r="AG705" s="147" t="s">
        <v>260</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54"/>
      <c r="B706" s="155"/>
      <c r="C706" s="176" t="s">
        <v>1026</v>
      </c>
      <c r="D706" s="157"/>
      <c r="E706" s="158"/>
      <c r="F706" s="156"/>
      <c r="G706" s="156"/>
      <c r="H706" s="156"/>
      <c r="I706" s="156"/>
      <c r="J706" s="156"/>
      <c r="K706" s="156"/>
      <c r="L706" s="156"/>
      <c r="M706" s="156"/>
      <c r="N706" s="156"/>
      <c r="O706" s="156"/>
      <c r="P706" s="156"/>
      <c r="Q706" s="156"/>
      <c r="R706" s="156"/>
      <c r="S706" s="156"/>
      <c r="T706" s="156"/>
      <c r="U706" s="156"/>
      <c r="V706" s="156"/>
      <c r="W706" s="156"/>
      <c r="X706" s="156"/>
      <c r="Y706" s="147"/>
      <c r="Z706" s="147"/>
      <c r="AA706" s="147"/>
      <c r="AB706" s="147"/>
      <c r="AC706" s="147"/>
      <c r="AD706" s="147"/>
      <c r="AE706" s="147"/>
      <c r="AF706" s="147"/>
      <c r="AG706" s="147" t="s">
        <v>260</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
      <c r="A707" s="154"/>
      <c r="B707" s="155"/>
      <c r="C707" s="176" t="s">
        <v>1415</v>
      </c>
      <c r="D707" s="157"/>
      <c r="E707" s="158">
        <v>198.52</v>
      </c>
      <c r="F707" s="156"/>
      <c r="G707" s="156"/>
      <c r="H707" s="156"/>
      <c r="I707" s="156"/>
      <c r="J707" s="156"/>
      <c r="K707" s="156"/>
      <c r="L707" s="156"/>
      <c r="M707" s="156"/>
      <c r="N707" s="156"/>
      <c r="O707" s="156"/>
      <c r="P707" s="156"/>
      <c r="Q707" s="156"/>
      <c r="R707" s="156"/>
      <c r="S707" s="156"/>
      <c r="T707" s="156"/>
      <c r="U707" s="156"/>
      <c r="V707" s="156"/>
      <c r="W707" s="156"/>
      <c r="X707" s="156"/>
      <c r="Y707" s="147"/>
      <c r="Z707" s="147"/>
      <c r="AA707" s="147"/>
      <c r="AB707" s="147"/>
      <c r="AC707" s="147"/>
      <c r="AD707" s="147"/>
      <c r="AE707" s="147"/>
      <c r="AF707" s="147"/>
      <c r="AG707" s="147" t="s">
        <v>260</v>
      </c>
      <c r="AH707" s="147">
        <v>5</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
      <c r="A708" s="154"/>
      <c r="B708" s="155"/>
      <c r="C708" s="186" t="s">
        <v>1030</v>
      </c>
      <c r="D708" s="183"/>
      <c r="E708" s="184">
        <v>19.852</v>
      </c>
      <c r="F708" s="156"/>
      <c r="G708" s="156"/>
      <c r="H708" s="156"/>
      <c r="I708" s="156"/>
      <c r="J708" s="156"/>
      <c r="K708" s="156"/>
      <c r="L708" s="156"/>
      <c r="M708" s="156"/>
      <c r="N708" s="156"/>
      <c r="O708" s="156"/>
      <c r="P708" s="156"/>
      <c r="Q708" s="156"/>
      <c r="R708" s="156"/>
      <c r="S708" s="156"/>
      <c r="T708" s="156"/>
      <c r="U708" s="156"/>
      <c r="V708" s="156"/>
      <c r="W708" s="156"/>
      <c r="X708" s="156"/>
      <c r="Y708" s="147"/>
      <c r="Z708" s="147"/>
      <c r="AA708" s="147"/>
      <c r="AB708" s="147"/>
      <c r="AC708" s="147"/>
      <c r="AD708" s="147"/>
      <c r="AE708" s="147"/>
      <c r="AF708" s="147"/>
      <c r="AG708" s="147" t="s">
        <v>260</v>
      </c>
      <c r="AH708" s="147">
        <v>4</v>
      </c>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33.75" outlineLevel="1" x14ac:dyDescent="0.2">
      <c r="A709" s="166">
        <v>105</v>
      </c>
      <c r="B709" s="167" t="s">
        <v>1416</v>
      </c>
      <c r="C709" s="175" t="s">
        <v>1417</v>
      </c>
      <c r="D709" s="168" t="s">
        <v>1024</v>
      </c>
      <c r="E709" s="169">
        <v>188.34585000000001</v>
      </c>
      <c r="F709" s="170"/>
      <c r="G709" s="171">
        <f>ROUND(E709*F709,2)</f>
        <v>0</v>
      </c>
      <c r="H709" s="170"/>
      <c r="I709" s="171">
        <f>ROUND(E709*H709,2)</f>
        <v>0</v>
      </c>
      <c r="J709" s="170"/>
      <c r="K709" s="171">
        <f>ROUND(E709*J709,2)</f>
        <v>0</v>
      </c>
      <c r="L709" s="171">
        <v>21</v>
      </c>
      <c r="M709" s="171">
        <f>G709*(1+L709/100)</f>
        <v>0</v>
      </c>
      <c r="N709" s="171">
        <v>1E-3</v>
      </c>
      <c r="O709" s="171">
        <f>ROUND(E709*N709,2)</f>
        <v>0.19</v>
      </c>
      <c r="P709" s="171">
        <v>0</v>
      </c>
      <c r="Q709" s="171">
        <f>ROUND(E709*P709,2)</f>
        <v>0</v>
      </c>
      <c r="R709" s="171" t="s">
        <v>960</v>
      </c>
      <c r="S709" s="171" t="s">
        <v>337</v>
      </c>
      <c r="T709" s="172" t="s">
        <v>338</v>
      </c>
      <c r="U709" s="156">
        <v>0</v>
      </c>
      <c r="V709" s="156">
        <f>ROUND(E709*U709,2)</f>
        <v>0</v>
      </c>
      <c r="W709" s="156"/>
      <c r="X709" s="156" t="s">
        <v>961</v>
      </c>
      <c r="Y709" s="147"/>
      <c r="Z709" s="147"/>
      <c r="AA709" s="147"/>
      <c r="AB709" s="147"/>
      <c r="AC709" s="147"/>
      <c r="AD709" s="147"/>
      <c r="AE709" s="147"/>
      <c r="AF709" s="147"/>
      <c r="AG709" s="147" t="s">
        <v>962</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4"/>
      <c r="B710" s="155"/>
      <c r="C710" s="176" t="s">
        <v>259</v>
      </c>
      <c r="D710" s="157"/>
      <c r="E710" s="158"/>
      <c r="F710" s="156"/>
      <c r="G710" s="156"/>
      <c r="H710" s="156"/>
      <c r="I710" s="156"/>
      <c r="J710" s="156"/>
      <c r="K710" s="156"/>
      <c r="L710" s="156"/>
      <c r="M710" s="156"/>
      <c r="N710" s="156"/>
      <c r="O710" s="156"/>
      <c r="P710" s="156"/>
      <c r="Q710" s="156"/>
      <c r="R710" s="156"/>
      <c r="S710" s="156"/>
      <c r="T710" s="156"/>
      <c r="U710" s="156"/>
      <c r="V710" s="156"/>
      <c r="W710" s="156"/>
      <c r="X710" s="156"/>
      <c r="Y710" s="147"/>
      <c r="Z710" s="147"/>
      <c r="AA710" s="147"/>
      <c r="AB710" s="147"/>
      <c r="AC710" s="147"/>
      <c r="AD710" s="147"/>
      <c r="AE710" s="147"/>
      <c r="AF710" s="147"/>
      <c r="AG710" s="147" t="s">
        <v>260</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54"/>
      <c r="B711" s="155"/>
      <c r="C711" s="176" t="s">
        <v>1418</v>
      </c>
      <c r="D711" s="157"/>
      <c r="E711" s="158"/>
      <c r="F711" s="156"/>
      <c r="G711" s="156"/>
      <c r="H711" s="156"/>
      <c r="I711" s="156"/>
      <c r="J711" s="156"/>
      <c r="K711" s="156"/>
      <c r="L711" s="156"/>
      <c r="M711" s="156"/>
      <c r="N711" s="156"/>
      <c r="O711" s="156"/>
      <c r="P711" s="156"/>
      <c r="Q711" s="156"/>
      <c r="R711" s="156"/>
      <c r="S711" s="156"/>
      <c r="T711" s="156"/>
      <c r="U711" s="156"/>
      <c r="V711" s="156"/>
      <c r="W711" s="156"/>
      <c r="X711" s="156"/>
      <c r="Y711" s="147"/>
      <c r="Z711" s="147"/>
      <c r="AA711" s="147"/>
      <c r="AB711" s="147"/>
      <c r="AC711" s="147"/>
      <c r="AD711" s="147"/>
      <c r="AE711" s="147"/>
      <c r="AF711" s="147"/>
      <c r="AG711" s="147" t="s">
        <v>260</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
      <c r="A712" s="154"/>
      <c r="B712" s="155"/>
      <c r="C712" s="176" t="s">
        <v>1419</v>
      </c>
      <c r="D712" s="157"/>
      <c r="E712" s="158">
        <v>171.2235</v>
      </c>
      <c r="F712" s="156"/>
      <c r="G712" s="156"/>
      <c r="H712" s="156"/>
      <c r="I712" s="156"/>
      <c r="J712" s="156"/>
      <c r="K712" s="156"/>
      <c r="L712" s="156"/>
      <c r="M712" s="156"/>
      <c r="N712" s="156"/>
      <c r="O712" s="156"/>
      <c r="P712" s="156"/>
      <c r="Q712" s="156"/>
      <c r="R712" s="156"/>
      <c r="S712" s="156"/>
      <c r="T712" s="156"/>
      <c r="U712" s="156"/>
      <c r="V712" s="156"/>
      <c r="W712" s="156"/>
      <c r="X712" s="156"/>
      <c r="Y712" s="147"/>
      <c r="Z712" s="147"/>
      <c r="AA712" s="147"/>
      <c r="AB712" s="147"/>
      <c r="AC712" s="147"/>
      <c r="AD712" s="147"/>
      <c r="AE712" s="147"/>
      <c r="AF712" s="147"/>
      <c r="AG712" s="147" t="s">
        <v>260</v>
      </c>
      <c r="AH712" s="147">
        <v>5</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4"/>
      <c r="B713" s="155"/>
      <c r="C713" s="186" t="s">
        <v>1030</v>
      </c>
      <c r="D713" s="183"/>
      <c r="E713" s="184">
        <v>17.122350000000001</v>
      </c>
      <c r="F713" s="156"/>
      <c r="G713" s="156"/>
      <c r="H713" s="156"/>
      <c r="I713" s="156"/>
      <c r="J713" s="156"/>
      <c r="K713" s="156"/>
      <c r="L713" s="156"/>
      <c r="M713" s="156"/>
      <c r="N713" s="156"/>
      <c r="O713" s="156"/>
      <c r="P713" s="156"/>
      <c r="Q713" s="156"/>
      <c r="R713" s="156"/>
      <c r="S713" s="156"/>
      <c r="T713" s="156"/>
      <c r="U713" s="156"/>
      <c r="V713" s="156"/>
      <c r="W713" s="156"/>
      <c r="X713" s="156"/>
      <c r="Y713" s="147"/>
      <c r="Z713" s="147"/>
      <c r="AA713" s="147"/>
      <c r="AB713" s="147"/>
      <c r="AC713" s="147"/>
      <c r="AD713" s="147"/>
      <c r="AE713" s="147"/>
      <c r="AF713" s="147"/>
      <c r="AG713" s="147" t="s">
        <v>260</v>
      </c>
      <c r="AH713" s="147">
        <v>4</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66">
        <v>106</v>
      </c>
      <c r="B714" s="167" t="s">
        <v>1420</v>
      </c>
      <c r="C714" s="175" t="s">
        <v>1421</v>
      </c>
      <c r="D714" s="168" t="s">
        <v>335</v>
      </c>
      <c r="E714" s="169">
        <v>1.5844400000000001</v>
      </c>
      <c r="F714" s="170"/>
      <c r="G714" s="171">
        <f>ROUND(E714*F714,2)</f>
        <v>0</v>
      </c>
      <c r="H714" s="170"/>
      <c r="I714" s="171">
        <f>ROUND(E714*H714,2)</f>
        <v>0</v>
      </c>
      <c r="J714" s="170"/>
      <c r="K714" s="171">
        <f>ROUND(E714*J714,2)</f>
        <v>0</v>
      </c>
      <c r="L714" s="171">
        <v>21</v>
      </c>
      <c r="M714" s="171">
        <f>G714*(1+L714/100)</f>
        <v>0</v>
      </c>
      <c r="N714" s="171">
        <v>0</v>
      </c>
      <c r="O714" s="171">
        <f>ROUND(E714*N714,2)</f>
        <v>0</v>
      </c>
      <c r="P714" s="171">
        <v>0</v>
      </c>
      <c r="Q714" s="171">
        <f>ROUND(E714*P714,2)</f>
        <v>0</v>
      </c>
      <c r="R714" s="171" t="s">
        <v>1401</v>
      </c>
      <c r="S714" s="171" t="s">
        <v>337</v>
      </c>
      <c r="T714" s="172" t="s">
        <v>338</v>
      </c>
      <c r="U714" s="156">
        <v>1.5980000000000001</v>
      </c>
      <c r="V714" s="156">
        <f>ROUND(E714*U714,2)</f>
        <v>2.5299999999999998</v>
      </c>
      <c r="W714" s="156"/>
      <c r="X714" s="156" t="s">
        <v>1294</v>
      </c>
      <c r="Y714" s="147"/>
      <c r="Z714" s="147"/>
      <c r="AA714" s="147"/>
      <c r="AB714" s="147"/>
      <c r="AC714" s="147"/>
      <c r="AD714" s="147"/>
      <c r="AE714" s="147"/>
      <c r="AF714" s="147"/>
      <c r="AG714" s="147" t="s">
        <v>1295</v>
      </c>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4"/>
      <c r="B715" s="155"/>
      <c r="C715" s="264" t="s">
        <v>1364</v>
      </c>
      <c r="D715" s="265"/>
      <c r="E715" s="265"/>
      <c r="F715" s="265"/>
      <c r="G715" s="265"/>
      <c r="H715" s="156"/>
      <c r="I715" s="156"/>
      <c r="J715" s="156"/>
      <c r="K715" s="156"/>
      <c r="L715" s="156"/>
      <c r="M715" s="156"/>
      <c r="N715" s="156"/>
      <c r="O715" s="156"/>
      <c r="P715" s="156"/>
      <c r="Q715" s="156"/>
      <c r="R715" s="156"/>
      <c r="S715" s="156"/>
      <c r="T715" s="156"/>
      <c r="U715" s="156"/>
      <c r="V715" s="156"/>
      <c r="W715" s="156"/>
      <c r="X715" s="156"/>
      <c r="Y715" s="147"/>
      <c r="Z715" s="147"/>
      <c r="AA715" s="147"/>
      <c r="AB715" s="147"/>
      <c r="AC715" s="147"/>
      <c r="AD715" s="147"/>
      <c r="AE715" s="147"/>
      <c r="AF715" s="147"/>
      <c r="AG715" s="147" t="s">
        <v>351</v>
      </c>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x14ac:dyDescent="0.2">
      <c r="A716" s="160" t="s">
        <v>250</v>
      </c>
      <c r="B716" s="161" t="s">
        <v>196</v>
      </c>
      <c r="C716" s="174" t="s">
        <v>197</v>
      </c>
      <c r="D716" s="162"/>
      <c r="E716" s="163"/>
      <c r="F716" s="164"/>
      <c r="G716" s="164">
        <f>SUMIF(AG717:AG747,"&lt;&gt;NOR",G717:G747)</f>
        <v>0</v>
      </c>
      <c r="H716" s="164"/>
      <c r="I716" s="164">
        <f>SUM(I717:I747)</f>
        <v>0</v>
      </c>
      <c r="J716" s="164"/>
      <c r="K716" s="164">
        <f>SUM(K717:K747)</f>
        <v>0</v>
      </c>
      <c r="L716" s="164"/>
      <c r="M716" s="164">
        <f>SUM(M717:M747)</f>
        <v>0</v>
      </c>
      <c r="N716" s="164"/>
      <c r="O716" s="164">
        <f>SUM(O717:O747)</f>
        <v>25.6</v>
      </c>
      <c r="P716" s="164"/>
      <c r="Q716" s="164">
        <f>SUM(Q717:Q747)</f>
        <v>0</v>
      </c>
      <c r="R716" s="164"/>
      <c r="S716" s="164"/>
      <c r="T716" s="165"/>
      <c r="U716" s="159"/>
      <c r="V716" s="159">
        <f>SUM(V717:V747)</f>
        <v>721.94</v>
      </c>
      <c r="W716" s="159"/>
      <c r="X716" s="159"/>
      <c r="AG716" t="s">
        <v>251</v>
      </c>
    </row>
    <row r="717" spans="1:60" outlineLevel="1" x14ac:dyDescent="0.2">
      <c r="A717" s="166">
        <v>107</v>
      </c>
      <c r="B717" s="167" t="s">
        <v>1422</v>
      </c>
      <c r="C717" s="175" t="s">
        <v>1423</v>
      </c>
      <c r="D717" s="168" t="s">
        <v>690</v>
      </c>
      <c r="E717" s="169">
        <v>68.599999999999994</v>
      </c>
      <c r="F717" s="170"/>
      <c r="G717" s="171">
        <f>ROUND(E717*F717,2)</f>
        <v>0</v>
      </c>
      <c r="H717" s="170"/>
      <c r="I717" s="171">
        <f>ROUND(E717*H717,2)</f>
        <v>0</v>
      </c>
      <c r="J717" s="170"/>
      <c r="K717" s="171">
        <f>ROUND(E717*J717,2)</f>
        <v>0</v>
      </c>
      <c r="L717" s="171">
        <v>21</v>
      </c>
      <c r="M717" s="171">
        <f>G717*(1+L717/100)</f>
        <v>0</v>
      </c>
      <c r="N717" s="171">
        <v>0</v>
      </c>
      <c r="O717" s="171">
        <f>ROUND(E717*N717,2)</f>
        <v>0</v>
      </c>
      <c r="P717" s="171">
        <v>0</v>
      </c>
      <c r="Q717" s="171">
        <f>ROUND(E717*P717,2)</f>
        <v>0</v>
      </c>
      <c r="R717" s="171"/>
      <c r="S717" s="171" t="s">
        <v>255</v>
      </c>
      <c r="T717" s="172" t="s">
        <v>256</v>
      </c>
      <c r="U717" s="156">
        <v>0</v>
      </c>
      <c r="V717" s="156">
        <f>ROUND(E717*U717,2)</f>
        <v>0</v>
      </c>
      <c r="W717" s="156"/>
      <c r="X717" s="156" t="s">
        <v>257</v>
      </c>
      <c r="Y717" s="147"/>
      <c r="Z717" s="147"/>
      <c r="AA717" s="147"/>
      <c r="AB717" s="147"/>
      <c r="AC717" s="147"/>
      <c r="AD717" s="147"/>
      <c r="AE717" s="147"/>
      <c r="AF717" s="147"/>
      <c r="AG717" s="147" t="s">
        <v>258</v>
      </c>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4"/>
      <c r="B718" s="155"/>
      <c r="C718" s="176" t="s">
        <v>259</v>
      </c>
      <c r="D718" s="157"/>
      <c r="E718" s="158"/>
      <c r="F718" s="156"/>
      <c r="G718" s="156"/>
      <c r="H718" s="156"/>
      <c r="I718" s="156"/>
      <c r="J718" s="156"/>
      <c r="K718" s="156"/>
      <c r="L718" s="156"/>
      <c r="M718" s="156"/>
      <c r="N718" s="156"/>
      <c r="O718" s="156"/>
      <c r="P718" s="156"/>
      <c r="Q718" s="156"/>
      <c r="R718" s="156"/>
      <c r="S718" s="156"/>
      <c r="T718" s="156"/>
      <c r="U718" s="156"/>
      <c r="V718" s="156"/>
      <c r="W718" s="156"/>
      <c r="X718" s="156"/>
      <c r="Y718" s="147"/>
      <c r="Z718" s="147"/>
      <c r="AA718" s="147"/>
      <c r="AB718" s="147"/>
      <c r="AC718" s="147"/>
      <c r="AD718" s="147"/>
      <c r="AE718" s="147"/>
      <c r="AF718" s="147"/>
      <c r="AG718" s="147" t="s">
        <v>260</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
      <c r="A719" s="154"/>
      <c r="B719" s="155"/>
      <c r="C719" s="176" t="s">
        <v>508</v>
      </c>
      <c r="D719" s="157"/>
      <c r="E719" s="158"/>
      <c r="F719" s="156"/>
      <c r="G719" s="156"/>
      <c r="H719" s="156"/>
      <c r="I719" s="156"/>
      <c r="J719" s="156"/>
      <c r="K719" s="156"/>
      <c r="L719" s="156"/>
      <c r="M719" s="156"/>
      <c r="N719" s="156"/>
      <c r="O719" s="156"/>
      <c r="P719" s="156"/>
      <c r="Q719" s="156"/>
      <c r="R719" s="156"/>
      <c r="S719" s="156"/>
      <c r="T719" s="156"/>
      <c r="U719" s="156"/>
      <c r="V719" s="156"/>
      <c r="W719" s="156"/>
      <c r="X719" s="156"/>
      <c r="Y719" s="147"/>
      <c r="Z719" s="147"/>
      <c r="AA719" s="147"/>
      <c r="AB719" s="147"/>
      <c r="AC719" s="147"/>
      <c r="AD719" s="147"/>
      <c r="AE719" s="147"/>
      <c r="AF719" s="147"/>
      <c r="AG719" s="147" t="s">
        <v>260</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
      <c r="A720" s="154"/>
      <c r="B720" s="155"/>
      <c r="C720" s="176" t="s">
        <v>1424</v>
      </c>
      <c r="D720" s="157"/>
      <c r="E720" s="158">
        <v>44.5</v>
      </c>
      <c r="F720" s="156"/>
      <c r="G720" s="156"/>
      <c r="H720" s="156"/>
      <c r="I720" s="156"/>
      <c r="J720" s="156"/>
      <c r="K720" s="156"/>
      <c r="L720" s="156"/>
      <c r="M720" s="156"/>
      <c r="N720" s="156"/>
      <c r="O720" s="156"/>
      <c r="P720" s="156"/>
      <c r="Q720" s="156"/>
      <c r="R720" s="156"/>
      <c r="S720" s="156"/>
      <c r="T720" s="156"/>
      <c r="U720" s="156"/>
      <c r="V720" s="156"/>
      <c r="W720" s="156"/>
      <c r="X720" s="156"/>
      <c r="Y720" s="147"/>
      <c r="Z720" s="147"/>
      <c r="AA720" s="147"/>
      <c r="AB720" s="147"/>
      <c r="AC720" s="147"/>
      <c r="AD720" s="147"/>
      <c r="AE720" s="147"/>
      <c r="AF720" s="147"/>
      <c r="AG720" s="147" t="s">
        <v>260</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
      <c r="A721" s="154"/>
      <c r="B721" s="155"/>
      <c r="C721" s="176" t="s">
        <v>1425</v>
      </c>
      <c r="D721" s="157"/>
      <c r="E721" s="158">
        <v>24.1</v>
      </c>
      <c r="F721" s="156"/>
      <c r="G721" s="156"/>
      <c r="H721" s="156"/>
      <c r="I721" s="156"/>
      <c r="J721" s="156"/>
      <c r="K721" s="156"/>
      <c r="L721" s="156"/>
      <c r="M721" s="156"/>
      <c r="N721" s="156"/>
      <c r="O721" s="156"/>
      <c r="P721" s="156"/>
      <c r="Q721" s="156"/>
      <c r="R721" s="156"/>
      <c r="S721" s="156"/>
      <c r="T721" s="156"/>
      <c r="U721" s="156"/>
      <c r="V721" s="156"/>
      <c r="W721" s="156"/>
      <c r="X721" s="156"/>
      <c r="Y721" s="147"/>
      <c r="Z721" s="147"/>
      <c r="AA721" s="147"/>
      <c r="AB721" s="147"/>
      <c r="AC721" s="147"/>
      <c r="AD721" s="147"/>
      <c r="AE721" s="147"/>
      <c r="AF721" s="147"/>
      <c r="AG721" s="147" t="s">
        <v>260</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66">
        <v>108</v>
      </c>
      <c r="B722" s="167" t="s">
        <v>1426</v>
      </c>
      <c r="C722" s="175" t="s">
        <v>1427</v>
      </c>
      <c r="D722" s="168" t="s">
        <v>376</v>
      </c>
      <c r="E722" s="169">
        <v>44.5</v>
      </c>
      <c r="F722" s="170"/>
      <c r="G722" s="171">
        <f>ROUND(E722*F722,2)</f>
        <v>0</v>
      </c>
      <c r="H722" s="170"/>
      <c r="I722" s="171">
        <f>ROUND(E722*H722,2)</f>
        <v>0</v>
      </c>
      <c r="J722" s="170"/>
      <c r="K722" s="171">
        <f>ROUND(E722*J722,2)</f>
        <v>0</v>
      </c>
      <c r="L722" s="171">
        <v>21</v>
      </c>
      <c r="M722" s="171">
        <f>G722*(1+L722/100)</f>
        <v>0</v>
      </c>
      <c r="N722" s="171">
        <v>7.0099999999999996E-2</v>
      </c>
      <c r="O722" s="171">
        <f>ROUND(E722*N722,2)</f>
        <v>3.12</v>
      </c>
      <c r="P722" s="171">
        <v>0</v>
      </c>
      <c r="Q722" s="171">
        <f>ROUND(E722*P722,2)</f>
        <v>0</v>
      </c>
      <c r="R722" s="171"/>
      <c r="S722" s="171" t="s">
        <v>255</v>
      </c>
      <c r="T722" s="172" t="s">
        <v>256</v>
      </c>
      <c r="U722" s="156">
        <v>1.66</v>
      </c>
      <c r="V722" s="156">
        <f>ROUND(E722*U722,2)</f>
        <v>73.87</v>
      </c>
      <c r="W722" s="156"/>
      <c r="X722" s="156" t="s">
        <v>257</v>
      </c>
      <c r="Y722" s="147"/>
      <c r="Z722" s="147"/>
      <c r="AA722" s="147"/>
      <c r="AB722" s="147"/>
      <c r="AC722" s="147"/>
      <c r="AD722" s="147"/>
      <c r="AE722" s="147"/>
      <c r="AF722" s="147"/>
      <c r="AG722" s="147" t="s">
        <v>258</v>
      </c>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4"/>
      <c r="B723" s="155"/>
      <c r="C723" s="176" t="s">
        <v>259</v>
      </c>
      <c r="D723" s="157"/>
      <c r="E723" s="158"/>
      <c r="F723" s="156"/>
      <c r="G723" s="156"/>
      <c r="H723" s="156"/>
      <c r="I723" s="156"/>
      <c r="J723" s="156"/>
      <c r="K723" s="156"/>
      <c r="L723" s="156"/>
      <c r="M723" s="156"/>
      <c r="N723" s="156"/>
      <c r="O723" s="156"/>
      <c r="P723" s="156"/>
      <c r="Q723" s="156"/>
      <c r="R723" s="156"/>
      <c r="S723" s="156"/>
      <c r="T723" s="156"/>
      <c r="U723" s="156"/>
      <c r="V723" s="156"/>
      <c r="W723" s="156"/>
      <c r="X723" s="156"/>
      <c r="Y723" s="147"/>
      <c r="Z723" s="147"/>
      <c r="AA723" s="147"/>
      <c r="AB723" s="147"/>
      <c r="AC723" s="147"/>
      <c r="AD723" s="147"/>
      <c r="AE723" s="147"/>
      <c r="AF723" s="147"/>
      <c r="AG723" s="147" t="s">
        <v>260</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54"/>
      <c r="B724" s="155"/>
      <c r="C724" s="176" t="s">
        <v>508</v>
      </c>
      <c r="D724" s="157"/>
      <c r="E724" s="158"/>
      <c r="F724" s="156"/>
      <c r="G724" s="156"/>
      <c r="H724" s="156"/>
      <c r="I724" s="156"/>
      <c r="J724" s="156"/>
      <c r="K724" s="156"/>
      <c r="L724" s="156"/>
      <c r="M724" s="156"/>
      <c r="N724" s="156"/>
      <c r="O724" s="156"/>
      <c r="P724" s="156"/>
      <c r="Q724" s="156"/>
      <c r="R724" s="156"/>
      <c r="S724" s="156"/>
      <c r="T724" s="156"/>
      <c r="U724" s="156"/>
      <c r="V724" s="156"/>
      <c r="W724" s="156"/>
      <c r="X724" s="156"/>
      <c r="Y724" s="147"/>
      <c r="Z724" s="147"/>
      <c r="AA724" s="147"/>
      <c r="AB724" s="147"/>
      <c r="AC724" s="147"/>
      <c r="AD724" s="147"/>
      <c r="AE724" s="147"/>
      <c r="AF724" s="147"/>
      <c r="AG724" s="147" t="s">
        <v>260</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
      <c r="A725" s="154"/>
      <c r="B725" s="155"/>
      <c r="C725" s="176" t="s">
        <v>1424</v>
      </c>
      <c r="D725" s="157"/>
      <c r="E725" s="158">
        <v>44.5</v>
      </c>
      <c r="F725" s="156"/>
      <c r="G725" s="156"/>
      <c r="H725" s="156"/>
      <c r="I725" s="156"/>
      <c r="J725" s="156"/>
      <c r="K725" s="156"/>
      <c r="L725" s="156"/>
      <c r="M725" s="156"/>
      <c r="N725" s="156"/>
      <c r="O725" s="156"/>
      <c r="P725" s="156"/>
      <c r="Q725" s="156"/>
      <c r="R725" s="156"/>
      <c r="S725" s="156"/>
      <c r="T725" s="156"/>
      <c r="U725" s="156"/>
      <c r="V725" s="156"/>
      <c r="W725" s="156"/>
      <c r="X725" s="156"/>
      <c r="Y725" s="147"/>
      <c r="Z725" s="147"/>
      <c r="AA725" s="147"/>
      <c r="AB725" s="147"/>
      <c r="AC725" s="147"/>
      <c r="AD725" s="147"/>
      <c r="AE725" s="147"/>
      <c r="AF725" s="147"/>
      <c r="AG725" s="147" t="s">
        <v>260</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
      <c r="A726" s="166">
        <v>109</v>
      </c>
      <c r="B726" s="167" t="s">
        <v>1428</v>
      </c>
      <c r="C726" s="175" t="s">
        <v>1429</v>
      </c>
      <c r="D726" s="168" t="s">
        <v>514</v>
      </c>
      <c r="E726" s="169">
        <v>17.559999999999999</v>
      </c>
      <c r="F726" s="170"/>
      <c r="G726" s="171">
        <f>ROUND(E726*F726,2)</f>
        <v>0</v>
      </c>
      <c r="H726" s="170"/>
      <c r="I726" s="171">
        <f>ROUND(E726*H726,2)</f>
        <v>0</v>
      </c>
      <c r="J726" s="170"/>
      <c r="K726" s="171">
        <f>ROUND(E726*J726,2)</f>
        <v>0</v>
      </c>
      <c r="L726" s="171">
        <v>21</v>
      </c>
      <c r="M726" s="171">
        <f>G726*(1+L726/100)</f>
        <v>0</v>
      </c>
      <c r="N726" s="171">
        <v>1.354E-2</v>
      </c>
      <c r="O726" s="171">
        <f>ROUND(E726*N726,2)</f>
        <v>0.24</v>
      </c>
      <c r="P726" s="171">
        <v>0</v>
      </c>
      <c r="Q726" s="171">
        <f>ROUND(E726*P726,2)</f>
        <v>0</v>
      </c>
      <c r="R726" s="171"/>
      <c r="S726" s="171" t="s">
        <v>255</v>
      </c>
      <c r="T726" s="172" t="s">
        <v>256</v>
      </c>
      <c r="U726" s="156">
        <v>0.55000000000000004</v>
      </c>
      <c r="V726" s="156">
        <f>ROUND(E726*U726,2)</f>
        <v>9.66</v>
      </c>
      <c r="W726" s="156"/>
      <c r="X726" s="156" t="s">
        <v>257</v>
      </c>
      <c r="Y726" s="147"/>
      <c r="Z726" s="147"/>
      <c r="AA726" s="147"/>
      <c r="AB726" s="147"/>
      <c r="AC726" s="147"/>
      <c r="AD726" s="147"/>
      <c r="AE726" s="147"/>
      <c r="AF726" s="147"/>
      <c r="AG726" s="147" t="s">
        <v>258</v>
      </c>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54"/>
      <c r="B727" s="155"/>
      <c r="C727" s="176" t="s">
        <v>259</v>
      </c>
      <c r="D727" s="157"/>
      <c r="E727" s="158"/>
      <c r="F727" s="156"/>
      <c r="G727" s="156"/>
      <c r="H727" s="156"/>
      <c r="I727" s="156"/>
      <c r="J727" s="156"/>
      <c r="K727" s="156"/>
      <c r="L727" s="156"/>
      <c r="M727" s="156"/>
      <c r="N727" s="156"/>
      <c r="O727" s="156"/>
      <c r="P727" s="156"/>
      <c r="Q727" s="156"/>
      <c r="R727" s="156"/>
      <c r="S727" s="156"/>
      <c r="T727" s="156"/>
      <c r="U727" s="156"/>
      <c r="V727" s="156"/>
      <c r="W727" s="156"/>
      <c r="X727" s="156"/>
      <c r="Y727" s="147"/>
      <c r="Z727" s="147"/>
      <c r="AA727" s="147"/>
      <c r="AB727" s="147"/>
      <c r="AC727" s="147"/>
      <c r="AD727" s="147"/>
      <c r="AE727" s="147"/>
      <c r="AF727" s="147"/>
      <c r="AG727" s="147" t="s">
        <v>260</v>
      </c>
      <c r="AH727" s="147">
        <v>0</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54"/>
      <c r="B728" s="155"/>
      <c r="C728" s="176" t="s">
        <v>1430</v>
      </c>
      <c r="D728" s="157"/>
      <c r="E728" s="158">
        <v>14.24</v>
      </c>
      <c r="F728" s="156"/>
      <c r="G728" s="156"/>
      <c r="H728" s="156"/>
      <c r="I728" s="156"/>
      <c r="J728" s="156"/>
      <c r="K728" s="156"/>
      <c r="L728" s="156"/>
      <c r="M728" s="156"/>
      <c r="N728" s="156"/>
      <c r="O728" s="156"/>
      <c r="P728" s="156"/>
      <c r="Q728" s="156"/>
      <c r="R728" s="156"/>
      <c r="S728" s="156"/>
      <c r="T728" s="156"/>
      <c r="U728" s="156"/>
      <c r="V728" s="156"/>
      <c r="W728" s="156"/>
      <c r="X728" s="156"/>
      <c r="Y728" s="147"/>
      <c r="Z728" s="147"/>
      <c r="AA728" s="147"/>
      <c r="AB728" s="147"/>
      <c r="AC728" s="147"/>
      <c r="AD728" s="147"/>
      <c r="AE728" s="147"/>
      <c r="AF728" s="147"/>
      <c r="AG728" s="147" t="s">
        <v>260</v>
      </c>
      <c r="AH728" s="147">
        <v>0</v>
      </c>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54"/>
      <c r="B729" s="155"/>
      <c r="C729" s="176" t="s">
        <v>518</v>
      </c>
      <c r="D729" s="157"/>
      <c r="E729" s="158">
        <v>1.68</v>
      </c>
      <c r="F729" s="156"/>
      <c r="G729" s="156"/>
      <c r="H729" s="156"/>
      <c r="I729" s="156"/>
      <c r="J729" s="156"/>
      <c r="K729" s="156"/>
      <c r="L729" s="156"/>
      <c r="M729" s="156"/>
      <c r="N729" s="156"/>
      <c r="O729" s="156"/>
      <c r="P729" s="156"/>
      <c r="Q729" s="156"/>
      <c r="R729" s="156"/>
      <c r="S729" s="156"/>
      <c r="T729" s="156"/>
      <c r="U729" s="156"/>
      <c r="V729" s="156"/>
      <c r="W729" s="156"/>
      <c r="X729" s="156"/>
      <c r="Y729" s="147"/>
      <c r="Z729" s="147"/>
      <c r="AA729" s="147"/>
      <c r="AB729" s="147"/>
      <c r="AC729" s="147"/>
      <c r="AD729" s="147"/>
      <c r="AE729" s="147"/>
      <c r="AF729" s="147"/>
      <c r="AG729" s="147" t="s">
        <v>260</v>
      </c>
      <c r="AH729" s="147">
        <v>0</v>
      </c>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54"/>
      <c r="B730" s="155"/>
      <c r="C730" s="176" t="s">
        <v>517</v>
      </c>
      <c r="D730" s="157"/>
      <c r="E730" s="158">
        <v>1.64</v>
      </c>
      <c r="F730" s="156"/>
      <c r="G730" s="156"/>
      <c r="H730" s="156"/>
      <c r="I730" s="156"/>
      <c r="J730" s="156"/>
      <c r="K730" s="156"/>
      <c r="L730" s="156"/>
      <c r="M730" s="156"/>
      <c r="N730" s="156"/>
      <c r="O730" s="156"/>
      <c r="P730" s="156"/>
      <c r="Q730" s="156"/>
      <c r="R730" s="156"/>
      <c r="S730" s="156"/>
      <c r="T730" s="156"/>
      <c r="U730" s="156"/>
      <c r="V730" s="156"/>
      <c r="W730" s="156"/>
      <c r="X730" s="156"/>
      <c r="Y730" s="147"/>
      <c r="Z730" s="147"/>
      <c r="AA730" s="147"/>
      <c r="AB730" s="147"/>
      <c r="AC730" s="147"/>
      <c r="AD730" s="147"/>
      <c r="AE730" s="147"/>
      <c r="AF730" s="147"/>
      <c r="AG730" s="147" t="s">
        <v>260</v>
      </c>
      <c r="AH730" s="147">
        <v>0</v>
      </c>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ht="22.5" outlineLevel="1" x14ac:dyDescent="0.2">
      <c r="A731" s="166">
        <v>110</v>
      </c>
      <c r="B731" s="167" t="s">
        <v>1431</v>
      </c>
      <c r="C731" s="175" t="s">
        <v>1432</v>
      </c>
      <c r="D731" s="168" t="s">
        <v>700</v>
      </c>
      <c r="E731" s="169">
        <v>81</v>
      </c>
      <c r="F731" s="170"/>
      <c r="G731" s="171">
        <f>ROUND(E731*F731,2)</f>
        <v>0</v>
      </c>
      <c r="H731" s="170"/>
      <c r="I731" s="171">
        <f>ROUND(E731*H731,2)</f>
        <v>0</v>
      </c>
      <c r="J731" s="170"/>
      <c r="K731" s="171">
        <f>ROUND(E731*J731,2)</f>
        <v>0</v>
      </c>
      <c r="L731" s="171">
        <v>21</v>
      </c>
      <c r="M731" s="171">
        <f>G731*(1+L731/100)</f>
        <v>0</v>
      </c>
      <c r="N731" s="171">
        <v>7.0099999999999996E-2</v>
      </c>
      <c r="O731" s="171">
        <f>ROUND(E731*N731,2)</f>
        <v>5.68</v>
      </c>
      <c r="P731" s="171">
        <v>0</v>
      </c>
      <c r="Q731" s="171">
        <f>ROUND(E731*P731,2)</f>
        <v>0</v>
      </c>
      <c r="R731" s="171"/>
      <c r="S731" s="171" t="s">
        <v>255</v>
      </c>
      <c r="T731" s="172" t="s">
        <v>256</v>
      </c>
      <c r="U731" s="156">
        <v>1.66</v>
      </c>
      <c r="V731" s="156">
        <f>ROUND(E731*U731,2)</f>
        <v>134.46</v>
      </c>
      <c r="W731" s="156"/>
      <c r="X731" s="156" t="s">
        <v>257</v>
      </c>
      <c r="Y731" s="147"/>
      <c r="Z731" s="147"/>
      <c r="AA731" s="147"/>
      <c r="AB731" s="147"/>
      <c r="AC731" s="147"/>
      <c r="AD731" s="147"/>
      <c r="AE731" s="147"/>
      <c r="AF731" s="147"/>
      <c r="AG731" s="147" t="s">
        <v>258</v>
      </c>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outlineLevel="1" x14ac:dyDescent="0.2">
      <c r="A732" s="154"/>
      <c r="B732" s="155"/>
      <c r="C732" s="266" t="s">
        <v>1433</v>
      </c>
      <c r="D732" s="267"/>
      <c r="E732" s="267"/>
      <c r="F732" s="267"/>
      <c r="G732" s="267"/>
      <c r="H732" s="156"/>
      <c r="I732" s="156"/>
      <c r="J732" s="156"/>
      <c r="K732" s="156"/>
      <c r="L732" s="156"/>
      <c r="M732" s="156"/>
      <c r="N732" s="156"/>
      <c r="O732" s="156"/>
      <c r="P732" s="156"/>
      <c r="Q732" s="156"/>
      <c r="R732" s="156"/>
      <c r="S732" s="156"/>
      <c r="T732" s="156"/>
      <c r="U732" s="156"/>
      <c r="V732" s="156"/>
      <c r="W732" s="156"/>
      <c r="X732" s="156"/>
      <c r="Y732" s="147"/>
      <c r="Z732" s="147"/>
      <c r="AA732" s="147"/>
      <c r="AB732" s="147"/>
      <c r="AC732" s="147"/>
      <c r="AD732" s="147"/>
      <c r="AE732" s="147"/>
      <c r="AF732" s="147"/>
      <c r="AG732" s="147" t="s">
        <v>404</v>
      </c>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row>
    <row r="733" spans="1:60" outlineLevel="1" x14ac:dyDescent="0.2">
      <c r="A733" s="154"/>
      <c r="B733" s="155"/>
      <c r="C733" s="176" t="s">
        <v>259</v>
      </c>
      <c r="D733" s="157"/>
      <c r="E733" s="158"/>
      <c r="F733" s="156"/>
      <c r="G733" s="156"/>
      <c r="H733" s="156"/>
      <c r="I733" s="156"/>
      <c r="J733" s="156"/>
      <c r="K733" s="156"/>
      <c r="L733" s="156"/>
      <c r="M733" s="156"/>
      <c r="N733" s="156"/>
      <c r="O733" s="156"/>
      <c r="P733" s="156"/>
      <c r="Q733" s="156"/>
      <c r="R733" s="156"/>
      <c r="S733" s="156"/>
      <c r="T733" s="156"/>
      <c r="U733" s="156"/>
      <c r="V733" s="156"/>
      <c r="W733" s="156"/>
      <c r="X733" s="156"/>
      <c r="Y733" s="147"/>
      <c r="Z733" s="147"/>
      <c r="AA733" s="147"/>
      <c r="AB733" s="147"/>
      <c r="AC733" s="147"/>
      <c r="AD733" s="147"/>
      <c r="AE733" s="147"/>
      <c r="AF733" s="147"/>
      <c r="AG733" s="147" t="s">
        <v>260</v>
      </c>
      <c r="AH733" s="147">
        <v>0</v>
      </c>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
      <c r="A734" s="154"/>
      <c r="B734" s="155"/>
      <c r="C734" s="176" t="s">
        <v>1434</v>
      </c>
      <c r="D734" s="157"/>
      <c r="E734" s="158">
        <v>81</v>
      </c>
      <c r="F734" s="156"/>
      <c r="G734" s="156"/>
      <c r="H734" s="156"/>
      <c r="I734" s="156"/>
      <c r="J734" s="156"/>
      <c r="K734" s="156"/>
      <c r="L734" s="156"/>
      <c r="M734" s="156"/>
      <c r="N734" s="156"/>
      <c r="O734" s="156"/>
      <c r="P734" s="156"/>
      <c r="Q734" s="156"/>
      <c r="R734" s="156"/>
      <c r="S734" s="156"/>
      <c r="T734" s="156"/>
      <c r="U734" s="156"/>
      <c r="V734" s="156"/>
      <c r="W734" s="156"/>
      <c r="X734" s="156"/>
      <c r="Y734" s="147"/>
      <c r="Z734" s="147"/>
      <c r="AA734" s="147"/>
      <c r="AB734" s="147"/>
      <c r="AC734" s="147"/>
      <c r="AD734" s="147"/>
      <c r="AE734" s="147"/>
      <c r="AF734" s="147"/>
      <c r="AG734" s="147" t="s">
        <v>260</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66">
        <v>111</v>
      </c>
      <c r="B735" s="167" t="s">
        <v>1435</v>
      </c>
      <c r="C735" s="175" t="s">
        <v>1436</v>
      </c>
      <c r="D735" s="168" t="s">
        <v>700</v>
      </c>
      <c r="E735" s="169">
        <v>30</v>
      </c>
      <c r="F735" s="170"/>
      <c r="G735" s="171">
        <f>ROUND(E735*F735,2)</f>
        <v>0</v>
      </c>
      <c r="H735" s="170"/>
      <c r="I735" s="171">
        <f>ROUND(E735*H735,2)</f>
        <v>0</v>
      </c>
      <c r="J735" s="170"/>
      <c r="K735" s="171">
        <f>ROUND(E735*J735,2)</f>
        <v>0</v>
      </c>
      <c r="L735" s="171">
        <v>21</v>
      </c>
      <c r="M735" s="171">
        <f>G735*(1+L735/100)</f>
        <v>0</v>
      </c>
      <c r="N735" s="171">
        <v>7.0099999999999996E-2</v>
      </c>
      <c r="O735" s="171">
        <f>ROUND(E735*N735,2)</f>
        <v>2.1</v>
      </c>
      <c r="P735" s="171">
        <v>0</v>
      </c>
      <c r="Q735" s="171">
        <f>ROUND(E735*P735,2)</f>
        <v>0</v>
      </c>
      <c r="R735" s="171"/>
      <c r="S735" s="171" t="s">
        <v>255</v>
      </c>
      <c r="T735" s="172" t="s">
        <v>256</v>
      </c>
      <c r="U735" s="156">
        <v>1.66</v>
      </c>
      <c r="V735" s="156">
        <f>ROUND(E735*U735,2)</f>
        <v>49.8</v>
      </c>
      <c r="W735" s="156"/>
      <c r="X735" s="156" t="s">
        <v>257</v>
      </c>
      <c r="Y735" s="147"/>
      <c r="Z735" s="147"/>
      <c r="AA735" s="147"/>
      <c r="AB735" s="147"/>
      <c r="AC735" s="147"/>
      <c r="AD735" s="147"/>
      <c r="AE735" s="147"/>
      <c r="AF735" s="147"/>
      <c r="AG735" s="147" t="s">
        <v>258</v>
      </c>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54"/>
      <c r="B736" s="155"/>
      <c r="C736" s="176" t="s">
        <v>259</v>
      </c>
      <c r="D736" s="157"/>
      <c r="E736" s="158"/>
      <c r="F736" s="156"/>
      <c r="G736" s="156"/>
      <c r="H736" s="156"/>
      <c r="I736" s="156"/>
      <c r="J736" s="156"/>
      <c r="K736" s="156"/>
      <c r="L736" s="156"/>
      <c r="M736" s="156"/>
      <c r="N736" s="156"/>
      <c r="O736" s="156"/>
      <c r="P736" s="156"/>
      <c r="Q736" s="156"/>
      <c r="R736" s="156"/>
      <c r="S736" s="156"/>
      <c r="T736" s="156"/>
      <c r="U736" s="156"/>
      <c r="V736" s="156"/>
      <c r="W736" s="156"/>
      <c r="X736" s="156"/>
      <c r="Y736" s="147"/>
      <c r="Z736" s="147"/>
      <c r="AA736" s="147"/>
      <c r="AB736" s="147"/>
      <c r="AC736" s="147"/>
      <c r="AD736" s="147"/>
      <c r="AE736" s="147"/>
      <c r="AF736" s="147"/>
      <c r="AG736" s="147" t="s">
        <v>260</v>
      </c>
      <c r="AH736" s="147">
        <v>0</v>
      </c>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54"/>
      <c r="B737" s="155"/>
      <c r="C737" s="176" t="s">
        <v>1437</v>
      </c>
      <c r="D737" s="157"/>
      <c r="E737" s="158">
        <v>30</v>
      </c>
      <c r="F737" s="156"/>
      <c r="G737" s="156"/>
      <c r="H737" s="156"/>
      <c r="I737" s="156"/>
      <c r="J737" s="156"/>
      <c r="K737" s="156"/>
      <c r="L737" s="156"/>
      <c r="M737" s="156"/>
      <c r="N737" s="156"/>
      <c r="O737" s="156"/>
      <c r="P737" s="156"/>
      <c r="Q737" s="156"/>
      <c r="R737" s="156"/>
      <c r="S737" s="156"/>
      <c r="T737" s="156"/>
      <c r="U737" s="156"/>
      <c r="V737" s="156"/>
      <c r="W737" s="156"/>
      <c r="X737" s="156"/>
      <c r="Y737" s="147"/>
      <c r="Z737" s="147"/>
      <c r="AA737" s="147"/>
      <c r="AB737" s="147"/>
      <c r="AC737" s="147"/>
      <c r="AD737" s="147"/>
      <c r="AE737" s="147"/>
      <c r="AF737" s="147"/>
      <c r="AG737" s="147" t="s">
        <v>260</v>
      </c>
      <c r="AH737" s="147">
        <v>0</v>
      </c>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ht="22.5" outlineLevel="1" x14ac:dyDescent="0.2">
      <c r="A738" s="166">
        <v>112</v>
      </c>
      <c r="B738" s="167" t="s">
        <v>1438</v>
      </c>
      <c r="C738" s="175" t="s">
        <v>1439</v>
      </c>
      <c r="D738" s="168" t="s">
        <v>700</v>
      </c>
      <c r="E738" s="169">
        <v>20</v>
      </c>
      <c r="F738" s="170"/>
      <c r="G738" s="171">
        <f>ROUND(E738*F738,2)</f>
        <v>0</v>
      </c>
      <c r="H738" s="170"/>
      <c r="I738" s="171">
        <f>ROUND(E738*H738,2)</f>
        <v>0</v>
      </c>
      <c r="J738" s="170"/>
      <c r="K738" s="171">
        <f>ROUND(E738*J738,2)</f>
        <v>0</v>
      </c>
      <c r="L738" s="171">
        <v>21</v>
      </c>
      <c r="M738" s="171">
        <f>G738*(1+L738/100)</f>
        <v>0</v>
      </c>
      <c r="N738" s="171">
        <v>7.0099999999999996E-2</v>
      </c>
      <c r="O738" s="171">
        <f>ROUND(E738*N738,2)</f>
        <v>1.4</v>
      </c>
      <c r="P738" s="171">
        <v>0</v>
      </c>
      <c r="Q738" s="171">
        <f>ROUND(E738*P738,2)</f>
        <v>0</v>
      </c>
      <c r="R738" s="171"/>
      <c r="S738" s="171" t="s">
        <v>255</v>
      </c>
      <c r="T738" s="172" t="s">
        <v>256</v>
      </c>
      <c r="U738" s="156">
        <v>1.66</v>
      </c>
      <c r="V738" s="156">
        <f>ROUND(E738*U738,2)</f>
        <v>33.200000000000003</v>
      </c>
      <c r="W738" s="156"/>
      <c r="X738" s="156" t="s">
        <v>257</v>
      </c>
      <c r="Y738" s="147"/>
      <c r="Z738" s="147"/>
      <c r="AA738" s="147"/>
      <c r="AB738" s="147"/>
      <c r="AC738" s="147"/>
      <c r="AD738" s="147"/>
      <c r="AE738" s="147"/>
      <c r="AF738" s="147"/>
      <c r="AG738" s="147" t="s">
        <v>258</v>
      </c>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
      <c r="A739" s="154"/>
      <c r="B739" s="155"/>
      <c r="C739" s="176" t="s">
        <v>259</v>
      </c>
      <c r="D739" s="157"/>
      <c r="E739" s="158"/>
      <c r="F739" s="156"/>
      <c r="G739" s="156"/>
      <c r="H739" s="156"/>
      <c r="I739" s="156"/>
      <c r="J739" s="156"/>
      <c r="K739" s="156"/>
      <c r="L739" s="156"/>
      <c r="M739" s="156"/>
      <c r="N739" s="156"/>
      <c r="O739" s="156"/>
      <c r="P739" s="156"/>
      <c r="Q739" s="156"/>
      <c r="R739" s="156"/>
      <c r="S739" s="156"/>
      <c r="T739" s="156"/>
      <c r="U739" s="156"/>
      <c r="V739" s="156"/>
      <c r="W739" s="156"/>
      <c r="X739" s="156"/>
      <c r="Y739" s="147"/>
      <c r="Z739" s="147"/>
      <c r="AA739" s="147"/>
      <c r="AB739" s="147"/>
      <c r="AC739" s="147"/>
      <c r="AD739" s="147"/>
      <c r="AE739" s="147"/>
      <c r="AF739" s="147"/>
      <c r="AG739" s="147" t="s">
        <v>260</v>
      </c>
      <c r="AH739" s="147">
        <v>0</v>
      </c>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outlineLevel="1" x14ac:dyDescent="0.2">
      <c r="A740" s="154"/>
      <c r="B740" s="155"/>
      <c r="C740" s="176" t="s">
        <v>1440</v>
      </c>
      <c r="D740" s="157"/>
      <c r="E740" s="158">
        <v>20</v>
      </c>
      <c r="F740" s="156"/>
      <c r="G740" s="156"/>
      <c r="H740" s="156"/>
      <c r="I740" s="156"/>
      <c r="J740" s="156"/>
      <c r="K740" s="156"/>
      <c r="L740" s="156"/>
      <c r="M740" s="156"/>
      <c r="N740" s="156"/>
      <c r="O740" s="156"/>
      <c r="P740" s="156"/>
      <c r="Q740" s="156"/>
      <c r="R740" s="156"/>
      <c r="S740" s="156"/>
      <c r="T740" s="156"/>
      <c r="U740" s="156"/>
      <c r="V740" s="156"/>
      <c r="W740" s="156"/>
      <c r="X740" s="156"/>
      <c r="Y740" s="147"/>
      <c r="Z740" s="147"/>
      <c r="AA740" s="147"/>
      <c r="AB740" s="147"/>
      <c r="AC740" s="147"/>
      <c r="AD740" s="147"/>
      <c r="AE740" s="147"/>
      <c r="AF740" s="147"/>
      <c r="AG740" s="147" t="s">
        <v>260</v>
      </c>
      <c r="AH740" s="147">
        <v>0</v>
      </c>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row>
    <row r="741" spans="1:60" outlineLevel="1" x14ac:dyDescent="0.2">
      <c r="A741" s="166">
        <v>113</v>
      </c>
      <c r="B741" s="167" t="s">
        <v>1441</v>
      </c>
      <c r="C741" s="175" t="s">
        <v>1442</v>
      </c>
      <c r="D741" s="168" t="s">
        <v>376</v>
      </c>
      <c r="E741" s="169">
        <v>186.26</v>
      </c>
      <c r="F741" s="170"/>
      <c r="G741" s="171">
        <f>ROUND(E741*F741,2)</f>
        <v>0</v>
      </c>
      <c r="H741" s="170"/>
      <c r="I741" s="171">
        <f>ROUND(E741*H741,2)</f>
        <v>0</v>
      </c>
      <c r="J741" s="170"/>
      <c r="K741" s="171">
        <f>ROUND(E741*J741,2)</f>
        <v>0</v>
      </c>
      <c r="L741" s="171">
        <v>21</v>
      </c>
      <c r="M741" s="171">
        <f>G741*(1+L741/100)</f>
        <v>0</v>
      </c>
      <c r="N741" s="171">
        <v>0</v>
      </c>
      <c r="O741" s="171">
        <f>ROUND(E741*N741,2)</f>
        <v>0</v>
      </c>
      <c r="P741" s="171">
        <v>0</v>
      </c>
      <c r="Q741" s="171">
        <f>ROUND(E741*P741,2)</f>
        <v>0</v>
      </c>
      <c r="R741" s="171" t="s">
        <v>1443</v>
      </c>
      <c r="S741" s="171" t="s">
        <v>337</v>
      </c>
      <c r="T741" s="172" t="s">
        <v>338</v>
      </c>
      <c r="U741" s="156">
        <v>0.6</v>
      </c>
      <c r="V741" s="156">
        <f>ROUND(E741*U741,2)</f>
        <v>111.76</v>
      </c>
      <c r="W741" s="156"/>
      <c r="X741" s="156" t="s">
        <v>257</v>
      </c>
      <c r="Y741" s="147"/>
      <c r="Z741" s="147"/>
      <c r="AA741" s="147"/>
      <c r="AB741" s="147"/>
      <c r="AC741" s="147"/>
      <c r="AD741" s="147"/>
      <c r="AE741" s="147"/>
      <c r="AF741" s="147"/>
      <c r="AG741" s="147" t="s">
        <v>258</v>
      </c>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c r="B742" s="155"/>
      <c r="C742" s="176" t="s">
        <v>259</v>
      </c>
      <c r="D742" s="157"/>
      <c r="E742" s="158"/>
      <c r="F742" s="156"/>
      <c r="G742" s="156"/>
      <c r="H742" s="156"/>
      <c r="I742" s="156"/>
      <c r="J742" s="156"/>
      <c r="K742" s="156"/>
      <c r="L742" s="156"/>
      <c r="M742" s="156"/>
      <c r="N742" s="156"/>
      <c r="O742" s="156"/>
      <c r="P742" s="156"/>
      <c r="Q742" s="156"/>
      <c r="R742" s="156"/>
      <c r="S742" s="156"/>
      <c r="T742" s="156"/>
      <c r="U742" s="156"/>
      <c r="V742" s="156"/>
      <c r="W742" s="156"/>
      <c r="X742" s="156"/>
      <c r="Y742" s="147"/>
      <c r="Z742" s="147"/>
      <c r="AA742" s="147"/>
      <c r="AB742" s="147"/>
      <c r="AC742" s="147"/>
      <c r="AD742" s="147"/>
      <c r="AE742" s="147"/>
      <c r="AF742" s="147"/>
      <c r="AG742" s="147" t="s">
        <v>260</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4"/>
      <c r="B743" s="155"/>
      <c r="C743" s="176" t="s">
        <v>1444</v>
      </c>
      <c r="D743" s="157"/>
      <c r="E743" s="158">
        <v>170.15</v>
      </c>
      <c r="F743" s="156"/>
      <c r="G743" s="156"/>
      <c r="H743" s="156"/>
      <c r="I743" s="156"/>
      <c r="J743" s="156"/>
      <c r="K743" s="156"/>
      <c r="L743" s="156"/>
      <c r="M743" s="156"/>
      <c r="N743" s="156"/>
      <c r="O743" s="156"/>
      <c r="P743" s="156"/>
      <c r="Q743" s="156"/>
      <c r="R743" s="156"/>
      <c r="S743" s="156"/>
      <c r="T743" s="156"/>
      <c r="U743" s="156"/>
      <c r="V743" s="156"/>
      <c r="W743" s="156"/>
      <c r="X743" s="156"/>
      <c r="Y743" s="147"/>
      <c r="Z743" s="147"/>
      <c r="AA743" s="147"/>
      <c r="AB743" s="147"/>
      <c r="AC743" s="147"/>
      <c r="AD743" s="147"/>
      <c r="AE743" s="147"/>
      <c r="AF743" s="147"/>
      <c r="AG743" s="147" t="s">
        <v>260</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4"/>
      <c r="B744" s="155"/>
      <c r="C744" s="176" t="s">
        <v>1445</v>
      </c>
      <c r="D744" s="157"/>
      <c r="E744" s="158">
        <v>8.1199999999999992</v>
      </c>
      <c r="F744" s="156"/>
      <c r="G744" s="156"/>
      <c r="H744" s="156"/>
      <c r="I744" s="156"/>
      <c r="J744" s="156"/>
      <c r="K744" s="156"/>
      <c r="L744" s="156"/>
      <c r="M744" s="156"/>
      <c r="N744" s="156"/>
      <c r="O744" s="156"/>
      <c r="P744" s="156"/>
      <c r="Q744" s="156"/>
      <c r="R744" s="156"/>
      <c r="S744" s="156"/>
      <c r="T744" s="156"/>
      <c r="U744" s="156"/>
      <c r="V744" s="156"/>
      <c r="W744" s="156"/>
      <c r="X744" s="156"/>
      <c r="Y744" s="147"/>
      <c r="Z744" s="147"/>
      <c r="AA744" s="147"/>
      <c r="AB744" s="147"/>
      <c r="AC744" s="147"/>
      <c r="AD744" s="147"/>
      <c r="AE744" s="147"/>
      <c r="AF744" s="147"/>
      <c r="AG744" s="147" t="s">
        <v>260</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54"/>
      <c r="B745" s="155"/>
      <c r="C745" s="176" t="s">
        <v>1446</v>
      </c>
      <c r="D745" s="157"/>
      <c r="E745" s="158">
        <v>7.99</v>
      </c>
      <c r="F745" s="156"/>
      <c r="G745" s="156"/>
      <c r="H745" s="156"/>
      <c r="I745" s="156"/>
      <c r="J745" s="156"/>
      <c r="K745" s="156"/>
      <c r="L745" s="156"/>
      <c r="M745" s="156"/>
      <c r="N745" s="156"/>
      <c r="O745" s="156"/>
      <c r="P745" s="156"/>
      <c r="Q745" s="156"/>
      <c r="R745" s="156"/>
      <c r="S745" s="156"/>
      <c r="T745" s="156"/>
      <c r="U745" s="156"/>
      <c r="V745" s="156"/>
      <c r="W745" s="156"/>
      <c r="X745" s="156"/>
      <c r="Y745" s="147"/>
      <c r="Z745" s="147"/>
      <c r="AA745" s="147"/>
      <c r="AB745" s="147"/>
      <c r="AC745" s="147"/>
      <c r="AD745" s="147"/>
      <c r="AE745" s="147"/>
      <c r="AF745" s="147"/>
      <c r="AG745" s="147" t="s">
        <v>260</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ht="22.5" outlineLevel="1" x14ac:dyDescent="0.2">
      <c r="A746" s="166">
        <v>114</v>
      </c>
      <c r="B746" s="167" t="s">
        <v>1447</v>
      </c>
      <c r="C746" s="175" t="s">
        <v>1448</v>
      </c>
      <c r="D746" s="168" t="s">
        <v>690</v>
      </c>
      <c r="E746" s="169">
        <v>186.26</v>
      </c>
      <c r="F746" s="170"/>
      <c r="G746" s="171">
        <f>ROUND(E746*F746,2)</f>
        <v>0</v>
      </c>
      <c r="H746" s="170"/>
      <c r="I746" s="171">
        <f>ROUND(E746*H746,2)</f>
        <v>0</v>
      </c>
      <c r="J746" s="170"/>
      <c r="K746" s="171">
        <f>ROUND(E746*J746,2)</f>
        <v>0</v>
      </c>
      <c r="L746" s="171">
        <v>21</v>
      </c>
      <c r="M746" s="171">
        <f>G746*(1+L746/100)</f>
        <v>0</v>
      </c>
      <c r="N746" s="171">
        <v>7.0099999999999996E-2</v>
      </c>
      <c r="O746" s="171">
        <f>ROUND(E746*N746,2)</f>
        <v>13.06</v>
      </c>
      <c r="P746" s="171">
        <v>0</v>
      </c>
      <c r="Q746" s="171">
        <f>ROUND(E746*P746,2)</f>
        <v>0</v>
      </c>
      <c r="R746" s="171"/>
      <c r="S746" s="171" t="s">
        <v>255</v>
      </c>
      <c r="T746" s="172" t="s">
        <v>256</v>
      </c>
      <c r="U746" s="156">
        <v>1.66</v>
      </c>
      <c r="V746" s="156">
        <f>ROUND(E746*U746,2)</f>
        <v>309.19</v>
      </c>
      <c r="W746" s="156"/>
      <c r="X746" s="156" t="s">
        <v>257</v>
      </c>
      <c r="Y746" s="147"/>
      <c r="Z746" s="147"/>
      <c r="AA746" s="147"/>
      <c r="AB746" s="147"/>
      <c r="AC746" s="147"/>
      <c r="AD746" s="147"/>
      <c r="AE746" s="147"/>
      <c r="AF746" s="147"/>
      <c r="AG746" s="147" t="s">
        <v>258</v>
      </c>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
      <c r="A747" s="154"/>
      <c r="B747" s="155"/>
      <c r="C747" s="176" t="s">
        <v>1449</v>
      </c>
      <c r="D747" s="157"/>
      <c r="E747" s="158">
        <v>186.26</v>
      </c>
      <c r="F747" s="156"/>
      <c r="G747" s="156"/>
      <c r="H747" s="156"/>
      <c r="I747" s="156"/>
      <c r="J747" s="156"/>
      <c r="K747" s="156"/>
      <c r="L747" s="156"/>
      <c r="M747" s="156"/>
      <c r="N747" s="156"/>
      <c r="O747" s="156"/>
      <c r="P747" s="156"/>
      <c r="Q747" s="156"/>
      <c r="R747" s="156"/>
      <c r="S747" s="156"/>
      <c r="T747" s="156"/>
      <c r="U747" s="156"/>
      <c r="V747" s="156"/>
      <c r="W747" s="156"/>
      <c r="X747" s="156"/>
      <c r="Y747" s="147"/>
      <c r="Z747" s="147"/>
      <c r="AA747" s="147"/>
      <c r="AB747" s="147"/>
      <c r="AC747" s="147"/>
      <c r="AD747" s="147"/>
      <c r="AE747" s="147"/>
      <c r="AF747" s="147"/>
      <c r="AG747" s="147" t="s">
        <v>260</v>
      </c>
      <c r="AH747" s="147">
        <v>5</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x14ac:dyDescent="0.2">
      <c r="A748" s="160" t="s">
        <v>250</v>
      </c>
      <c r="B748" s="161" t="s">
        <v>198</v>
      </c>
      <c r="C748" s="174" t="s">
        <v>199</v>
      </c>
      <c r="D748" s="162"/>
      <c r="E748" s="163"/>
      <c r="F748" s="164"/>
      <c r="G748" s="164">
        <f>SUMIF(AG749:AG804,"&lt;&gt;NOR",G749:G804)</f>
        <v>0</v>
      </c>
      <c r="H748" s="164"/>
      <c r="I748" s="164">
        <f>SUM(I749:I804)</f>
        <v>0</v>
      </c>
      <c r="J748" s="164"/>
      <c r="K748" s="164">
        <f>SUM(K749:K804)</f>
        <v>0</v>
      </c>
      <c r="L748" s="164"/>
      <c r="M748" s="164">
        <f>SUM(M749:M804)</f>
        <v>0</v>
      </c>
      <c r="N748" s="164"/>
      <c r="O748" s="164">
        <f>SUM(O749:O804)</f>
        <v>0.84000000000000008</v>
      </c>
      <c r="P748" s="164"/>
      <c r="Q748" s="164">
        <f>SUM(Q749:Q804)</f>
        <v>0</v>
      </c>
      <c r="R748" s="164"/>
      <c r="S748" s="164"/>
      <c r="T748" s="165"/>
      <c r="U748" s="159"/>
      <c r="V748" s="159">
        <f>SUM(V749:V804)</f>
        <v>42.2</v>
      </c>
      <c r="W748" s="159"/>
      <c r="X748" s="159"/>
      <c r="AG748" t="s">
        <v>251</v>
      </c>
    </row>
    <row r="749" spans="1:60" ht="22.5" outlineLevel="1" x14ac:dyDescent="0.2">
      <c r="A749" s="166">
        <v>115</v>
      </c>
      <c r="B749" s="167" t="s">
        <v>1450</v>
      </c>
      <c r="C749" s="175" t="s">
        <v>1451</v>
      </c>
      <c r="D749" s="168" t="s">
        <v>514</v>
      </c>
      <c r="E749" s="169">
        <v>8</v>
      </c>
      <c r="F749" s="170"/>
      <c r="G749" s="171">
        <f>ROUND(E749*F749,2)</f>
        <v>0</v>
      </c>
      <c r="H749" s="170"/>
      <c r="I749" s="171">
        <f>ROUND(E749*H749,2)</f>
        <v>0</v>
      </c>
      <c r="J749" s="170"/>
      <c r="K749" s="171">
        <f>ROUND(E749*J749,2)</f>
        <v>0</v>
      </c>
      <c r="L749" s="171">
        <v>21</v>
      </c>
      <c r="M749" s="171">
        <f>G749*(1+L749/100)</f>
        <v>0</v>
      </c>
      <c r="N749" s="171">
        <v>0</v>
      </c>
      <c r="O749" s="171">
        <f>ROUND(E749*N749,2)</f>
        <v>0</v>
      </c>
      <c r="P749" s="171">
        <v>0</v>
      </c>
      <c r="Q749" s="171">
        <f>ROUND(E749*P749,2)</f>
        <v>0</v>
      </c>
      <c r="R749" s="171" t="s">
        <v>751</v>
      </c>
      <c r="S749" s="171" t="s">
        <v>337</v>
      </c>
      <c r="T749" s="172" t="s">
        <v>338</v>
      </c>
      <c r="U749" s="156">
        <v>0.15</v>
      </c>
      <c r="V749" s="156">
        <f>ROUND(E749*U749,2)</f>
        <v>1.2</v>
      </c>
      <c r="W749" s="156"/>
      <c r="X749" s="156" t="s">
        <v>257</v>
      </c>
      <c r="Y749" s="147"/>
      <c r="Z749" s="147"/>
      <c r="AA749" s="147"/>
      <c r="AB749" s="147"/>
      <c r="AC749" s="147"/>
      <c r="AD749" s="147"/>
      <c r="AE749" s="147"/>
      <c r="AF749" s="147"/>
      <c r="AG749" s="147" t="s">
        <v>258</v>
      </c>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
      <c r="A750" s="154"/>
      <c r="B750" s="155"/>
      <c r="C750" s="176" t="s">
        <v>259</v>
      </c>
      <c r="D750" s="157"/>
      <c r="E750" s="158"/>
      <c r="F750" s="156"/>
      <c r="G750" s="156"/>
      <c r="H750" s="156"/>
      <c r="I750" s="156"/>
      <c r="J750" s="156"/>
      <c r="K750" s="156"/>
      <c r="L750" s="156"/>
      <c r="M750" s="156"/>
      <c r="N750" s="156"/>
      <c r="O750" s="156"/>
      <c r="P750" s="156"/>
      <c r="Q750" s="156"/>
      <c r="R750" s="156"/>
      <c r="S750" s="156"/>
      <c r="T750" s="156"/>
      <c r="U750" s="156"/>
      <c r="V750" s="156"/>
      <c r="W750" s="156"/>
      <c r="X750" s="156"/>
      <c r="Y750" s="147"/>
      <c r="Z750" s="147"/>
      <c r="AA750" s="147"/>
      <c r="AB750" s="147"/>
      <c r="AC750" s="147"/>
      <c r="AD750" s="147"/>
      <c r="AE750" s="147"/>
      <c r="AF750" s="147"/>
      <c r="AG750" s="147" t="s">
        <v>260</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x14ac:dyDescent="0.2">
      <c r="A751" s="154"/>
      <c r="B751" s="155"/>
      <c r="C751" s="176" t="s">
        <v>1452</v>
      </c>
      <c r="D751" s="157"/>
      <c r="E751" s="158">
        <v>8</v>
      </c>
      <c r="F751" s="156"/>
      <c r="G751" s="156"/>
      <c r="H751" s="156"/>
      <c r="I751" s="156"/>
      <c r="J751" s="156"/>
      <c r="K751" s="156"/>
      <c r="L751" s="156"/>
      <c r="M751" s="156"/>
      <c r="N751" s="156"/>
      <c r="O751" s="156"/>
      <c r="P751" s="156"/>
      <c r="Q751" s="156"/>
      <c r="R751" s="156"/>
      <c r="S751" s="156"/>
      <c r="T751" s="156"/>
      <c r="U751" s="156"/>
      <c r="V751" s="156"/>
      <c r="W751" s="156"/>
      <c r="X751" s="156"/>
      <c r="Y751" s="147"/>
      <c r="Z751" s="147"/>
      <c r="AA751" s="147"/>
      <c r="AB751" s="147"/>
      <c r="AC751" s="147"/>
      <c r="AD751" s="147"/>
      <c r="AE751" s="147"/>
      <c r="AF751" s="147"/>
      <c r="AG751" s="147" t="s">
        <v>260</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ht="22.5" outlineLevel="1" x14ac:dyDescent="0.2">
      <c r="A752" s="166">
        <v>116</v>
      </c>
      <c r="B752" s="167" t="s">
        <v>1453</v>
      </c>
      <c r="C752" s="175" t="s">
        <v>1454</v>
      </c>
      <c r="D752" s="168" t="s">
        <v>389</v>
      </c>
      <c r="E752" s="169">
        <v>3</v>
      </c>
      <c r="F752" s="170"/>
      <c r="G752" s="171">
        <f>ROUND(E752*F752,2)</f>
        <v>0</v>
      </c>
      <c r="H752" s="170"/>
      <c r="I752" s="171">
        <f>ROUND(E752*H752,2)</f>
        <v>0</v>
      </c>
      <c r="J752" s="170"/>
      <c r="K752" s="171">
        <f>ROUND(E752*J752,2)</f>
        <v>0</v>
      </c>
      <c r="L752" s="171">
        <v>21</v>
      </c>
      <c r="M752" s="171">
        <f>G752*(1+L752/100)</f>
        <v>0</v>
      </c>
      <c r="N752" s="171">
        <v>9.2000000000000003E-4</v>
      </c>
      <c r="O752" s="171">
        <f>ROUND(E752*N752,2)</f>
        <v>0</v>
      </c>
      <c r="P752" s="171">
        <v>0</v>
      </c>
      <c r="Q752" s="171">
        <f>ROUND(E752*P752,2)</f>
        <v>0</v>
      </c>
      <c r="R752" s="171" t="s">
        <v>960</v>
      </c>
      <c r="S752" s="171" t="s">
        <v>337</v>
      </c>
      <c r="T752" s="172" t="s">
        <v>338</v>
      </c>
      <c r="U752" s="156">
        <v>0</v>
      </c>
      <c r="V752" s="156">
        <f>ROUND(E752*U752,2)</f>
        <v>0</v>
      </c>
      <c r="W752" s="156"/>
      <c r="X752" s="156" t="s">
        <v>961</v>
      </c>
      <c r="Y752" s="147"/>
      <c r="Z752" s="147"/>
      <c r="AA752" s="147"/>
      <c r="AB752" s="147"/>
      <c r="AC752" s="147"/>
      <c r="AD752" s="147"/>
      <c r="AE752" s="147"/>
      <c r="AF752" s="147"/>
      <c r="AG752" s="147" t="s">
        <v>962</v>
      </c>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
      <c r="A753" s="154"/>
      <c r="B753" s="155"/>
      <c r="C753" s="176" t="s">
        <v>259</v>
      </c>
      <c r="D753" s="157"/>
      <c r="E753" s="158"/>
      <c r="F753" s="156"/>
      <c r="G753" s="156"/>
      <c r="H753" s="156"/>
      <c r="I753" s="156"/>
      <c r="J753" s="156"/>
      <c r="K753" s="156"/>
      <c r="L753" s="156"/>
      <c r="M753" s="156"/>
      <c r="N753" s="156"/>
      <c r="O753" s="156"/>
      <c r="P753" s="156"/>
      <c r="Q753" s="156"/>
      <c r="R753" s="156"/>
      <c r="S753" s="156"/>
      <c r="T753" s="156"/>
      <c r="U753" s="156"/>
      <c r="V753" s="156"/>
      <c r="W753" s="156"/>
      <c r="X753" s="156"/>
      <c r="Y753" s="147"/>
      <c r="Z753" s="147"/>
      <c r="AA753" s="147"/>
      <c r="AB753" s="147"/>
      <c r="AC753" s="147"/>
      <c r="AD753" s="147"/>
      <c r="AE753" s="147"/>
      <c r="AF753" s="147"/>
      <c r="AG753" s="147" t="s">
        <v>260</v>
      </c>
      <c r="AH753" s="147">
        <v>0</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54"/>
      <c r="B754" s="155"/>
      <c r="C754" s="197" t="s">
        <v>1455</v>
      </c>
      <c r="D754" s="187"/>
      <c r="E754" s="188"/>
      <c r="F754" s="156"/>
      <c r="G754" s="156"/>
      <c r="H754" s="156"/>
      <c r="I754" s="156"/>
      <c r="J754" s="156"/>
      <c r="K754" s="156"/>
      <c r="L754" s="156"/>
      <c r="M754" s="156"/>
      <c r="N754" s="156"/>
      <c r="O754" s="156"/>
      <c r="P754" s="156"/>
      <c r="Q754" s="156"/>
      <c r="R754" s="156"/>
      <c r="S754" s="156"/>
      <c r="T754" s="156"/>
      <c r="U754" s="156"/>
      <c r="V754" s="156"/>
      <c r="W754" s="156"/>
      <c r="X754" s="156"/>
      <c r="Y754" s="147"/>
      <c r="Z754" s="147"/>
      <c r="AA754" s="147"/>
      <c r="AB754" s="147"/>
      <c r="AC754" s="147"/>
      <c r="AD754" s="147"/>
      <c r="AE754" s="147"/>
      <c r="AF754" s="147"/>
      <c r="AG754" s="147" t="s">
        <v>260</v>
      </c>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
      <c r="A755" s="154"/>
      <c r="B755" s="155"/>
      <c r="C755" s="198" t="s">
        <v>1456</v>
      </c>
      <c r="D755" s="187"/>
      <c r="E755" s="188">
        <v>2.9629599999999998</v>
      </c>
      <c r="F755" s="156"/>
      <c r="G755" s="156"/>
      <c r="H755" s="156"/>
      <c r="I755" s="156"/>
      <c r="J755" s="156"/>
      <c r="K755" s="156"/>
      <c r="L755" s="156"/>
      <c r="M755" s="156"/>
      <c r="N755" s="156"/>
      <c r="O755" s="156"/>
      <c r="P755" s="156"/>
      <c r="Q755" s="156"/>
      <c r="R755" s="156"/>
      <c r="S755" s="156"/>
      <c r="T755" s="156"/>
      <c r="U755" s="156"/>
      <c r="V755" s="156"/>
      <c r="W755" s="156"/>
      <c r="X755" s="156"/>
      <c r="Y755" s="147"/>
      <c r="Z755" s="147"/>
      <c r="AA755" s="147"/>
      <c r="AB755" s="147"/>
      <c r="AC755" s="147"/>
      <c r="AD755" s="147"/>
      <c r="AE755" s="147"/>
      <c r="AF755" s="147"/>
      <c r="AG755" s="147" t="s">
        <v>260</v>
      </c>
      <c r="AH755" s="147">
        <v>2</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x14ac:dyDescent="0.2">
      <c r="A756" s="154"/>
      <c r="B756" s="155"/>
      <c r="C756" s="197" t="s">
        <v>1457</v>
      </c>
      <c r="D756" s="187"/>
      <c r="E756" s="188"/>
      <c r="F756" s="156"/>
      <c r="G756" s="156"/>
      <c r="H756" s="156"/>
      <c r="I756" s="156"/>
      <c r="J756" s="156"/>
      <c r="K756" s="156"/>
      <c r="L756" s="156"/>
      <c r="M756" s="156"/>
      <c r="N756" s="156"/>
      <c r="O756" s="156"/>
      <c r="P756" s="156"/>
      <c r="Q756" s="156"/>
      <c r="R756" s="156"/>
      <c r="S756" s="156"/>
      <c r="T756" s="156"/>
      <c r="U756" s="156"/>
      <c r="V756" s="156"/>
      <c r="W756" s="156"/>
      <c r="X756" s="156"/>
      <c r="Y756" s="147"/>
      <c r="Z756" s="147"/>
      <c r="AA756" s="147"/>
      <c r="AB756" s="147"/>
      <c r="AC756" s="147"/>
      <c r="AD756" s="147"/>
      <c r="AE756" s="147"/>
      <c r="AF756" s="147"/>
      <c r="AG756" s="147" t="s">
        <v>260</v>
      </c>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x14ac:dyDescent="0.2">
      <c r="A757" s="154"/>
      <c r="B757" s="155"/>
      <c r="C757" s="176" t="s">
        <v>1458</v>
      </c>
      <c r="D757" s="157"/>
      <c r="E757" s="158">
        <v>3</v>
      </c>
      <c r="F757" s="156"/>
      <c r="G757" s="156"/>
      <c r="H757" s="156"/>
      <c r="I757" s="156"/>
      <c r="J757" s="156"/>
      <c r="K757" s="156"/>
      <c r="L757" s="156"/>
      <c r="M757" s="156"/>
      <c r="N757" s="156"/>
      <c r="O757" s="156"/>
      <c r="P757" s="156"/>
      <c r="Q757" s="156"/>
      <c r="R757" s="156"/>
      <c r="S757" s="156"/>
      <c r="T757" s="156"/>
      <c r="U757" s="156"/>
      <c r="V757" s="156"/>
      <c r="W757" s="156"/>
      <c r="X757" s="156"/>
      <c r="Y757" s="147"/>
      <c r="Z757" s="147"/>
      <c r="AA757" s="147"/>
      <c r="AB757" s="147"/>
      <c r="AC757" s="147"/>
      <c r="AD757" s="147"/>
      <c r="AE757" s="147"/>
      <c r="AF757" s="147"/>
      <c r="AG757" s="147" t="s">
        <v>260</v>
      </c>
      <c r="AH757" s="147">
        <v>0</v>
      </c>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ht="22.5" outlineLevel="1" x14ac:dyDescent="0.2">
      <c r="A758" s="166">
        <v>117</v>
      </c>
      <c r="B758" s="167" t="s">
        <v>1459</v>
      </c>
      <c r="C758" s="175" t="s">
        <v>1460</v>
      </c>
      <c r="D758" s="168" t="s">
        <v>376</v>
      </c>
      <c r="E758" s="169">
        <v>60.68</v>
      </c>
      <c r="F758" s="170"/>
      <c r="G758" s="171">
        <f>ROUND(E758*F758,2)</f>
        <v>0</v>
      </c>
      <c r="H758" s="170"/>
      <c r="I758" s="171">
        <f>ROUND(E758*H758,2)</f>
        <v>0</v>
      </c>
      <c r="J758" s="170"/>
      <c r="K758" s="171">
        <f>ROUND(E758*J758,2)</f>
        <v>0</v>
      </c>
      <c r="L758" s="171">
        <v>21</v>
      </c>
      <c r="M758" s="171">
        <f>G758*(1+L758/100)</f>
        <v>0</v>
      </c>
      <c r="N758" s="171">
        <v>3.2200000000000002E-3</v>
      </c>
      <c r="O758" s="171">
        <f>ROUND(E758*N758,2)</f>
        <v>0.2</v>
      </c>
      <c r="P758" s="171">
        <v>0</v>
      </c>
      <c r="Q758" s="171">
        <f>ROUND(E758*P758,2)</f>
        <v>0</v>
      </c>
      <c r="R758" s="171"/>
      <c r="S758" s="171" t="s">
        <v>255</v>
      </c>
      <c r="T758" s="172" t="s">
        <v>256</v>
      </c>
      <c r="U758" s="156">
        <v>0</v>
      </c>
      <c r="V758" s="156">
        <f>ROUND(E758*U758,2)</f>
        <v>0</v>
      </c>
      <c r="W758" s="156"/>
      <c r="X758" s="156" t="s">
        <v>257</v>
      </c>
      <c r="Y758" s="147"/>
      <c r="Z758" s="147"/>
      <c r="AA758" s="147"/>
      <c r="AB758" s="147"/>
      <c r="AC758" s="147"/>
      <c r="AD758" s="147"/>
      <c r="AE758" s="147"/>
      <c r="AF758" s="147"/>
      <c r="AG758" s="147" t="s">
        <v>258</v>
      </c>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
      <c r="A759" s="154"/>
      <c r="B759" s="155"/>
      <c r="C759" s="266" t="s">
        <v>1461</v>
      </c>
      <c r="D759" s="267"/>
      <c r="E759" s="267"/>
      <c r="F759" s="267"/>
      <c r="G759" s="267"/>
      <c r="H759" s="156"/>
      <c r="I759" s="156"/>
      <c r="J759" s="156"/>
      <c r="K759" s="156"/>
      <c r="L759" s="156"/>
      <c r="M759" s="156"/>
      <c r="N759" s="156"/>
      <c r="O759" s="156"/>
      <c r="P759" s="156"/>
      <c r="Q759" s="156"/>
      <c r="R759" s="156"/>
      <c r="S759" s="156"/>
      <c r="T759" s="156"/>
      <c r="U759" s="156"/>
      <c r="V759" s="156"/>
      <c r="W759" s="156"/>
      <c r="X759" s="156"/>
      <c r="Y759" s="147"/>
      <c r="Z759" s="147"/>
      <c r="AA759" s="147"/>
      <c r="AB759" s="147"/>
      <c r="AC759" s="147"/>
      <c r="AD759" s="147"/>
      <c r="AE759" s="147"/>
      <c r="AF759" s="147"/>
      <c r="AG759" s="147" t="s">
        <v>404</v>
      </c>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1" x14ac:dyDescent="0.2">
      <c r="A760" s="154"/>
      <c r="B760" s="155"/>
      <c r="C760" s="176" t="s">
        <v>259</v>
      </c>
      <c r="D760" s="157"/>
      <c r="E760" s="158"/>
      <c r="F760" s="156"/>
      <c r="G760" s="156"/>
      <c r="H760" s="156"/>
      <c r="I760" s="156"/>
      <c r="J760" s="156"/>
      <c r="K760" s="156"/>
      <c r="L760" s="156"/>
      <c r="M760" s="156"/>
      <c r="N760" s="156"/>
      <c r="O760" s="156"/>
      <c r="P760" s="156"/>
      <c r="Q760" s="156"/>
      <c r="R760" s="156"/>
      <c r="S760" s="156"/>
      <c r="T760" s="156"/>
      <c r="U760" s="156"/>
      <c r="V760" s="156"/>
      <c r="W760" s="156"/>
      <c r="X760" s="156"/>
      <c r="Y760" s="147"/>
      <c r="Z760" s="147"/>
      <c r="AA760" s="147"/>
      <c r="AB760" s="147"/>
      <c r="AC760" s="147"/>
      <c r="AD760" s="147"/>
      <c r="AE760" s="147"/>
      <c r="AF760" s="147"/>
      <c r="AG760" s="147" t="s">
        <v>260</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54"/>
      <c r="B761" s="155"/>
      <c r="C761" s="176" t="s">
        <v>1070</v>
      </c>
      <c r="D761" s="157"/>
      <c r="E761" s="158">
        <v>12.17</v>
      </c>
      <c r="F761" s="156"/>
      <c r="G761" s="156"/>
      <c r="H761" s="156"/>
      <c r="I761" s="156"/>
      <c r="J761" s="156"/>
      <c r="K761" s="156"/>
      <c r="L761" s="156"/>
      <c r="M761" s="156"/>
      <c r="N761" s="156"/>
      <c r="O761" s="156"/>
      <c r="P761" s="156"/>
      <c r="Q761" s="156"/>
      <c r="R761" s="156"/>
      <c r="S761" s="156"/>
      <c r="T761" s="156"/>
      <c r="U761" s="156"/>
      <c r="V761" s="156"/>
      <c r="W761" s="156"/>
      <c r="X761" s="156"/>
      <c r="Y761" s="147"/>
      <c r="Z761" s="147"/>
      <c r="AA761" s="147"/>
      <c r="AB761" s="147"/>
      <c r="AC761" s="147"/>
      <c r="AD761" s="147"/>
      <c r="AE761" s="147"/>
      <c r="AF761" s="147"/>
      <c r="AG761" s="147" t="s">
        <v>260</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
      <c r="A762" s="154"/>
      <c r="B762" s="155"/>
      <c r="C762" s="176" t="s">
        <v>1071</v>
      </c>
      <c r="D762" s="157"/>
      <c r="E762" s="158">
        <v>15.53</v>
      </c>
      <c r="F762" s="156"/>
      <c r="G762" s="156"/>
      <c r="H762" s="156"/>
      <c r="I762" s="156"/>
      <c r="J762" s="156"/>
      <c r="K762" s="156"/>
      <c r="L762" s="156"/>
      <c r="M762" s="156"/>
      <c r="N762" s="156"/>
      <c r="O762" s="156"/>
      <c r="P762" s="156"/>
      <c r="Q762" s="156"/>
      <c r="R762" s="156"/>
      <c r="S762" s="156"/>
      <c r="T762" s="156"/>
      <c r="U762" s="156"/>
      <c r="V762" s="156"/>
      <c r="W762" s="156"/>
      <c r="X762" s="156"/>
      <c r="Y762" s="147"/>
      <c r="Z762" s="147"/>
      <c r="AA762" s="147"/>
      <c r="AB762" s="147"/>
      <c r="AC762" s="147"/>
      <c r="AD762" s="147"/>
      <c r="AE762" s="147"/>
      <c r="AF762" s="147"/>
      <c r="AG762" s="147" t="s">
        <v>260</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
      <c r="A763" s="154"/>
      <c r="B763" s="155"/>
      <c r="C763" s="176" t="s">
        <v>1078</v>
      </c>
      <c r="D763" s="157"/>
      <c r="E763" s="158">
        <v>8.42</v>
      </c>
      <c r="F763" s="156"/>
      <c r="G763" s="156"/>
      <c r="H763" s="156"/>
      <c r="I763" s="156"/>
      <c r="J763" s="156"/>
      <c r="K763" s="156"/>
      <c r="L763" s="156"/>
      <c r="M763" s="156"/>
      <c r="N763" s="156"/>
      <c r="O763" s="156"/>
      <c r="P763" s="156"/>
      <c r="Q763" s="156"/>
      <c r="R763" s="156"/>
      <c r="S763" s="156"/>
      <c r="T763" s="156"/>
      <c r="U763" s="156"/>
      <c r="V763" s="156"/>
      <c r="W763" s="156"/>
      <c r="X763" s="156"/>
      <c r="Y763" s="147"/>
      <c r="Z763" s="147"/>
      <c r="AA763" s="147"/>
      <c r="AB763" s="147"/>
      <c r="AC763" s="147"/>
      <c r="AD763" s="147"/>
      <c r="AE763" s="147"/>
      <c r="AF763" s="147"/>
      <c r="AG763" s="147" t="s">
        <v>260</v>
      </c>
      <c r="AH763" s="147">
        <v>0</v>
      </c>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
      <c r="A764" s="154"/>
      <c r="B764" s="155"/>
      <c r="C764" s="176" t="s">
        <v>1079</v>
      </c>
      <c r="D764" s="157"/>
      <c r="E764" s="158">
        <v>12.96</v>
      </c>
      <c r="F764" s="156"/>
      <c r="G764" s="156"/>
      <c r="H764" s="156"/>
      <c r="I764" s="156"/>
      <c r="J764" s="156"/>
      <c r="K764" s="156"/>
      <c r="L764" s="156"/>
      <c r="M764" s="156"/>
      <c r="N764" s="156"/>
      <c r="O764" s="156"/>
      <c r="P764" s="156"/>
      <c r="Q764" s="156"/>
      <c r="R764" s="156"/>
      <c r="S764" s="156"/>
      <c r="T764" s="156"/>
      <c r="U764" s="156"/>
      <c r="V764" s="156"/>
      <c r="W764" s="156"/>
      <c r="X764" s="156"/>
      <c r="Y764" s="147"/>
      <c r="Z764" s="147"/>
      <c r="AA764" s="147"/>
      <c r="AB764" s="147"/>
      <c r="AC764" s="147"/>
      <c r="AD764" s="147"/>
      <c r="AE764" s="147"/>
      <c r="AF764" s="147"/>
      <c r="AG764" s="147" t="s">
        <v>260</v>
      </c>
      <c r="AH764" s="147">
        <v>0</v>
      </c>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
      <c r="A765" s="154"/>
      <c r="B765" s="155"/>
      <c r="C765" s="176" t="s">
        <v>1080</v>
      </c>
      <c r="D765" s="157"/>
      <c r="E765" s="158">
        <v>11.6</v>
      </c>
      <c r="F765" s="156"/>
      <c r="G765" s="156"/>
      <c r="H765" s="156"/>
      <c r="I765" s="156"/>
      <c r="J765" s="156"/>
      <c r="K765" s="156"/>
      <c r="L765" s="156"/>
      <c r="M765" s="156"/>
      <c r="N765" s="156"/>
      <c r="O765" s="156"/>
      <c r="P765" s="156"/>
      <c r="Q765" s="156"/>
      <c r="R765" s="156"/>
      <c r="S765" s="156"/>
      <c r="T765" s="156"/>
      <c r="U765" s="156"/>
      <c r="V765" s="156"/>
      <c r="W765" s="156"/>
      <c r="X765" s="156"/>
      <c r="Y765" s="147"/>
      <c r="Z765" s="147"/>
      <c r="AA765" s="147"/>
      <c r="AB765" s="147"/>
      <c r="AC765" s="147"/>
      <c r="AD765" s="147"/>
      <c r="AE765" s="147"/>
      <c r="AF765" s="147"/>
      <c r="AG765" s="147" t="s">
        <v>260</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ht="22.5" outlineLevel="1" x14ac:dyDescent="0.2">
      <c r="A766" s="166">
        <v>118</v>
      </c>
      <c r="B766" s="167" t="s">
        <v>1462</v>
      </c>
      <c r="C766" s="175" t="s">
        <v>1463</v>
      </c>
      <c r="D766" s="168" t="s">
        <v>376</v>
      </c>
      <c r="E766" s="169">
        <v>63.07</v>
      </c>
      <c r="F766" s="170"/>
      <c r="G766" s="171">
        <f>ROUND(E766*F766,2)</f>
        <v>0</v>
      </c>
      <c r="H766" s="170"/>
      <c r="I766" s="171">
        <f>ROUND(E766*H766,2)</f>
        <v>0</v>
      </c>
      <c r="J766" s="170"/>
      <c r="K766" s="171">
        <f>ROUND(E766*J766,2)</f>
        <v>0</v>
      </c>
      <c r="L766" s="171">
        <v>21</v>
      </c>
      <c r="M766" s="171">
        <f>G766*(1+L766/100)</f>
        <v>0</v>
      </c>
      <c r="N766" s="171">
        <v>3.2200000000000002E-3</v>
      </c>
      <c r="O766" s="171">
        <f>ROUND(E766*N766,2)</f>
        <v>0.2</v>
      </c>
      <c r="P766" s="171">
        <v>0</v>
      </c>
      <c r="Q766" s="171">
        <f>ROUND(E766*P766,2)</f>
        <v>0</v>
      </c>
      <c r="R766" s="171"/>
      <c r="S766" s="171" t="s">
        <v>255</v>
      </c>
      <c r="T766" s="172" t="s">
        <v>256</v>
      </c>
      <c r="U766" s="156">
        <v>0</v>
      </c>
      <c r="V766" s="156">
        <f>ROUND(E766*U766,2)</f>
        <v>0</v>
      </c>
      <c r="W766" s="156"/>
      <c r="X766" s="156" t="s">
        <v>257</v>
      </c>
      <c r="Y766" s="147"/>
      <c r="Z766" s="147"/>
      <c r="AA766" s="147"/>
      <c r="AB766" s="147"/>
      <c r="AC766" s="147"/>
      <c r="AD766" s="147"/>
      <c r="AE766" s="147"/>
      <c r="AF766" s="147"/>
      <c r="AG766" s="147" t="s">
        <v>258</v>
      </c>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54"/>
      <c r="B767" s="155"/>
      <c r="C767" s="266" t="s">
        <v>1461</v>
      </c>
      <c r="D767" s="267"/>
      <c r="E767" s="267"/>
      <c r="F767" s="267"/>
      <c r="G767" s="267"/>
      <c r="H767" s="156"/>
      <c r="I767" s="156"/>
      <c r="J767" s="156"/>
      <c r="K767" s="156"/>
      <c r="L767" s="156"/>
      <c r="M767" s="156"/>
      <c r="N767" s="156"/>
      <c r="O767" s="156"/>
      <c r="P767" s="156"/>
      <c r="Q767" s="156"/>
      <c r="R767" s="156"/>
      <c r="S767" s="156"/>
      <c r="T767" s="156"/>
      <c r="U767" s="156"/>
      <c r="V767" s="156"/>
      <c r="W767" s="156"/>
      <c r="X767" s="156"/>
      <c r="Y767" s="147"/>
      <c r="Z767" s="147"/>
      <c r="AA767" s="147"/>
      <c r="AB767" s="147"/>
      <c r="AC767" s="147"/>
      <c r="AD767" s="147"/>
      <c r="AE767" s="147"/>
      <c r="AF767" s="147"/>
      <c r="AG767" s="147" t="s">
        <v>404</v>
      </c>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
      <c r="A768" s="154"/>
      <c r="B768" s="155"/>
      <c r="C768" s="176" t="s">
        <v>259</v>
      </c>
      <c r="D768" s="157"/>
      <c r="E768" s="158"/>
      <c r="F768" s="156"/>
      <c r="G768" s="156"/>
      <c r="H768" s="156"/>
      <c r="I768" s="156"/>
      <c r="J768" s="156"/>
      <c r="K768" s="156"/>
      <c r="L768" s="156"/>
      <c r="M768" s="156"/>
      <c r="N768" s="156"/>
      <c r="O768" s="156"/>
      <c r="P768" s="156"/>
      <c r="Q768" s="156"/>
      <c r="R768" s="156"/>
      <c r="S768" s="156"/>
      <c r="T768" s="156"/>
      <c r="U768" s="156"/>
      <c r="V768" s="156"/>
      <c r="W768" s="156"/>
      <c r="X768" s="156"/>
      <c r="Y768" s="147"/>
      <c r="Z768" s="147"/>
      <c r="AA768" s="147"/>
      <c r="AB768" s="147"/>
      <c r="AC768" s="147"/>
      <c r="AD768" s="147"/>
      <c r="AE768" s="147"/>
      <c r="AF768" s="147"/>
      <c r="AG768" s="147" t="s">
        <v>260</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x14ac:dyDescent="0.2">
      <c r="A769" s="154"/>
      <c r="B769" s="155"/>
      <c r="C769" s="176" t="s">
        <v>940</v>
      </c>
      <c r="D769" s="157"/>
      <c r="E769" s="158">
        <v>2.83</v>
      </c>
      <c r="F769" s="156"/>
      <c r="G769" s="156"/>
      <c r="H769" s="156"/>
      <c r="I769" s="156"/>
      <c r="J769" s="156"/>
      <c r="K769" s="156"/>
      <c r="L769" s="156"/>
      <c r="M769" s="156"/>
      <c r="N769" s="156"/>
      <c r="O769" s="156"/>
      <c r="P769" s="156"/>
      <c r="Q769" s="156"/>
      <c r="R769" s="156"/>
      <c r="S769" s="156"/>
      <c r="T769" s="156"/>
      <c r="U769" s="156"/>
      <c r="V769" s="156"/>
      <c r="W769" s="156"/>
      <c r="X769" s="156"/>
      <c r="Y769" s="147"/>
      <c r="Z769" s="147"/>
      <c r="AA769" s="147"/>
      <c r="AB769" s="147"/>
      <c r="AC769" s="147"/>
      <c r="AD769" s="147"/>
      <c r="AE769" s="147"/>
      <c r="AF769" s="147"/>
      <c r="AG769" s="147" t="s">
        <v>260</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x14ac:dyDescent="0.2">
      <c r="A770" s="154"/>
      <c r="B770" s="155"/>
      <c r="C770" s="176" t="s">
        <v>1072</v>
      </c>
      <c r="D770" s="157"/>
      <c r="E770" s="158">
        <v>35.94</v>
      </c>
      <c r="F770" s="156"/>
      <c r="G770" s="156"/>
      <c r="H770" s="156"/>
      <c r="I770" s="156"/>
      <c r="J770" s="156"/>
      <c r="K770" s="156"/>
      <c r="L770" s="156"/>
      <c r="M770" s="156"/>
      <c r="N770" s="156"/>
      <c r="O770" s="156"/>
      <c r="P770" s="156"/>
      <c r="Q770" s="156"/>
      <c r="R770" s="156"/>
      <c r="S770" s="156"/>
      <c r="T770" s="156"/>
      <c r="U770" s="156"/>
      <c r="V770" s="156"/>
      <c r="W770" s="156"/>
      <c r="X770" s="156"/>
      <c r="Y770" s="147"/>
      <c r="Z770" s="147"/>
      <c r="AA770" s="147"/>
      <c r="AB770" s="147"/>
      <c r="AC770" s="147"/>
      <c r="AD770" s="147"/>
      <c r="AE770" s="147"/>
      <c r="AF770" s="147"/>
      <c r="AG770" s="147" t="s">
        <v>260</v>
      </c>
      <c r="AH770" s="147">
        <v>0</v>
      </c>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x14ac:dyDescent="0.2">
      <c r="A771" s="154"/>
      <c r="B771" s="155"/>
      <c r="C771" s="176" t="s">
        <v>941</v>
      </c>
      <c r="D771" s="157"/>
      <c r="E771" s="158">
        <v>4.17</v>
      </c>
      <c r="F771" s="156"/>
      <c r="G771" s="156"/>
      <c r="H771" s="156"/>
      <c r="I771" s="156"/>
      <c r="J771" s="156"/>
      <c r="K771" s="156"/>
      <c r="L771" s="156"/>
      <c r="M771" s="156"/>
      <c r="N771" s="156"/>
      <c r="O771" s="156"/>
      <c r="P771" s="156"/>
      <c r="Q771" s="156"/>
      <c r="R771" s="156"/>
      <c r="S771" s="156"/>
      <c r="T771" s="156"/>
      <c r="U771" s="156"/>
      <c r="V771" s="156"/>
      <c r="W771" s="156"/>
      <c r="X771" s="156"/>
      <c r="Y771" s="147"/>
      <c r="Z771" s="147"/>
      <c r="AA771" s="147"/>
      <c r="AB771" s="147"/>
      <c r="AC771" s="147"/>
      <c r="AD771" s="147"/>
      <c r="AE771" s="147"/>
      <c r="AF771" s="147"/>
      <c r="AG771" s="147" t="s">
        <v>260</v>
      </c>
      <c r="AH771" s="147">
        <v>0</v>
      </c>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
      <c r="A772" s="154"/>
      <c r="B772" s="155"/>
      <c r="C772" s="176" t="s">
        <v>942</v>
      </c>
      <c r="D772" s="157"/>
      <c r="E772" s="158">
        <v>1.97</v>
      </c>
      <c r="F772" s="156"/>
      <c r="G772" s="156"/>
      <c r="H772" s="156"/>
      <c r="I772" s="156"/>
      <c r="J772" s="156"/>
      <c r="K772" s="156"/>
      <c r="L772" s="156"/>
      <c r="M772" s="156"/>
      <c r="N772" s="156"/>
      <c r="O772" s="156"/>
      <c r="P772" s="156"/>
      <c r="Q772" s="156"/>
      <c r="R772" s="156"/>
      <c r="S772" s="156"/>
      <c r="T772" s="156"/>
      <c r="U772" s="156"/>
      <c r="V772" s="156"/>
      <c r="W772" s="156"/>
      <c r="X772" s="156"/>
      <c r="Y772" s="147"/>
      <c r="Z772" s="147"/>
      <c r="AA772" s="147"/>
      <c r="AB772" s="147"/>
      <c r="AC772" s="147"/>
      <c r="AD772" s="147"/>
      <c r="AE772" s="147"/>
      <c r="AF772" s="147"/>
      <c r="AG772" s="147" t="s">
        <v>260</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
      <c r="A773" s="154"/>
      <c r="B773" s="155"/>
      <c r="C773" s="176" t="s">
        <v>943</v>
      </c>
      <c r="D773" s="157"/>
      <c r="E773" s="158">
        <v>1.73</v>
      </c>
      <c r="F773" s="156"/>
      <c r="G773" s="156"/>
      <c r="H773" s="156"/>
      <c r="I773" s="156"/>
      <c r="J773" s="156"/>
      <c r="K773" s="156"/>
      <c r="L773" s="156"/>
      <c r="M773" s="156"/>
      <c r="N773" s="156"/>
      <c r="O773" s="156"/>
      <c r="P773" s="156"/>
      <c r="Q773" s="156"/>
      <c r="R773" s="156"/>
      <c r="S773" s="156"/>
      <c r="T773" s="156"/>
      <c r="U773" s="156"/>
      <c r="V773" s="156"/>
      <c r="W773" s="156"/>
      <c r="X773" s="156"/>
      <c r="Y773" s="147"/>
      <c r="Z773" s="147"/>
      <c r="AA773" s="147"/>
      <c r="AB773" s="147"/>
      <c r="AC773" s="147"/>
      <c r="AD773" s="147"/>
      <c r="AE773" s="147"/>
      <c r="AF773" s="147"/>
      <c r="AG773" s="147" t="s">
        <v>260</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
      <c r="A774" s="154"/>
      <c r="B774" s="155"/>
      <c r="C774" s="176" t="s">
        <v>945</v>
      </c>
      <c r="D774" s="157"/>
      <c r="E774" s="158">
        <v>4.13</v>
      </c>
      <c r="F774" s="156"/>
      <c r="G774" s="156"/>
      <c r="H774" s="156"/>
      <c r="I774" s="156"/>
      <c r="J774" s="156"/>
      <c r="K774" s="156"/>
      <c r="L774" s="156"/>
      <c r="M774" s="156"/>
      <c r="N774" s="156"/>
      <c r="O774" s="156"/>
      <c r="P774" s="156"/>
      <c r="Q774" s="156"/>
      <c r="R774" s="156"/>
      <c r="S774" s="156"/>
      <c r="T774" s="156"/>
      <c r="U774" s="156"/>
      <c r="V774" s="156"/>
      <c r="W774" s="156"/>
      <c r="X774" s="156"/>
      <c r="Y774" s="147"/>
      <c r="Z774" s="147"/>
      <c r="AA774" s="147"/>
      <c r="AB774" s="147"/>
      <c r="AC774" s="147"/>
      <c r="AD774" s="147"/>
      <c r="AE774" s="147"/>
      <c r="AF774" s="147"/>
      <c r="AG774" s="147" t="s">
        <v>260</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
      <c r="A775" s="154"/>
      <c r="B775" s="155"/>
      <c r="C775" s="176" t="s">
        <v>946</v>
      </c>
      <c r="D775" s="157"/>
      <c r="E775" s="158">
        <v>2.12</v>
      </c>
      <c r="F775" s="156"/>
      <c r="G775" s="156"/>
      <c r="H775" s="156"/>
      <c r="I775" s="156"/>
      <c r="J775" s="156"/>
      <c r="K775" s="156"/>
      <c r="L775" s="156"/>
      <c r="M775" s="156"/>
      <c r="N775" s="156"/>
      <c r="O775" s="156"/>
      <c r="P775" s="156"/>
      <c r="Q775" s="156"/>
      <c r="R775" s="156"/>
      <c r="S775" s="156"/>
      <c r="T775" s="156"/>
      <c r="U775" s="156"/>
      <c r="V775" s="156"/>
      <c r="W775" s="156"/>
      <c r="X775" s="156"/>
      <c r="Y775" s="147"/>
      <c r="Z775" s="147"/>
      <c r="AA775" s="147"/>
      <c r="AB775" s="147"/>
      <c r="AC775" s="147"/>
      <c r="AD775" s="147"/>
      <c r="AE775" s="147"/>
      <c r="AF775" s="147"/>
      <c r="AG775" s="147" t="s">
        <v>260</v>
      </c>
      <c r="AH775" s="147">
        <v>0</v>
      </c>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
      <c r="A776" s="154"/>
      <c r="B776" s="155"/>
      <c r="C776" s="176" t="s">
        <v>947</v>
      </c>
      <c r="D776" s="157"/>
      <c r="E776" s="158">
        <v>2.58</v>
      </c>
      <c r="F776" s="156"/>
      <c r="G776" s="156"/>
      <c r="H776" s="156"/>
      <c r="I776" s="156"/>
      <c r="J776" s="156"/>
      <c r="K776" s="156"/>
      <c r="L776" s="156"/>
      <c r="M776" s="156"/>
      <c r="N776" s="156"/>
      <c r="O776" s="156"/>
      <c r="P776" s="156"/>
      <c r="Q776" s="156"/>
      <c r="R776" s="156"/>
      <c r="S776" s="156"/>
      <c r="T776" s="156"/>
      <c r="U776" s="156"/>
      <c r="V776" s="156"/>
      <c r="W776" s="156"/>
      <c r="X776" s="156"/>
      <c r="Y776" s="147"/>
      <c r="Z776" s="147"/>
      <c r="AA776" s="147"/>
      <c r="AB776" s="147"/>
      <c r="AC776" s="147"/>
      <c r="AD776" s="147"/>
      <c r="AE776" s="147"/>
      <c r="AF776" s="147"/>
      <c r="AG776" s="147" t="s">
        <v>260</v>
      </c>
      <c r="AH776" s="147">
        <v>0</v>
      </c>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x14ac:dyDescent="0.2">
      <c r="A777" s="154"/>
      <c r="B777" s="155"/>
      <c r="C777" s="176" t="s">
        <v>948</v>
      </c>
      <c r="D777" s="157"/>
      <c r="E777" s="158">
        <v>2.89</v>
      </c>
      <c r="F777" s="156"/>
      <c r="G777" s="156"/>
      <c r="H777" s="156"/>
      <c r="I777" s="156"/>
      <c r="J777" s="156"/>
      <c r="K777" s="156"/>
      <c r="L777" s="156"/>
      <c r="M777" s="156"/>
      <c r="N777" s="156"/>
      <c r="O777" s="156"/>
      <c r="P777" s="156"/>
      <c r="Q777" s="156"/>
      <c r="R777" s="156"/>
      <c r="S777" s="156"/>
      <c r="T777" s="156"/>
      <c r="U777" s="156"/>
      <c r="V777" s="156"/>
      <c r="W777" s="156"/>
      <c r="X777" s="156"/>
      <c r="Y777" s="147"/>
      <c r="Z777" s="147"/>
      <c r="AA777" s="147"/>
      <c r="AB777" s="147"/>
      <c r="AC777" s="147"/>
      <c r="AD777" s="147"/>
      <c r="AE777" s="147"/>
      <c r="AF777" s="147"/>
      <c r="AG777" s="147" t="s">
        <v>260</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54"/>
      <c r="B778" s="155"/>
      <c r="C778" s="176" t="s">
        <v>949</v>
      </c>
      <c r="D778" s="157"/>
      <c r="E778" s="158">
        <v>1.57</v>
      </c>
      <c r="F778" s="156"/>
      <c r="G778" s="156"/>
      <c r="H778" s="156"/>
      <c r="I778" s="156"/>
      <c r="J778" s="156"/>
      <c r="K778" s="156"/>
      <c r="L778" s="156"/>
      <c r="M778" s="156"/>
      <c r="N778" s="156"/>
      <c r="O778" s="156"/>
      <c r="P778" s="156"/>
      <c r="Q778" s="156"/>
      <c r="R778" s="156"/>
      <c r="S778" s="156"/>
      <c r="T778" s="156"/>
      <c r="U778" s="156"/>
      <c r="V778" s="156"/>
      <c r="W778" s="156"/>
      <c r="X778" s="156"/>
      <c r="Y778" s="147"/>
      <c r="Z778" s="147"/>
      <c r="AA778" s="147"/>
      <c r="AB778" s="147"/>
      <c r="AC778" s="147"/>
      <c r="AD778" s="147"/>
      <c r="AE778" s="147"/>
      <c r="AF778" s="147"/>
      <c r="AG778" s="147" t="s">
        <v>260</v>
      </c>
      <c r="AH778" s="147">
        <v>0</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
      <c r="A779" s="154"/>
      <c r="B779" s="155"/>
      <c r="C779" s="176" t="s">
        <v>950</v>
      </c>
      <c r="D779" s="157"/>
      <c r="E779" s="158">
        <v>1.79</v>
      </c>
      <c r="F779" s="156"/>
      <c r="G779" s="156"/>
      <c r="H779" s="156"/>
      <c r="I779" s="156"/>
      <c r="J779" s="156"/>
      <c r="K779" s="156"/>
      <c r="L779" s="156"/>
      <c r="M779" s="156"/>
      <c r="N779" s="156"/>
      <c r="O779" s="156"/>
      <c r="P779" s="156"/>
      <c r="Q779" s="156"/>
      <c r="R779" s="156"/>
      <c r="S779" s="156"/>
      <c r="T779" s="156"/>
      <c r="U779" s="156"/>
      <c r="V779" s="156"/>
      <c r="W779" s="156"/>
      <c r="X779" s="156"/>
      <c r="Y779" s="147"/>
      <c r="Z779" s="147"/>
      <c r="AA779" s="147"/>
      <c r="AB779" s="147"/>
      <c r="AC779" s="147"/>
      <c r="AD779" s="147"/>
      <c r="AE779" s="147"/>
      <c r="AF779" s="147"/>
      <c r="AG779" s="147" t="s">
        <v>260</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
      <c r="A780" s="154"/>
      <c r="B780" s="155"/>
      <c r="C780" s="176" t="s">
        <v>951</v>
      </c>
      <c r="D780" s="157"/>
      <c r="E780" s="158">
        <v>1.35</v>
      </c>
      <c r="F780" s="156"/>
      <c r="G780" s="156"/>
      <c r="H780" s="156"/>
      <c r="I780" s="156"/>
      <c r="J780" s="156"/>
      <c r="K780" s="156"/>
      <c r="L780" s="156"/>
      <c r="M780" s="156"/>
      <c r="N780" s="156"/>
      <c r="O780" s="156"/>
      <c r="P780" s="156"/>
      <c r="Q780" s="156"/>
      <c r="R780" s="156"/>
      <c r="S780" s="156"/>
      <c r="T780" s="156"/>
      <c r="U780" s="156"/>
      <c r="V780" s="156"/>
      <c r="W780" s="156"/>
      <c r="X780" s="156"/>
      <c r="Y780" s="147"/>
      <c r="Z780" s="147"/>
      <c r="AA780" s="147"/>
      <c r="AB780" s="147"/>
      <c r="AC780" s="147"/>
      <c r="AD780" s="147"/>
      <c r="AE780" s="147"/>
      <c r="AF780" s="147"/>
      <c r="AG780" s="147" t="s">
        <v>260</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ht="22.5" outlineLevel="1" x14ac:dyDescent="0.2">
      <c r="A781" s="166">
        <v>119</v>
      </c>
      <c r="B781" s="167" t="s">
        <v>1464</v>
      </c>
      <c r="C781" s="175" t="s">
        <v>1465</v>
      </c>
      <c r="D781" s="168" t="s">
        <v>376</v>
      </c>
      <c r="E781" s="169">
        <v>125.3</v>
      </c>
      <c r="F781" s="170"/>
      <c r="G781" s="171">
        <f>ROUND(E781*F781,2)</f>
        <v>0</v>
      </c>
      <c r="H781" s="170"/>
      <c r="I781" s="171">
        <f>ROUND(E781*H781,2)</f>
        <v>0</v>
      </c>
      <c r="J781" s="170"/>
      <c r="K781" s="171">
        <f>ROUND(E781*J781,2)</f>
        <v>0</v>
      </c>
      <c r="L781" s="171">
        <v>21</v>
      </c>
      <c r="M781" s="171">
        <f>G781*(1+L781/100)</f>
        <v>0</v>
      </c>
      <c r="N781" s="171">
        <v>3.2200000000000002E-3</v>
      </c>
      <c r="O781" s="171">
        <f>ROUND(E781*N781,2)</f>
        <v>0.4</v>
      </c>
      <c r="P781" s="171">
        <v>0</v>
      </c>
      <c r="Q781" s="171">
        <f>ROUND(E781*P781,2)</f>
        <v>0</v>
      </c>
      <c r="R781" s="171"/>
      <c r="S781" s="171" t="s">
        <v>255</v>
      </c>
      <c r="T781" s="172" t="s">
        <v>256</v>
      </c>
      <c r="U781" s="156">
        <v>0</v>
      </c>
      <c r="V781" s="156">
        <f>ROUND(E781*U781,2)</f>
        <v>0</v>
      </c>
      <c r="W781" s="156"/>
      <c r="X781" s="156" t="s">
        <v>257</v>
      </c>
      <c r="Y781" s="147"/>
      <c r="Z781" s="147"/>
      <c r="AA781" s="147"/>
      <c r="AB781" s="147"/>
      <c r="AC781" s="147"/>
      <c r="AD781" s="147"/>
      <c r="AE781" s="147"/>
      <c r="AF781" s="147"/>
      <c r="AG781" s="147" t="s">
        <v>258</v>
      </c>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
      <c r="A782" s="154"/>
      <c r="B782" s="155"/>
      <c r="C782" s="266" t="s">
        <v>1461</v>
      </c>
      <c r="D782" s="267"/>
      <c r="E782" s="267"/>
      <c r="F782" s="267"/>
      <c r="G782" s="267"/>
      <c r="H782" s="156"/>
      <c r="I782" s="156"/>
      <c r="J782" s="156"/>
      <c r="K782" s="156"/>
      <c r="L782" s="156"/>
      <c r="M782" s="156"/>
      <c r="N782" s="156"/>
      <c r="O782" s="156"/>
      <c r="P782" s="156"/>
      <c r="Q782" s="156"/>
      <c r="R782" s="156"/>
      <c r="S782" s="156"/>
      <c r="T782" s="156"/>
      <c r="U782" s="156"/>
      <c r="V782" s="156"/>
      <c r="W782" s="156"/>
      <c r="X782" s="156"/>
      <c r="Y782" s="147"/>
      <c r="Z782" s="147"/>
      <c r="AA782" s="147"/>
      <c r="AB782" s="147"/>
      <c r="AC782" s="147"/>
      <c r="AD782" s="147"/>
      <c r="AE782" s="147"/>
      <c r="AF782" s="147"/>
      <c r="AG782" s="147" t="s">
        <v>404</v>
      </c>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
      <c r="A783" s="154"/>
      <c r="B783" s="155"/>
      <c r="C783" s="176" t="s">
        <v>259</v>
      </c>
      <c r="D783" s="157"/>
      <c r="E783" s="158"/>
      <c r="F783" s="156"/>
      <c r="G783" s="156"/>
      <c r="H783" s="156"/>
      <c r="I783" s="156"/>
      <c r="J783" s="156"/>
      <c r="K783" s="156"/>
      <c r="L783" s="156"/>
      <c r="M783" s="156"/>
      <c r="N783" s="156"/>
      <c r="O783" s="156"/>
      <c r="P783" s="156"/>
      <c r="Q783" s="156"/>
      <c r="R783" s="156"/>
      <c r="S783" s="156"/>
      <c r="T783" s="156"/>
      <c r="U783" s="156"/>
      <c r="V783" s="156"/>
      <c r="W783" s="156"/>
      <c r="X783" s="156"/>
      <c r="Y783" s="147"/>
      <c r="Z783" s="147"/>
      <c r="AA783" s="147"/>
      <c r="AB783" s="147"/>
      <c r="AC783" s="147"/>
      <c r="AD783" s="147"/>
      <c r="AE783" s="147"/>
      <c r="AF783" s="147"/>
      <c r="AG783" s="147" t="s">
        <v>260</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
      <c r="A784" s="154"/>
      <c r="B784" s="155"/>
      <c r="C784" s="176" t="s">
        <v>1077</v>
      </c>
      <c r="D784" s="157"/>
      <c r="E784" s="158">
        <v>54.54</v>
      </c>
      <c r="F784" s="156"/>
      <c r="G784" s="156"/>
      <c r="H784" s="156"/>
      <c r="I784" s="156"/>
      <c r="J784" s="156"/>
      <c r="K784" s="156"/>
      <c r="L784" s="156"/>
      <c r="M784" s="156"/>
      <c r="N784" s="156"/>
      <c r="O784" s="156"/>
      <c r="P784" s="156"/>
      <c r="Q784" s="156"/>
      <c r="R784" s="156"/>
      <c r="S784" s="156"/>
      <c r="T784" s="156"/>
      <c r="U784" s="156"/>
      <c r="V784" s="156"/>
      <c r="W784" s="156"/>
      <c r="X784" s="156"/>
      <c r="Y784" s="147"/>
      <c r="Z784" s="147"/>
      <c r="AA784" s="147"/>
      <c r="AB784" s="147"/>
      <c r="AC784" s="147"/>
      <c r="AD784" s="147"/>
      <c r="AE784" s="147"/>
      <c r="AF784" s="147"/>
      <c r="AG784" s="147" t="s">
        <v>260</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
      <c r="A785" s="154"/>
      <c r="B785" s="155"/>
      <c r="C785" s="176" t="s">
        <v>1074</v>
      </c>
      <c r="D785" s="157"/>
      <c r="E785" s="158">
        <v>70.760000000000005</v>
      </c>
      <c r="F785" s="156"/>
      <c r="G785" s="156"/>
      <c r="H785" s="156"/>
      <c r="I785" s="156"/>
      <c r="J785" s="156"/>
      <c r="K785" s="156"/>
      <c r="L785" s="156"/>
      <c r="M785" s="156"/>
      <c r="N785" s="156"/>
      <c r="O785" s="156"/>
      <c r="P785" s="156"/>
      <c r="Q785" s="156"/>
      <c r="R785" s="156"/>
      <c r="S785" s="156"/>
      <c r="T785" s="156"/>
      <c r="U785" s="156"/>
      <c r="V785" s="156"/>
      <c r="W785" s="156"/>
      <c r="X785" s="156"/>
      <c r="Y785" s="147"/>
      <c r="Z785" s="147"/>
      <c r="AA785" s="147"/>
      <c r="AB785" s="147"/>
      <c r="AC785" s="147"/>
      <c r="AD785" s="147"/>
      <c r="AE785" s="147"/>
      <c r="AF785" s="147"/>
      <c r="AG785" s="147" t="s">
        <v>260</v>
      </c>
      <c r="AH785" s="147">
        <v>0</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
      <c r="A786" s="166">
        <v>120</v>
      </c>
      <c r="B786" s="167" t="s">
        <v>1466</v>
      </c>
      <c r="C786" s="175" t="s">
        <v>1467</v>
      </c>
      <c r="D786" s="168" t="s">
        <v>514</v>
      </c>
      <c r="E786" s="169">
        <v>174.245</v>
      </c>
      <c r="F786" s="170"/>
      <c r="G786" s="171">
        <f>ROUND(E786*F786,2)</f>
        <v>0</v>
      </c>
      <c r="H786" s="170"/>
      <c r="I786" s="171">
        <f>ROUND(E786*H786,2)</f>
        <v>0</v>
      </c>
      <c r="J786" s="170"/>
      <c r="K786" s="171">
        <f>ROUND(E786*J786,2)</f>
        <v>0</v>
      </c>
      <c r="L786" s="171">
        <v>21</v>
      </c>
      <c r="M786" s="171">
        <f>G786*(1+L786/100)</f>
        <v>0</v>
      </c>
      <c r="N786" s="171">
        <v>2.2000000000000001E-4</v>
      </c>
      <c r="O786" s="171">
        <f>ROUND(E786*N786,2)</f>
        <v>0.04</v>
      </c>
      <c r="P786" s="171">
        <v>0</v>
      </c>
      <c r="Q786" s="171">
        <f>ROUND(E786*P786,2)</f>
        <v>0</v>
      </c>
      <c r="R786" s="171"/>
      <c r="S786" s="171" t="s">
        <v>255</v>
      </c>
      <c r="T786" s="172" t="s">
        <v>256</v>
      </c>
      <c r="U786" s="156">
        <v>0.23</v>
      </c>
      <c r="V786" s="156">
        <f>ROUND(E786*U786,2)</f>
        <v>40.08</v>
      </c>
      <c r="W786" s="156"/>
      <c r="X786" s="156" t="s">
        <v>257</v>
      </c>
      <c r="Y786" s="147"/>
      <c r="Z786" s="147"/>
      <c r="AA786" s="147"/>
      <c r="AB786" s="147"/>
      <c r="AC786" s="147"/>
      <c r="AD786" s="147"/>
      <c r="AE786" s="147"/>
      <c r="AF786" s="147"/>
      <c r="AG786" s="147" t="s">
        <v>258</v>
      </c>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54"/>
      <c r="B787" s="155"/>
      <c r="C787" s="266" t="s">
        <v>1468</v>
      </c>
      <c r="D787" s="267"/>
      <c r="E787" s="267"/>
      <c r="F787" s="267"/>
      <c r="G787" s="267"/>
      <c r="H787" s="156"/>
      <c r="I787" s="156"/>
      <c r="J787" s="156"/>
      <c r="K787" s="156"/>
      <c r="L787" s="156"/>
      <c r="M787" s="156"/>
      <c r="N787" s="156"/>
      <c r="O787" s="156"/>
      <c r="P787" s="156"/>
      <c r="Q787" s="156"/>
      <c r="R787" s="156"/>
      <c r="S787" s="156"/>
      <c r="T787" s="156"/>
      <c r="U787" s="156"/>
      <c r="V787" s="156"/>
      <c r="W787" s="156"/>
      <c r="X787" s="156"/>
      <c r="Y787" s="147"/>
      <c r="Z787" s="147"/>
      <c r="AA787" s="147"/>
      <c r="AB787" s="147"/>
      <c r="AC787" s="147"/>
      <c r="AD787" s="147"/>
      <c r="AE787" s="147"/>
      <c r="AF787" s="147"/>
      <c r="AG787" s="147" t="s">
        <v>404</v>
      </c>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
      <c r="A788" s="154"/>
      <c r="B788" s="155"/>
      <c r="C788" s="176" t="s">
        <v>259</v>
      </c>
      <c r="D788" s="157"/>
      <c r="E788" s="158"/>
      <c r="F788" s="156"/>
      <c r="G788" s="156"/>
      <c r="H788" s="156"/>
      <c r="I788" s="156"/>
      <c r="J788" s="156"/>
      <c r="K788" s="156"/>
      <c r="L788" s="156"/>
      <c r="M788" s="156"/>
      <c r="N788" s="156"/>
      <c r="O788" s="156"/>
      <c r="P788" s="156"/>
      <c r="Q788" s="156"/>
      <c r="R788" s="156"/>
      <c r="S788" s="156"/>
      <c r="T788" s="156"/>
      <c r="U788" s="156"/>
      <c r="V788" s="156"/>
      <c r="W788" s="156"/>
      <c r="X788" s="156"/>
      <c r="Y788" s="147"/>
      <c r="Z788" s="147"/>
      <c r="AA788" s="147"/>
      <c r="AB788" s="147"/>
      <c r="AC788" s="147"/>
      <c r="AD788" s="147"/>
      <c r="AE788" s="147"/>
      <c r="AF788" s="147"/>
      <c r="AG788" s="147" t="s">
        <v>260</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
      <c r="A789" s="154"/>
      <c r="B789" s="155"/>
      <c r="C789" s="176" t="s">
        <v>1335</v>
      </c>
      <c r="D789" s="157"/>
      <c r="E789" s="158">
        <v>13.91</v>
      </c>
      <c r="F789" s="156"/>
      <c r="G789" s="156"/>
      <c r="H789" s="156"/>
      <c r="I789" s="156"/>
      <c r="J789" s="156"/>
      <c r="K789" s="156"/>
      <c r="L789" s="156"/>
      <c r="M789" s="156"/>
      <c r="N789" s="156"/>
      <c r="O789" s="156"/>
      <c r="P789" s="156"/>
      <c r="Q789" s="156"/>
      <c r="R789" s="156"/>
      <c r="S789" s="156"/>
      <c r="T789" s="156"/>
      <c r="U789" s="156"/>
      <c r="V789" s="156"/>
      <c r="W789" s="156"/>
      <c r="X789" s="156"/>
      <c r="Y789" s="147"/>
      <c r="Z789" s="147"/>
      <c r="AA789" s="147"/>
      <c r="AB789" s="147"/>
      <c r="AC789" s="147"/>
      <c r="AD789" s="147"/>
      <c r="AE789" s="147"/>
      <c r="AF789" s="147"/>
      <c r="AG789" s="147" t="s">
        <v>260</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
      <c r="A790" s="154"/>
      <c r="B790" s="155"/>
      <c r="C790" s="176" t="s">
        <v>1336</v>
      </c>
      <c r="D790" s="157"/>
      <c r="E790" s="158">
        <v>6.03</v>
      </c>
      <c r="F790" s="156"/>
      <c r="G790" s="156"/>
      <c r="H790" s="156"/>
      <c r="I790" s="156"/>
      <c r="J790" s="156"/>
      <c r="K790" s="156"/>
      <c r="L790" s="156"/>
      <c r="M790" s="156"/>
      <c r="N790" s="156"/>
      <c r="O790" s="156"/>
      <c r="P790" s="156"/>
      <c r="Q790" s="156"/>
      <c r="R790" s="156"/>
      <c r="S790" s="156"/>
      <c r="T790" s="156"/>
      <c r="U790" s="156"/>
      <c r="V790" s="156"/>
      <c r="W790" s="156"/>
      <c r="X790" s="156"/>
      <c r="Y790" s="147"/>
      <c r="Z790" s="147"/>
      <c r="AA790" s="147"/>
      <c r="AB790" s="147"/>
      <c r="AC790" s="147"/>
      <c r="AD790" s="147"/>
      <c r="AE790" s="147"/>
      <c r="AF790" s="147"/>
      <c r="AG790" s="147" t="s">
        <v>260</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x14ac:dyDescent="0.2">
      <c r="A791" s="154"/>
      <c r="B791" s="155"/>
      <c r="C791" s="176" t="s">
        <v>1338</v>
      </c>
      <c r="D791" s="157"/>
      <c r="E791" s="158">
        <v>24.085000000000001</v>
      </c>
      <c r="F791" s="156"/>
      <c r="G791" s="156"/>
      <c r="H791" s="156"/>
      <c r="I791" s="156"/>
      <c r="J791" s="156"/>
      <c r="K791" s="156"/>
      <c r="L791" s="156"/>
      <c r="M791" s="156"/>
      <c r="N791" s="156"/>
      <c r="O791" s="156"/>
      <c r="P791" s="156"/>
      <c r="Q791" s="156"/>
      <c r="R791" s="156"/>
      <c r="S791" s="156"/>
      <c r="T791" s="156"/>
      <c r="U791" s="156"/>
      <c r="V791" s="156"/>
      <c r="W791" s="156"/>
      <c r="X791" s="156"/>
      <c r="Y791" s="147"/>
      <c r="Z791" s="147"/>
      <c r="AA791" s="147"/>
      <c r="AB791" s="147"/>
      <c r="AC791" s="147"/>
      <c r="AD791" s="147"/>
      <c r="AE791" s="147"/>
      <c r="AF791" s="147"/>
      <c r="AG791" s="147" t="s">
        <v>260</v>
      </c>
      <c r="AH791" s="147">
        <v>0</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x14ac:dyDescent="0.2">
      <c r="A792" s="154"/>
      <c r="B792" s="155"/>
      <c r="C792" s="176" t="s">
        <v>1340</v>
      </c>
      <c r="D792" s="157"/>
      <c r="E792" s="158">
        <v>52.185000000000002</v>
      </c>
      <c r="F792" s="156"/>
      <c r="G792" s="156"/>
      <c r="H792" s="156"/>
      <c r="I792" s="156"/>
      <c r="J792" s="156"/>
      <c r="K792" s="156"/>
      <c r="L792" s="156"/>
      <c r="M792" s="156"/>
      <c r="N792" s="156"/>
      <c r="O792" s="156"/>
      <c r="P792" s="156"/>
      <c r="Q792" s="156"/>
      <c r="R792" s="156"/>
      <c r="S792" s="156"/>
      <c r="T792" s="156"/>
      <c r="U792" s="156"/>
      <c r="V792" s="156"/>
      <c r="W792" s="156"/>
      <c r="X792" s="156"/>
      <c r="Y792" s="147"/>
      <c r="Z792" s="147"/>
      <c r="AA792" s="147"/>
      <c r="AB792" s="147"/>
      <c r="AC792" s="147"/>
      <c r="AD792" s="147"/>
      <c r="AE792" s="147"/>
      <c r="AF792" s="147"/>
      <c r="AG792" s="147" t="s">
        <v>260</v>
      </c>
      <c r="AH792" s="147">
        <v>0</v>
      </c>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
      <c r="A793" s="154"/>
      <c r="B793" s="155"/>
      <c r="C793" s="176" t="s">
        <v>1342</v>
      </c>
      <c r="D793" s="157"/>
      <c r="E793" s="158">
        <v>4.3</v>
      </c>
      <c r="F793" s="156"/>
      <c r="G793" s="156"/>
      <c r="H793" s="156"/>
      <c r="I793" s="156"/>
      <c r="J793" s="156"/>
      <c r="K793" s="156"/>
      <c r="L793" s="156"/>
      <c r="M793" s="156"/>
      <c r="N793" s="156"/>
      <c r="O793" s="156"/>
      <c r="P793" s="156"/>
      <c r="Q793" s="156"/>
      <c r="R793" s="156"/>
      <c r="S793" s="156"/>
      <c r="T793" s="156"/>
      <c r="U793" s="156"/>
      <c r="V793" s="156"/>
      <c r="W793" s="156"/>
      <c r="X793" s="156"/>
      <c r="Y793" s="147"/>
      <c r="Z793" s="147"/>
      <c r="AA793" s="147"/>
      <c r="AB793" s="147"/>
      <c r="AC793" s="147"/>
      <c r="AD793" s="147"/>
      <c r="AE793" s="147"/>
      <c r="AF793" s="147"/>
      <c r="AG793" s="147" t="s">
        <v>260</v>
      </c>
      <c r="AH793" s="147">
        <v>0</v>
      </c>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
      <c r="A794" s="154"/>
      <c r="B794" s="155"/>
      <c r="C794" s="176" t="s">
        <v>1343</v>
      </c>
      <c r="D794" s="157"/>
      <c r="E794" s="158">
        <v>4.5999999999999996</v>
      </c>
      <c r="F794" s="156"/>
      <c r="G794" s="156"/>
      <c r="H794" s="156"/>
      <c r="I794" s="156"/>
      <c r="J794" s="156"/>
      <c r="K794" s="156"/>
      <c r="L794" s="156"/>
      <c r="M794" s="156"/>
      <c r="N794" s="156"/>
      <c r="O794" s="156"/>
      <c r="P794" s="156"/>
      <c r="Q794" s="156"/>
      <c r="R794" s="156"/>
      <c r="S794" s="156"/>
      <c r="T794" s="156"/>
      <c r="U794" s="156"/>
      <c r="V794" s="156"/>
      <c r="W794" s="156"/>
      <c r="X794" s="156"/>
      <c r="Y794" s="147"/>
      <c r="Z794" s="147"/>
      <c r="AA794" s="147"/>
      <c r="AB794" s="147"/>
      <c r="AC794" s="147"/>
      <c r="AD794" s="147"/>
      <c r="AE794" s="147"/>
      <c r="AF794" s="147"/>
      <c r="AG794" s="147" t="s">
        <v>260</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
      <c r="A795" s="154"/>
      <c r="B795" s="155"/>
      <c r="C795" s="176" t="s">
        <v>1346</v>
      </c>
      <c r="D795" s="157"/>
      <c r="E795" s="158">
        <v>6.3</v>
      </c>
      <c r="F795" s="156"/>
      <c r="G795" s="156"/>
      <c r="H795" s="156"/>
      <c r="I795" s="156"/>
      <c r="J795" s="156"/>
      <c r="K795" s="156"/>
      <c r="L795" s="156"/>
      <c r="M795" s="156"/>
      <c r="N795" s="156"/>
      <c r="O795" s="156"/>
      <c r="P795" s="156"/>
      <c r="Q795" s="156"/>
      <c r="R795" s="156"/>
      <c r="S795" s="156"/>
      <c r="T795" s="156"/>
      <c r="U795" s="156"/>
      <c r="V795" s="156"/>
      <c r="W795" s="156"/>
      <c r="X795" s="156"/>
      <c r="Y795" s="147"/>
      <c r="Z795" s="147"/>
      <c r="AA795" s="147"/>
      <c r="AB795" s="147"/>
      <c r="AC795" s="147"/>
      <c r="AD795" s="147"/>
      <c r="AE795" s="147"/>
      <c r="AF795" s="147"/>
      <c r="AG795" s="147" t="s">
        <v>260</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54"/>
      <c r="B796" s="155"/>
      <c r="C796" s="176" t="s">
        <v>1348</v>
      </c>
      <c r="D796" s="157"/>
      <c r="E796" s="158">
        <v>34.734999999999999</v>
      </c>
      <c r="F796" s="156"/>
      <c r="G796" s="156"/>
      <c r="H796" s="156"/>
      <c r="I796" s="156"/>
      <c r="J796" s="156"/>
      <c r="K796" s="156"/>
      <c r="L796" s="156"/>
      <c r="M796" s="156"/>
      <c r="N796" s="156"/>
      <c r="O796" s="156"/>
      <c r="P796" s="156"/>
      <c r="Q796" s="156"/>
      <c r="R796" s="156"/>
      <c r="S796" s="156"/>
      <c r="T796" s="156"/>
      <c r="U796" s="156"/>
      <c r="V796" s="156"/>
      <c r="W796" s="156"/>
      <c r="X796" s="156"/>
      <c r="Y796" s="147"/>
      <c r="Z796" s="147"/>
      <c r="AA796" s="147"/>
      <c r="AB796" s="147"/>
      <c r="AC796" s="147"/>
      <c r="AD796" s="147"/>
      <c r="AE796" s="147"/>
      <c r="AF796" s="147"/>
      <c r="AG796" s="147" t="s">
        <v>260</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1" x14ac:dyDescent="0.2">
      <c r="A797" s="154"/>
      <c r="B797" s="155"/>
      <c r="C797" s="176" t="s">
        <v>1349</v>
      </c>
      <c r="D797" s="157"/>
      <c r="E797" s="158">
        <v>5.3</v>
      </c>
      <c r="F797" s="156"/>
      <c r="G797" s="156"/>
      <c r="H797" s="156"/>
      <c r="I797" s="156"/>
      <c r="J797" s="156"/>
      <c r="K797" s="156"/>
      <c r="L797" s="156"/>
      <c r="M797" s="156"/>
      <c r="N797" s="156"/>
      <c r="O797" s="156"/>
      <c r="P797" s="156"/>
      <c r="Q797" s="156"/>
      <c r="R797" s="156"/>
      <c r="S797" s="156"/>
      <c r="T797" s="156"/>
      <c r="U797" s="156"/>
      <c r="V797" s="156"/>
      <c r="W797" s="156"/>
      <c r="X797" s="156"/>
      <c r="Y797" s="147"/>
      <c r="Z797" s="147"/>
      <c r="AA797" s="147"/>
      <c r="AB797" s="147"/>
      <c r="AC797" s="147"/>
      <c r="AD797" s="147"/>
      <c r="AE797" s="147"/>
      <c r="AF797" s="147"/>
      <c r="AG797" s="147" t="s">
        <v>260</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54"/>
      <c r="B798" s="155"/>
      <c r="C798" s="176" t="s">
        <v>1350</v>
      </c>
      <c r="D798" s="157"/>
      <c r="E798" s="158">
        <v>4.9000000000000004</v>
      </c>
      <c r="F798" s="156"/>
      <c r="G798" s="156"/>
      <c r="H798" s="156"/>
      <c r="I798" s="156"/>
      <c r="J798" s="156"/>
      <c r="K798" s="156"/>
      <c r="L798" s="156"/>
      <c r="M798" s="156"/>
      <c r="N798" s="156"/>
      <c r="O798" s="156"/>
      <c r="P798" s="156"/>
      <c r="Q798" s="156"/>
      <c r="R798" s="156"/>
      <c r="S798" s="156"/>
      <c r="T798" s="156"/>
      <c r="U798" s="156"/>
      <c r="V798" s="156"/>
      <c r="W798" s="156"/>
      <c r="X798" s="156"/>
      <c r="Y798" s="147"/>
      <c r="Z798" s="147"/>
      <c r="AA798" s="147"/>
      <c r="AB798" s="147"/>
      <c r="AC798" s="147"/>
      <c r="AD798" s="147"/>
      <c r="AE798" s="147"/>
      <c r="AF798" s="147"/>
      <c r="AG798" s="147" t="s">
        <v>260</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
      <c r="A799" s="154"/>
      <c r="B799" s="155"/>
      <c r="C799" s="176" t="s">
        <v>1353</v>
      </c>
      <c r="D799" s="157"/>
      <c r="E799" s="158">
        <v>5.0999999999999996</v>
      </c>
      <c r="F799" s="156"/>
      <c r="G799" s="156"/>
      <c r="H799" s="156"/>
      <c r="I799" s="156"/>
      <c r="J799" s="156"/>
      <c r="K799" s="156"/>
      <c r="L799" s="156"/>
      <c r="M799" s="156"/>
      <c r="N799" s="156"/>
      <c r="O799" s="156"/>
      <c r="P799" s="156"/>
      <c r="Q799" s="156"/>
      <c r="R799" s="156"/>
      <c r="S799" s="156"/>
      <c r="T799" s="156"/>
      <c r="U799" s="156"/>
      <c r="V799" s="156"/>
      <c r="W799" s="156"/>
      <c r="X799" s="156"/>
      <c r="Y799" s="147"/>
      <c r="Z799" s="147"/>
      <c r="AA799" s="147"/>
      <c r="AB799" s="147"/>
      <c r="AC799" s="147"/>
      <c r="AD799" s="147"/>
      <c r="AE799" s="147"/>
      <c r="AF799" s="147"/>
      <c r="AG799" s="147" t="s">
        <v>260</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
      <c r="A800" s="154"/>
      <c r="B800" s="155"/>
      <c r="C800" s="176" t="s">
        <v>1354</v>
      </c>
      <c r="D800" s="157"/>
      <c r="E800" s="158">
        <v>4.7</v>
      </c>
      <c r="F800" s="156"/>
      <c r="G800" s="156"/>
      <c r="H800" s="156"/>
      <c r="I800" s="156"/>
      <c r="J800" s="156"/>
      <c r="K800" s="156"/>
      <c r="L800" s="156"/>
      <c r="M800" s="156"/>
      <c r="N800" s="156"/>
      <c r="O800" s="156"/>
      <c r="P800" s="156"/>
      <c r="Q800" s="156"/>
      <c r="R800" s="156"/>
      <c r="S800" s="156"/>
      <c r="T800" s="156"/>
      <c r="U800" s="156"/>
      <c r="V800" s="156"/>
      <c r="W800" s="156"/>
      <c r="X800" s="156"/>
      <c r="Y800" s="147"/>
      <c r="Z800" s="147"/>
      <c r="AA800" s="147"/>
      <c r="AB800" s="147"/>
      <c r="AC800" s="147"/>
      <c r="AD800" s="147"/>
      <c r="AE800" s="147"/>
      <c r="AF800" s="147"/>
      <c r="AG800" s="147" t="s">
        <v>260</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
      <c r="A801" s="154"/>
      <c r="B801" s="155"/>
      <c r="C801" s="176" t="s">
        <v>1355</v>
      </c>
      <c r="D801" s="157"/>
      <c r="E801" s="158">
        <v>4</v>
      </c>
      <c r="F801" s="156"/>
      <c r="G801" s="156"/>
      <c r="H801" s="156"/>
      <c r="I801" s="156"/>
      <c r="J801" s="156"/>
      <c r="K801" s="156"/>
      <c r="L801" s="156"/>
      <c r="M801" s="156"/>
      <c r="N801" s="156"/>
      <c r="O801" s="156"/>
      <c r="P801" s="156"/>
      <c r="Q801" s="156"/>
      <c r="R801" s="156"/>
      <c r="S801" s="156"/>
      <c r="T801" s="156"/>
      <c r="U801" s="156"/>
      <c r="V801" s="156"/>
      <c r="W801" s="156"/>
      <c r="X801" s="156"/>
      <c r="Y801" s="147"/>
      <c r="Z801" s="147"/>
      <c r="AA801" s="147"/>
      <c r="AB801" s="147"/>
      <c r="AC801" s="147"/>
      <c r="AD801" s="147"/>
      <c r="AE801" s="147"/>
      <c r="AF801" s="147"/>
      <c r="AG801" s="147" t="s">
        <v>260</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
      <c r="A802" s="154"/>
      <c r="B802" s="155"/>
      <c r="C802" s="176" t="s">
        <v>1356</v>
      </c>
      <c r="D802" s="157"/>
      <c r="E802" s="158">
        <v>4.0999999999999996</v>
      </c>
      <c r="F802" s="156"/>
      <c r="G802" s="156"/>
      <c r="H802" s="156"/>
      <c r="I802" s="156"/>
      <c r="J802" s="156"/>
      <c r="K802" s="156"/>
      <c r="L802" s="156"/>
      <c r="M802" s="156"/>
      <c r="N802" s="156"/>
      <c r="O802" s="156"/>
      <c r="P802" s="156"/>
      <c r="Q802" s="156"/>
      <c r="R802" s="156"/>
      <c r="S802" s="156"/>
      <c r="T802" s="156"/>
      <c r="U802" s="156"/>
      <c r="V802" s="156"/>
      <c r="W802" s="156"/>
      <c r="X802" s="156"/>
      <c r="Y802" s="147"/>
      <c r="Z802" s="147"/>
      <c r="AA802" s="147"/>
      <c r="AB802" s="147"/>
      <c r="AC802" s="147"/>
      <c r="AD802" s="147"/>
      <c r="AE802" s="147"/>
      <c r="AF802" s="147"/>
      <c r="AG802" s="147" t="s">
        <v>260</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
      <c r="A803" s="166">
        <v>121</v>
      </c>
      <c r="B803" s="167" t="s">
        <v>1469</v>
      </c>
      <c r="C803" s="175" t="s">
        <v>1470</v>
      </c>
      <c r="D803" s="168" t="s">
        <v>335</v>
      </c>
      <c r="E803" s="169">
        <v>0.84302999999999995</v>
      </c>
      <c r="F803" s="170"/>
      <c r="G803" s="171">
        <f>ROUND(E803*F803,2)</f>
        <v>0</v>
      </c>
      <c r="H803" s="170"/>
      <c r="I803" s="171">
        <f>ROUND(E803*H803,2)</f>
        <v>0</v>
      </c>
      <c r="J803" s="170"/>
      <c r="K803" s="171">
        <f>ROUND(E803*J803,2)</f>
        <v>0</v>
      </c>
      <c r="L803" s="171">
        <v>21</v>
      </c>
      <c r="M803" s="171">
        <f>G803*(1+L803/100)</f>
        <v>0</v>
      </c>
      <c r="N803" s="171">
        <v>0</v>
      </c>
      <c r="O803" s="171">
        <f>ROUND(E803*N803,2)</f>
        <v>0</v>
      </c>
      <c r="P803" s="171">
        <v>0</v>
      </c>
      <c r="Q803" s="171">
        <f>ROUND(E803*P803,2)</f>
        <v>0</v>
      </c>
      <c r="R803" s="171" t="s">
        <v>751</v>
      </c>
      <c r="S803" s="171" t="s">
        <v>337</v>
      </c>
      <c r="T803" s="172" t="s">
        <v>338</v>
      </c>
      <c r="U803" s="156">
        <v>1.091</v>
      </c>
      <c r="V803" s="156">
        <f>ROUND(E803*U803,2)</f>
        <v>0.92</v>
      </c>
      <c r="W803" s="156"/>
      <c r="X803" s="156" t="s">
        <v>1294</v>
      </c>
      <c r="Y803" s="147"/>
      <c r="Z803" s="147"/>
      <c r="AA803" s="147"/>
      <c r="AB803" s="147"/>
      <c r="AC803" s="147"/>
      <c r="AD803" s="147"/>
      <c r="AE803" s="147"/>
      <c r="AF803" s="147"/>
      <c r="AG803" s="147" t="s">
        <v>1295</v>
      </c>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
      <c r="A804" s="154"/>
      <c r="B804" s="155"/>
      <c r="C804" s="264" t="s">
        <v>1471</v>
      </c>
      <c r="D804" s="265"/>
      <c r="E804" s="265"/>
      <c r="F804" s="265"/>
      <c r="G804" s="265"/>
      <c r="H804" s="156"/>
      <c r="I804" s="156"/>
      <c r="J804" s="156"/>
      <c r="K804" s="156"/>
      <c r="L804" s="156"/>
      <c r="M804" s="156"/>
      <c r="N804" s="156"/>
      <c r="O804" s="156"/>
      <c r="P804" s="156"/>
      <c r="Q804" s="156"/>
      <c r="R804" s="156"/>
      <c r="S804" s="156"/>
      <c r="T804" s="156"/>
      <c r="U804" s="156"/>
      <c r="V804" s="156"/>
      <c r="W804" s="156"/>
      <c r="X804" s="156"/>
      <c r="Y804" s="147"/>
      <c r="Z804" s="147"/>
      <c r="AA804" s="147"/>
      <c r="AB804" s="147"/>
      <c r="AC804" s="147"/>
      <c r="AD804" s="147"/>
      <c r="AE804" s="147"/>
      <c r="AF804" s="147"/>
      <c r="AG804" s="147" t="s">
        <v>351</v>
      </c>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x14ac:dyDescent="0.2">
      <c r="A805" s="160" t="s">
        <v>250</v>
      </c>
      <c r="B805" s="161" t="s">
        <v>200</v>
      </c>
      <c r="C805" s="174" t="s">
        <v>201</v>
      </c>
      <c r="D805" s="162"/>
      <c r="E805" s="163"/>
      <c r="F805" s="164"/>
      <c r="G805" s="164">
        <f>SUMIF(AG806:AG898,"&lt;&gt;NOR",G806:G898)</f>
        <v>0</v>
      </c>
      <c r="H805" s="164"/>
      <c r="I805" s="164">
        <f>SUM(I806:I898)</f>
        <v>0</v>
      </c>
      <c r="J805" s="164"/>
      <c r="K805" s="164">
        <f>SUM(K806:K898)</f>
        <v>0</v>
      </c>
      <c r="L805" s="164"/>
      <c r="M805" s="164">
        <f>SUM(M806:M898)</f>
        <v>0</v>
      </c>
      <c r="N805" s="164"/>
      <c r="O805" s="164">
        <f>SUM(O806:O898)</f>
        <v>14.45</v>
      </c>
      <c r="P805" s="164"/>
      <c r="Q805" s="164">
        <f>SUM(Q806:Q898)</f>
        <v>0</v>
      </c>
      <c r="R805" s="164"/>
      <c r="S805" s="164"/>
      <c r="T805" s="165"/>
      <c r="U805" s="159"/>
      <c r="V805" s="159">
        <f>SUM(V806:V898)</f>
        <v>963.6</v>
      </c>
      <c r="W805" s="159"/>
      <c r="X805" s="159"/>
      <c r="AG805" t="s">
        <v>251</v>
      </c>
    </row>
    <row r="806" spans="1:60" ht="22.5" outlineLevel="1" x14ac:dyDescent="0.2">
      <c r="A806" s="166">
        <v>122</v>
      </c>
      <c r="B806" s="167" t="s">
        <v>1472</v>
      </c>
      <c r="C806" s="175" t="s">
        <v>1473</v>
      </c>
      <c r="D806" s="168" t="s">
        <v>376</v>
      </c>
      <c r="E806" s="169">
        <v>0.59499999999999997</v>
      </c>
      <c r="F806" s="170"/>
      <c r="G806" s="171">
        <f>ROUND(E806*F806,2)</f>
        <v>0</v>
      </c>
      <c r="H806" s="170"/>
      <c r="I806" s="171">
        <f>ROUND(E806*H806,2)</f>
        <v>0</v>
      </c>
      <c r="J806" s="170"/>
      <c r="K806" s="171">
        <f>ROUND(E806*J806,2)</f>
        <v>0</v>
      </c>
      <c r="L806" s="171">
        <v>21</v>
      </c>
      <c r="M806" s="171">
        <f>G806*(1+L806/100)</f>
        <v>0</v>
      </c>
      <c r="N806" s="171">
        <v>3.3600000000000001E-3</v>
      </c>
      <c r="O806" s="171">
        <f>ROUND(E806*N806,2)</f>
        <v>0</v>
      </c>
      <c r="P806" s="171">
        <v>0</v>
      </c>
      <c r="Q806" s="171">
        <f>ROUND(E806*P806,2)</f>
        <v>0</v>
      </c>
      <c r="R806" s="171" t="s">
        <v>1401</v>
      </c>
      <c r="S806" s="171" t="s">
        <v>337</v>
      </c>
      <c r="T806" s="172" t="s">
        <v>338</v>
      </c>
      <c r="U806" s="156">
        <v>0.82</v>
      </c>
      <c r="V806" s="156">
        <f>ROUND(E806*U806,2)</f>
        <v>0.49</v>
      </c>
      <c r="W806" s="156"/>
      <c r="X806" s="156" t="s">
        <v>257</v>
      </c>
      <c r="Y806" s="147"/>
      <c r="Z806" s="147"/>
      <c r="AA806" s="147"/>
      <c r="AB806" s="147"/>
      <c r="AC806" s="147"/>
      <c r="AD806" s="147"/>
      <c r="AE806" s="147"/>
      <c r="AF806" s="147"/>
      <c r="AG806" s="147" t="s">
        <v>258</v>
      </c>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1" x14ac:dyDescent="0.2">
      <c r="A807" s="154"/>
      <c r="B807" s="155"/>
      <c r="C807" s="176" t="s">
        <v>259</v>
      </c>
      <c r="D807" s="157"/>
      <c r="E807" s="158"/>
      <c r="F807" s="156"/>
      <c r="G807" s="156"/>
      <c r="H807" s="156"/>
      <c r="I807" s="156"/>
      <c r="J807" s="156"/>
      <c r="K807" s="156"/>
      <c r="L807" s="156"/>
      <c r="M807" s="156"/>
      <c r="N807" s="156"/>
      <c r="O807" s="156"/>
      <c r="P807" s="156"/>
      <c r="Q807" s="156"/>
      <c r="R807" s="156"/>
      <c r="S807" s="156"/>
      <c r="T807" s="156"/>
      <c r="U807" s="156"/>
      <c r="V807" s="156"/>
      <c r="W807" s="156"/>
      <c r="X807" s="156"/>
      <c r="Y807" s="147"/>
      <c r="Z807" s="147"/>
      <c r="AA807" s="147"/>
      <c r="AB807" s="147"/>
      <c r="AC807" s="147"/>
      <c r="AD807" s="147"/>
      <c r="AE807" s="147"/>
      <c r="AF807" s="147"/>
      <c r="AG807" s="147" t="s">
        <v>260</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54"/>
      <c r="B808" s="155"/>
      <c r="C808" s="176" t="s">
        <v>1474</v>
      </c>
      <c r="D808" s="157"/>
      <c r="E808" s="158">
        <v>0.21</v>
      </c>
      <c r="F808" s="156"/>
      <c r="G808" s="156"/>
      <c r="H808" s="156"/>
      <c r="I808" s="156"/>
      <c r="J808" s="156"/>
      <c r="K808" s="156"/>
      <c r="L808" s="156"/>
      <c r="M808" s="156"/>
      <c r="N808" s="156"/>
      <c r="O808" s="156"/>
      <c r="P808" s="156"/>
      <c r="Q808" s="156"/>
      <c r="R808" s="156"/>
      <c r="S808" s="156"/>
      <c r="T808" s="156"/>
      <c r="U808" s="156"/>
      <c r="V808" s="156"/>
      <c r="W808" s="156"/>
      <c r="X808" s="156"/>
      <c r="Y808" s="147"/>
      <c r="Z808" s="147"/>
      <c r="AA808" s="147"/>
      <c r="AB808" s="147"/>
      <c r="AC808" s="147"/>
      <c r="AD808" s="147"/>
      <c r="AE808" s="147"/>
      <c r="AF808" s="147"/>
      <c r="AG808" s="147" t="s">
        <v>260</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
      <c r="A809" s="154"/>
      <c r="B809" s="155"/>
      <c r="C809" s="176" t="s">
        <v>1475</v>
      </c>
      <c r="D809" s="157"/>
      <c r="E809" s="158">
        <v>0.38500000000000001</v>
      </c>
      <c r="F809" s="156"/>
      <c r="G809" s="156"/>
      <c r="H809" s="156"/>
      <c r="I809" s="156"/>
      <c r="J809" s="156"/>
      <c r="K809" s="156"/>
      <c r="L809" s="156"/>
      <c r="M809" s="156"/>
      <c r="N809" s="156"/>
      <c r="O809" s="156"/>
      <c r="P809" s="156"/>
      <c r="Q809" s="156"/>
      <c r="R809" s="156"/>
      <c r="S809" s="156"/>
      <c r="T809" s="156"/>
      <c r="U809" s="156"/>
      <c r="V809" s="156"/>
      <c r="W809" s="156"/>
      <c r="X809" s="156"/>
      <c r="Y809" s="147"/>
      <c r="Z809" s="147"/>
      <c r="AA809" s="147"/>
      <c r="AB809" s="147"/>
      <c r="AC809" s="147"/>
      <c r="AD809" s="147"/>
      <c r="AE809" s="147"/>
      <c r="AF809" s="147"/>
      <c r="AG809" s="147" t="s">
        <v>260</v>
      </c>
      <c r="AH809" s="147">
        <v>0</v>
      </c>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ht="22.5" outlineLevel="1" x14ac:dyDescent="0.2">
      <c r="A810" s="166">
        <v>123</v>
      </c>
      <c r="B810" s="167" t="s">
        <v>1476</v>
      </c>
      <c r="C810" s="175" t="s">
        <v>1477</v>
      </c>
      <c r="D810" s="168" t="s">
        <v>376</v>
      </c>
      <c r="E810" s="169">
        <v>0.65449999999999997</v>
      </c>
      <c r="F810" s="170"/>
      <c r="G810" s="171">
        <f>ROUND(E810*F810,2)</f>
        <v>0</v>
      </c>
      <c r="H810" s="170"/>
      <c r="I810" s="171">
        <f>ROUND(E810*H810,2)</f>
        <v>0</v>
      </c>
      <c r="J810" s="170"/>
      <c r="K810" s="171">
        <f>ROUND(E810*J810,2)</f>
        <v>0</v>
      </c>
      <c r="L810" s="171">
        <v>21</v>
      </c>
      <c r="M810" s="171">
        <f>G810*(1+L810/100)</f>
        <v>0</v>
      </c>
      <c r="N810" s="171">
        <v>2.5000000000000001E-2</v>
      </c>
      <c r="O810" s="171">
        <f>ROUND(E810*N810,2)</f>
        <v>0.02</v>
      </c>
      <c r="P810" s="171">
        <v>0</v>
      </c>
      <c r="Q810" s="171">
        <f>ROUND(E810*P810,2)</f>
        <v>0</v>
      </c>
      <c r="R810" s="171"/>
      <c r="S810" s="171" t="s">
        <v>255</v>
      </c>
      <c r="T810" s="172" t="s">
        <v>256</v>
      </c>
      <c r="U810" s="156">
        <v>0</v>
      </c>
      <c r="V810" s="156">
        <f>ROUND(E810*U810,2)</f>
        <v>0</v>
      </c>
      <c r="W810" s="156"/>
      <c r="X810" s="156" t="s">
        <v>961</v>
      </c>
      <c r="Y810" s="147"/>
      <c r="Z810" s="147"/>
      <c r="AA810" s="147"/>
      <c r="AB810" s="147"/>
      <c r="AC810" s="147"/>
      <c r="AD810" s="147"/>
      <c r="AE810" s="147"/>
      <c r="AF810" s="147"/>
      <c r="AG810" s="147" t="s">
        <v>962</v>
      </c>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
      <c r="A811" s="154"/>
      <c r="B811" s="155"/>
      <c r="C811" s="176" t="s">
        <v>1478</v>
      </c>
      <c r="D811" s="157"/>
      <c r="E811" s="158">
        <v>0.59499999999999997</v>
      </c>
      <c r="F811" s="156"/>
      <c r="G811" s="156"/>
      <c r="H811" s="156"/>
      <c r="I811" s="156"/>
      <c r="J811" s="156"/>
      <c r="K811" s="156"/>
      <c r="L811" s="156"/>
      <c r="M811" s="156"/>
      <c r="N811" s="156"/>
      <c r="O811" s="156"/>
      <c r="P811" s="156"/>
      <c r="Q811" s="156"/>
      <c r="R811" s="156"/>
      <c r="S811" s="156"/>
      <c r="T811" s="156"/>
      <c r="U811" s="156"/>
      <c r="V811" s="156"/>
      <c r="W811" s="156"/>
      <c r="X811" s="156"/>
      <c r="Y811" s="147"/>
      <c r="Z811" s="147"/>
      <c r="AA811" s="147"/>
      <c r="AB811" s="147"/>
      <c r="AC811" s="147"/>
      <c r="AD811" s="147"/>
      <c r="AE811" s="147"/>
      <c r="AF811" s="147"/>
      <c r="AG811" s="147" t="s">
        <v>260</v>
      </c>
      <c r="AH811" s="147">
        <v>5</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
      <c r="A812" s="154"/>
      <c r="B812" s="155"/>
      <c r="C812" s="186" t="s">
        <v>1030</v>
      </c>
      <c r="D812" s="183"/>
      <c r="E812" s="184">
        <v>5.9499999999999997E-2</v>
      </c>
      <c r="F812" s="156"/>
      <c r="G812" s="156"/>
      <c r="H812" s="156"/>
      <c r="I812" s="156"/>
      <c r="J812" s="156"/>
      <c r="K812" s="156"/>
      <c r="L812" s="156"/>
      <c r="M812" s="156"/>
      <c r="N812" s="156"/>
      <c r="O812" s="156"/>
      <c r="P812" s="156"/>
      <c r="Q812" s="156"/>
      <c r="R812" s="156"/>
      <c r="S812" s="156"/>
      <c r="T812" s="156"/>
      <c r="U812" s="156"/>
      <c r="V812" s="156"/>
      <c r="W812" s="156"/>
      <c r="X812" s="156"/>
      <c r="Y812" s="147"/>
      <c r="Z812" s="147"/>
      <c r="AA812" s="147"/>
      <c r="AB812" s="147"/>
      <c r="AC812" s="147"/>
      <c r="AD812" s="147"/>
      <c r="AE812" s="147"/>
      <c r="AF812" s="147"/>
      <c r="AG812" s="147" t="s">
        <v>260</v>
      </c>
      <c r="AH812" s="147">
        <v>4</v>
      </c>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
      <c r="A813" s="166">
        <v>124</v>
      </c>
      <c r="B813" s="167" t="s">
        <v>1479</v>
      </c>
      <c r="C813" s="175" t="s">
        <v>1480</v>
      </c>
      <c r="D813" s="168" t="s">
        <v>376</v>
      </c>
      <c r="E813" s="169">
        <v>1547.4423999999999</v>
      </c>
      <c r="F813" s="170"/>
      <c r="G813" s="171">
        <f>ROUND(E813*F813,2)</f>
        <v>0</v>
      </c>
      <c r="H813" s="170"/>
      <c r="I813" s="171">
        <f>ROUND(E813*H813,2)</f>
        <v>0</v>
      </c>
      <c r="J813" s="170"/>
      <c r="K813" s="171">
        <f>ROUND(E813*J813,2)</f>
        <v>0</v>
      </c>
      <c r="L813" s="171">
        <v>21</v>
      </c>
      <c r="M813" s="171">
        <f>G813*(1+L813/100)</f>
        <v>0</v>
      </c>
      <c r="N813" s="171">
        <v>1.6000000000000001E-4</v>
      </c>
      <c r="O813" s="171">
        <f>ROUND(E813*N813,2)</f>
        <v>0.25</v>
      </c>
      <c r="P813" s="171">
        <v>0</v>
      </c>
      <c r="Q813" s="171">
        <f>ROUND(E813*P813,2)</f>
        <v>0</v>
      </c>
      <c r="R813" s="171" t="s">
        <v>1401</v>
      </c>
      <c r="S813" s="171" t="s">
        <v>337</v>
      </c>
      <c r="T813" s="172" t="s">
        <v>338</v>
      </c>
      <c r="U813" s="156">
        <v>0.05</v>
      </c>
      <c r="V813" s="156">
        <f>ROUND(E813*U813,2)</f>
        <v>77.37</v>
      </c>
      <c r="W813" s="156"/>
      <c r="X813" s="156" t="s">
        <v>257</v>
      </c>
      <c r="Y813" s="147"/>
      <c r="Z813" s="147"/>
      <c r="AA813" s="147"/>
      <c r="AB813" s="147"/>
      <c r="AC813" s="147"/>
      <c r="AD813" s="147"/>
      <c r="AE813" s="147"/>
      <c r="AF813" s="147"/>
      <c r="AG813" s="147" t="s">
        <v>258</v>
      </c>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
      <c r="A814" s="154"/>
      <c r="B814" s="155"/>
      <c r="C814" s="266" t="s">
        <v>1481</v>
      </c>
      <c r="D814" s="267"/>
      <c r="E814" s="267"/>
      <c r="F814" s="267"/>
      <c r="G814" s="267"/>
      <c r="H814" s="156"/>
      <c r="I814" s="156"/>
      <c r="J814" s="156"/>
      <c r="K814" s="156"/>
      <c r="L814" s="156"/>
      <c r="M814" s="156"/>
      <c r="N814" s="156"/>
      <c r="O814" s="156"/>
      <c r="P814" s="156"/>
      <c r="Q814" s="156"/>
      <c r="R814" s="156"/>
      <c r="S814" s="156"/>
      <c r="T814" s="156"/>
      <c r="U814" s="156"/>
      <c r="V814" s="156"/>
      <c r="W814" s="156"/>
      <c r="X814" s="156"/>
      <c r="Y814" s="147"/>
      <c r="Z814" s="147"/>
      <c r="AA814" s="147"/>
      <c r="AB814" s="147"/>
      <c r="AC814" s="147"/>
      <c r="AD814" s="147"/>
      <c r="AE814" s="147"/>
      <c r="AF814" s="147"/>
      <c r="AG814" s="147" t="s">
        <v>404</v>
      </c>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x14ac:dyDescent="0.2">
      <c r="A815" s="154"/>
      <c r="B815" s="155"/>
      <c r="C815" s="176" t="s">
        <v>1482</v>
      </c>
      <c r="D815" s="157"/>
      <c r="E815" s="158"/>
      <c r="F815" s="156"/>
      <c r="G815" s="156"/>
      <c r="H815" s="156"/>
      <c r="I815" s="156"/>
      <c r="J815" s="156"/>
      <c r="K815" s="156"/>
      <c r="L815" s="156"/>
      <c r="M815" s="156"/>
      <c r="N815" s="156"/>
      <c r="O815" s="156"/>
      <c r="P815" s="156"/>
      <c r="Q815" s="156"/>
      <c r="R815" s="156"/>
      <c r="S815" s="156"/>
      <c r="T815" s="156"/>
      <c r="U815" s="156"/>
      <c r="V815" s="156"/>
      <c r="W815" s="156"/>
      <c r="X815" s="156"/>
      <c r="Y815" s="147"/>
      <c r="Z815" s="147"/>
      <c r="AA815" s="147"/>
      <c r="AB815" s="147"/>
      <c r="AC815" s="147"/>
      <c r="AD815" s="147"/>
      <c r="AE815" s="147"/>
      <c r="AF815" s="147"/>
      <c r="AG815" s="147" t="s">
        <v>260</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
      <c r="A816" s="154"/>
      <c r="B816" s="155"/>
      <c r="C816" s="176" t="s">
        <v>936</v>
      </c>
      <c r="D816" s="157"/>
      <c r="E816" s="158">
        <v>647.89099999999996</v>
      </c>
      <c r="F816" s="156"/>
      <c r="G816" s="156"/>
      <c r="H816" s="156"/>
      <c r="I816" s="156"/>
      <c r="J816" s="156"/>
      <c r="K816" s="156"/>
      <c r="L816" s="156"/>
      <c r="M816" s="156"/>
      <c r="N816" s="156"/>
      <c r="O816" s="156"/>
      <c r="P816" s="156"/>
      <c r="Q816" s="156"/>
      <c r="R816" s="156"/>
      <c r="S816" s="156"/>
      <c r="T816" s="156"/>
      <c r="U816" s="156"/>
      <c r="V816" s="156"/>
      <c r="W816" s="156"/>
      <c r="X816" s="156"/>
      <c r="Y816" s="147"/>
      <c r="Z816" s="147"/>
      <c r="AA816" s="147"/>
      <c r="AB816" s="147"/>
      <c r="AC816" s="147"/>
      <c r="AD816" s="147"/>
      <c r="AE816" s="147"/>
      <c r="AF816" s="147"/>
      <c r="AG816" s="147" t="s">
        <v>260</v>
      </c>
      <c r="AH816" s="147">
        <v>5</v>
      </c>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
      <c r="A817" s="154"/>
      <c r="B817" s="155"/>
      <c r="C817" s="176" t="s">
        <v>1483</v>
      </c>
      <c r="D817" s="157"/>
      <c r="E817" s="158"/>
      <c r="F817" s="156"/>
      <c r="G817" s="156"/>
      <c r="H817" s="156"/>
      <c r="I817" s="156"/>
      <c r="J817" s="156"/>
      <c r="K817" s="156"/>
      <c r="L817" s="156"/>
      <c r="M817" s="156"/>
      <c r="N817" s="156"/>
      <c r="O817" s="156"/>
      <c r="P817" s="156"/>
      <c r="Q817" s="156"/>
      <c r="R817" s="156"/>
      <c r="S817" s="156"/>
      <c r="T817" s="156"/>
      <c r="U817" s="156"/>
      <c r="V817" s="156"/>
      <c r="W817" s="156"/>
      <c r="X817" s="156"/>
      <c r="Y817" s="147"/>
      <c r="Z817" s="147"/>
      <c r="AA817" s="147"/>
      <c r="AB817" s="147"/>
      <c r="AC817" s="147"/>
      <c r="AD817" s="147"/>
      <c r="AE817" s="147"/>
      <c r="AF817" s="147"/>
      <c r="AG817" s="147" t="s">
        <v>260</v>
      </c>
      <c r="AH817" s="147">
        <v>0</v>
      </c>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54"/>
      <c r="B818" s="155"/>
      <c r="C818" s="176" t="s">
        <v>1484</v>
      </c>
      <c r="D818" s="157"/>
      <c r="E818" s="158">
        <v>899.55139999999994</v>
      </c>
      <c r="F818" s="156"/>
      <c r="G818" s="156"/>
      <c r="H818" s="156"/>
      <c r="I818" s="156"/>
      <c r="J818" s="156"/>
      <c r="K818" s="156"/>
      <c r="L818" s="156"/>
      <c r="M818" s="156"/>
      <c r="N818" s="156"/>
      <c r="O818" s="156"/>
      <c r="P818" s="156"/>
      <c r="Q818" s="156"/>
      <c r="R818" s="156"/>
      <c r="S818" s="156"/>
      <c r="T818" s="156"/>
      <c r="U818" s="156"/>
      <c r="V818" s="156"/>
      <c r="W818" s="156"/>
      <c r="X818" s="156"/>
      <c r="Y818" s="147"/>
      <c r="Z818" s="147"/>
      <c r="AA818" s="147"/>
      <c r="AB818" s="147"/>
      <c r="AC818" s="147"/>
      <c r="AD818" s="147"/>
      <c r="AE818" s="147"/>
      <c r="AF818" s="147"/>
      <c r="AG818" s="147" t="s">
        <v>260</v>
      </c>
      <c r="AH818" s="147">
        <v>5</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
      <c r="A819" s="166">
        <v>125</v>
      </c>
      <c r="B819" s="167" t="s">
        <v>1485</v>
      </c>
      <c r="C819" s="175" t="s">
        <v>1486</v>
      </c>
      <c r="D819" s="168" t="s">
        <v>376</v>
      </c>
      <c r="E819" s="169">
        <v>647.89099999999996</v>
      </c>
      <c r="F819" s="170"/>
      <c r="G819" s="171">
        <f>ROUND(E819*F819,2)</f>
        <v>0</v>
      </c>
      <c r="H819" s="170"/>
      <c r="I819" s="171">
        <f>ROUND(E819*H819,2)</f>
        <v>0</v>
      </c>
      <c r="J819" s="170"/>
      <c r="K819" s="171">
        <f>ROUND(E819*J819,2)</f>
        <v>0</v>
      </c>
      <c r="L819" s="171">
        <v>21</v>
      </c>
      <c r="M819" s="171">
        <f>G819*(1+L819/100)</f>
        <v>0</v>
      </c>
      <c r="N819" s="171">
        <v>0</v>
      </c>
      <c r="O819" s="171">
        <f>ROUND(E819*N819,2)</f>
        <v>0</v>
      </c>
      <c r="P819" s="171">
        <v>0</v>
      </c>
      <c r="Q819" s="171">
        <f>ROUND(E819*P819,2)</f>
        <v>0</v>
      </c>
      <c r="R819" s="171" t="s">
        <v>1401</v>
      </c>
      <c r="S819" s="171" t="s">
        <v>337</v>
      </c>
      <c r="T819" s="172" t="s">
        <v>338</v>
      </c>
      <c r="U819" s="156">
        <v>0.24</v>
      </c>
      <c r="V819" s="156">
        <f>ROUND(E819*U819,2)</f>
        <v>155.49</v>
      </c>
      <c r="W819" s="156"/>
      <c r="X819" s="156" t="s">
        <v>257</v>
      </c>
      <c r="Y819" s="147"/>
      <c r="Z819" s="147"/>
      <c r="AA819" s="147"/>
      <c r="AB819" s="147"/>
      <c r="AC819" s="147"/>
      <c r="AD819" s="147"/>
      <c r="AE819" s="147"/>
      <c r="AF819" s="147"/>
      <c r="AG819" s="147" t="s">
        <v>258</v>
      </c>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outlineLevel="1" x14ac:dyDescent="0.2">
      <c r="A820" s="154"/>
      <c r="B820" s="155"/>
      <c r="C820" s="176" t="s">
        <v>936</v>
      </c>
      <c r="D820" s="157"/>
      <c r="E820" s="158">
        <v>647.89099999999996</v>
      </c>
      <c r="F820" s="156"/>
      <c r="G820" s="156"/>
      <c r="H820" s="156"/>
      <c r="I820" s="156"/>
      <c r="J820" s="156"/>
      <c r="K820" s="156"/>
      <c r="L820" s="156"/>
      <c r="M820" s="156"/>
      <c r="N820" s="156"/>
      <c r="O820" s="156"/>
      <c r="P820" s="156"/>
      <c r="Q820" s="156"/>
      <c r="R820" s="156"/>
      <c r="S820" s="156"/>
      <c r="T820" s="156"/>
      <c r="U820" s="156"/>
      <c r="V820" s="156"/>
      <c r="W820" s="156"/>
      <c r="X820" s="156"/>
      <c r="Y820" s="147"/>
      <c r="Z820" s="147"/>
      <c r="AA820" s="147"/>
      <c r="AB820" s="147"/>
      <c r="AC820" s="147"/>
      <c r="AD820" s="147"/>
      <c r="AE820" s="147"/>
      <c r="AF820" s="147"/>
      <c r="AG820" s="147" t="s">
        <v>260</v>
      </c>
      <c r="AH820" s="147">
        <v>5</v>
      </c>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ht="22.5" outlineLevel="1" x14ac:dyDescent="0.2">
      <c r="A821" s="166">
        <v>126</v>
      </c>
      <c r="B821" s="167" t="s">
        <v>1402</v>
      </c>
      <c r="C821" s="175" t="s">
        <v>1403</v>
      </c>
      <c r="D821" s="168" t="s">
        <v>1024</v>
      </c>
      <c r="E821" s="169">
        <v>1069.0201500000001</v>
      </c>
      <c r="F821" s="170"/>
      <c r="G821" s="171">
        <f>ROUND(E821*F821,2)</f>
        <v>0</v>
      </c>
      <c r="H821" s="170"/>
      <c r="I821" s="171">
        <f>ROUND(E821*H821,2)</f>
        <v>0</v>
      </c>
      <c r="J821" s="170"/>
      <c r="K821" s="171">
        <f>ROUND(E821*J821,2)</f>
        <v>0</v>
      </c>
      <c r="L821" s="171">
        <v>21</v>
      </c>
      <c r="M821" s="171">
        <f>G821*(1+L821/100)</f>
        <v>0</v>
      </c>
      <c r="N821" s="171">
        <v>1E-3</v>
      </c>
      <c r="O821" s="171">
        <f>ROUND(E821*N821,2)</f>
        <v>1.07</v>
      </c>
      <c r="P821" s="171">
        <v>0</v>
      </c>
      <c r="Q821" s="171">
        <f>ROUND(E821*P821,2)</f>
        <v>0</v>
      </c>
      <c r="R821" s="171" t="s">
        <v>960</v>
      </c>
      <c r="S821" s="171" t="s">
        <v>337</v>
      </c>
      <c r="T821" s="172" t="s">
        <v>338</v>
      </c>
      <c r="U821" s="156">
        <v>0</v>
      </c>
      <c r="V821" s="156">
        <f>ROUND(E821*U821,2)</f>
        <v>0</v>
      </c>
      <c r="W821" s="156"/>
      <c r="X821" s="156" t="s">
        <v>961</v>
      </c>
      <c r="Y821" s="147"/>
      <c r="Z821" s="147"/>
      <c r="AA821" s="147"/>
      <c r="AB821" s="147"/>
      <c r="AC821" s="147"/>
      <c r="AD821" s="147"/>
      <c r="AE821" s="147"/>
      <c r="AF821" s="147"/>
      <c r="AG821" s="147" t="s">
        <v>962</v>
      </c>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outlineLevel="1" x14ac:dyDescent="0.2">
      <c r="A822" s="154"/>
      <c r="B822" s="155"/>
      <c r="C822" s="176" t="s">
        <v>1404</v>
      </c>
      <c r="D822" s="157"/>
      <c r="E822" s="158"/>
      <c r="F822" s="156"/>
      <c r="G822" s="156"/>
      <c r="H822" s="156"/>
      <c r="I822" s="156"/>
      <c r="J822" s="156"/>
      <c r="K822" s="156"/>
      <c r="L822" s="156"/>
      <c r="M822" s="156"/>
      <c r="N822" s="156"/>
      <c r="O822" s="156"/>
      <c r="P822" s="156"/>
      <c r="Q822" s="156"/>
      <c r="R822" s="156"/>
      <c r="S822" s="156"/>
      <c r="T822" s="156"/>
      <c r="U822" s="156"/>
      <c r="V822" s="156"/>
      <c r="W822" s="156"/>
      <c r="X822" s="156"/>
      <c r="Y822" s="147"/>
      <c r="Z822" s="147"/>
      <c r="AA822" s="147"/>
      <c r="AB822" s="147"/>
      <c r="AC822" s="147"/>
      <c r="AD822" s="147"/>
      <c r="AE822" s="147"/>
      <c r="AF822" s="147"/>
      <c r="AG822" s="147" t="s">
        <v>260</v>
      </c>
      <c r="AH822" s="147">
        <v>0</v>
      </c>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
      <c r="A823" s="154"/>
      <c r="B823" s="155"/>
      <c r="C823" s="176" t="s">
        <v>1487</v>
      </c>
      <c r="D823" s="157"/>
      <c r="E823" s="158">
        <v>971.8365</v>
      </c>
      <c r="F823" s="156"/>
      <c r="G823" s="156"/>
      <c r="H823" s="156"/>
      <c r="I823" s="156"/>
      <c r="J823" s="156"/>
      <c r="K823" s="156"/>
      <c r="L823" s="156"/>
      <c r="M823" s="156"/>
      <c r="N823" s="156"/>
      <c r="O823" s="156"/>
      <c r="P823" s="156"/>
      <c r="Q823" s="156"/>
      <c r="R823" s="156"/>
      <c r="S823" s="156"/>
      <c r="T823" s="156"/>
      <c r="U823" s="156"/>
      <c r="V823" s="156"/>
      <c r="W823" s="156"/>
      <c r="X823" s="156"/>
      <c r="Y823" s="147"/>
      <c r="Z823" s="147"/>
      <c r="AA823" s="147"/>
      <c r="AB823" s="147"/>
      <c r="AC823" s="147"/>
      <c r="AD823" s="147"/>
      <c r="AE823" s="147"/>
      <c r="AF823" s="147"/>
      <c r="AG823" s="147" t="s">
        <v>260</v>
      </c>
      <c r="AH823" s="147">
        <v>5</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
      <c r="A824" s="154"/>
      <c r="B824" s="155"/>
      <c r="C824" s="186" t="s">
        <v>1030</v>
      </c>
      <c r="D824" s="183"/>
      <c r="E824" s="184">
        <v>97.18365</v>
      </c>
      <c r="F824" s="156"/>
      <c r="G824" s="156"/>
      <c r="H824" s="156"/>
      <c r="I824" s="156"/>
      <c r="J824" s="156"/>
      <c r="K824" s="156"/>
      <c r="L824" s="156"/>
      <c r="M824" s="156"/>
      <c r="N824" s="156"/>
      <c r="O824" s="156"/>
      <c r="P824" s="156"/>
      <c r="Q824" s="156"/>
      <c r="R824" s="156"/>
      <c r="S824" s="156"/>
      <c r="T824" s="156"/>
      <c r="U824" s="156"/>
      <c r="V824" s="156"/>
      <c r="W824" s="156"/>
      <c r="X824" s="156"/>
      <c r="Y824" s="147"/>
      <c r="Z824" s="147"/>
      <c r="AA824" s="147"/>
      <c r="AB824" s="147"/>
      <c r="AC824" s="147"/>
      <c r="AD824" s="147"/>
      <c r="AE824" s="147"/>
      <c r="AF824" s="147"/>
      <c r="AG824" s="147" t="s">
        <v>260</v>
      </c>
      <c r="AH824" s="147">
        <v>4</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ht="22.5" outlineLevel="1" x14ac:dyDescent="0.2">
      <c r="A825" s="166">
        <v>127</v>
      </c>
      <c r="B825" s="167" t="s">
        <v>1488</v>
      </c>
      <c r="C825" s="175" t="s">
        <v>1489</v>
      </c>
      <c r="D825" s="168" t="s">
        <v>376</v>
      </c>
      <c r="E825" s="169">
        <v>647.89099999999996</v>
      </c>
      <c r="F825" s="170"/>
      <c r="G825" s="171">
        <f>ROUND(E825*F825,2)</f>
        <v>0</v>
      </c>
      <c r="H825" s="170"/>
      <c r="I825" s="171">
        <f>ROUND(E825*H825,2)</f>
        <v>0</v>
      </c>
      <c r="J825" s="170"/>
      <c r="K825" s="171">
        <f>ROUND(E825*J825,2)</f>
        <v>0</v>
      </c>
      <c r="L825" s="171">
        <v>21</v>
      </c>
      <c r="M825" s="171">
        <f>G825*(1+L825/100)</f>
        <v>0</v>
      </c>
      <c r="N825" s="171">
        <v>5.0299999999999997E-3</v>
      </c>
      <c r="O825" s="171">
        <f>ROUND(E825*N825,2)</f>
        <v>3.26</v>
      </c>
      <c r="P825" s="171">
        <v>0</v>
      </c>
      <c r="Q825" s="171">
        <f>ROUND(E825*P825,2)</f>
        <v>0</v>
      </c>
      <c r="R825" s="171" t="s">
        <v>1401</v>
      </c>
      <c r="S825" s="171" t="s">
        <v>337</v>
      </c>
      <c r="T825" s="172" t="s">
        <v>338</v>
      </c>
      <c r="U825" s="156">
        <v>1.07</v>
      </c>
      <c r="V825" s="156">
        <f>ROUND(E825*U825,2)</f>
        <v>693.24</v>
      </c>
      <c r="W825" s="156"/>
      <c r="X825" s="156" t="s">
        <v>257</v>
      </c>
      <c r="Y825" s="147"/>
      <c r="Z825" s="147"/>
      <c r="AA825" s="147"/>
      <c r="AB825" s="147"/>
      <c r="AC825" s="147"/>
      <c r="AD825" s="147"/>
      <c r="AE825" s="147"/>
      <c r="AF825" s="147"/>
      <c r="AG825" s="147" t="s">
        <v>258</v>
      </c>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
      <c r="A826" s="154"/>
      <c r="B826" s="155"/>
      <c r="C826" s="266" t="s">
        <v>1490</v>
      </c>
      <c r="D826" s="267"/>
      <c r="E826" s="267"/>
      <c r="F826" s="267"/>
      <c r="G826" s="267"/>
      <c r="H826" s="156"/>
      <c r="I826" s="156"/>
      <c r="J826" s="156"/>
      <c r="K826" s="156"/>
      <c r="L826" s="156"/>
      <c r="M826" s="156"/>
      <c r="N826" s="156"/>
      <c r="O826" s="156"/>
      <c r="P826" s="156"/>
      <c r="Q826" s="156"/>
      <c r="R826" s="156"/>
      <c r="S826" s="156"/>
      <c r="T826" s="156"/>
      <c r="U826" s="156"/>
      <c r="V826" s="156"/>
      <c r="W826" s="156"/>
      <c r="X826" s="156"/>
      <c r="Y826" s="147"/>
      <c r="Z826" s="147"/>
      <c r="AA826" s="147"/>
      <c r="AB826" s="147"/>
      <c r="AC826" s="147"/>
      <c r="AD826" s="147"/>
      <c r="AE826" s="147"/>
      <c r="AF826" s="147"/>
      <c r="AG826" s="147" t="s">
        <v>404</v>
      </c>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
      <c r="A827" s="154"/>
      <c r="B827" s="155"/>
      <c r="C827" s="176" t="s">
        <v>259</v>
      </c>
      <c r="D827" s="157"/>
      <c r="E827" s="158"/>
      <c r="F827" s="156"/>
      <c r="G827" s="156"/>
      <c r="H827" s="156"/>
      <c r="I827" s="156"/>
      <c r="J827" s="156"/>
      <c r="K827" s="156"/>
      <c r="L827" s="156"/>
      <c r="M827" s="156"/>
      <c r="N827" s="156"/>
      <c r="O827" s="156"/>
      <c r="P827" s="156"/>
      <c r="Q827" s="156"/>
      <c r="R827" s="156"/>
      <c r="S827" s="156"/>
      <c r="T827" s="156"/>
      <c r="U827" s="156"/>
      <c r="V827" s="156"/>
      <c r="W827" s="156"/>
      <c r="X827" s="156"/>
      <c r="Y827" s="147"/>
      <c r="Z827" s="147"/>
      <c r="AA827" s="147"/>
      <c r="AB827" s="147"/>
      <c r="AC827" s="147"/>
      <c r="AD827" s="147"/>
      <c r="AE827" s="147"/>
      <c r="AF827" s="147"/>
      <c r="AG827" s="147" t="s">
        <v>260</v>
      </c>
      <c r="AH827" s="147">
        <v>0</v>
      </c>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
      <c r="A828" s="154"/>
      <c r="B828" s="155"/>
      <c r="C828" s="176" t="s">
        <v>1491</v>
      </c>
      <c r="D828" s="157"/>
      <c r="E828" s="158"/>
      <c r="F828" s="156"/>
      <c r="G828" s="156"/>
      <c r="H828" s="156"/>
      <c r="I828" s="156"/>
      <c r="J828" s="156"/>
      <c r="K828" s="156"/>
      <c r="L828" s="156"/>
      <c r="M828" s="156"/>
      <c r="N828" s="156"/>
      <c r="O828" s="156"/>
      <c r="P828" s="156"/>
      <c r="Q828" s="156"/>
      <c r="R828" s="156"/>
      <c r="S828" s="156"/>
      <c r="T828" s="156"/>
      <c r="U828" s="156"/>
      <c r="V828" s="156"/>
      <c r="W828" s="156"/>
      <c r="X828" s="156"/>
      <c r="Y828" s="147"/>
      <c r="Z828" s="147"/>
      <c r="AA828" s="147"/>
      <c r="AB828" s="147"/>
      <c r="AC828" s="147"/>
      <c r="AD828" s="147"/>
      <c r="AE828" s="147"/>
      <c r="AF828" s="147"/>
      <c r="AG828" s="147" t="s">
        <v>260</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
      <c r="A829" s="154"/>
      <c r="B829" s="155"/>
      <c r="C829" s="176" t="s">
        <v>1492</v>
      </c>
      <c r="D829" s="157"/>
      <c r="E829" s="158">
        <v>23.218</v>
      </c>
      <c r="F829" s="156"/>
      <c r="G829" s="156"/>
      <c r="H829" s="156"/>
      <c r="I829" s="156"/>
      <c r="J829" s="156"/>
      <c r="K829" s="156"/>
      <c r="L829" s="156"/>
      <c r="M829" s="156"/>
      <c r="N829" s="156"/>
      <c r="O829" s="156"/>
      <c r="P829" s="156"/>
      <c r="Q829" s="156"/>
      <c r="R829" s="156"/>
      <c r="S829" s="156"/>
      <c r="T829" s="156"/>
      <c r="U829" s="156"/>
      <c r="V829" s="156"/>
      <c r="W829" s="156"/>
      <c r="X829" s="156"/>
      <c r="Y829" s="147"/>
      <c r="Z829" s="147"/>
      <c r="AA829" s="147"/>
      <c r="AB829" s="147"/>
      <c r="AC829" s="147"/>
      <c r="AD829" s="147"/>
      <c r="AE829" s="147"/>
      <c r="AF829" s="147"/>
      <c r="AG829" s="147" t="s">
        <v>260</v>
      </c>
      <c r="AH829" s="147">
        <v>0</v>
      </c>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x14ac:dyDescent="0.2">
      <c r="A830" s="154"/>
      <c r="B830" s="155"/>
      <c r="C830" s="176" t="s">
        <v>1493</v>
      </c>
      <c r="D830" s="157"/>
      <c r="E830" s="158">
        <v>7.4779999999999998</v>
      </c>
      <c r="F830" s="156"/>
      <c r="G830" s="156"/>
      <c r="H830" s="156"/>
      <c r="I830" s="156"/>
      <c r="J830" s="156"/>
      <c r="K830" s="156"/>
      <c r="L830" s="156"/>
      <c r="M830" s="156"/>
      <c r="N830" s="156"/>
      <c r="O830" s="156"/>
      <c r="P830" s="156"/>
      <c r="Q830" s="156"/>
      <c r="R830" s="156"/>
      <c r="S830" s="156"/>
      <c r="T830" s="156"/>
      <c r="U830" s="156"/>
      <c r="V830" s="156"/>
      <c r="W830" s="156"/>
      <c r="X830" s="156"/>
      <c r="Y830" s="147"/>
      <c r="Z830" s="147"/>
      <c r="AA830" s="147"/>
      <c r="AB830" s="147"/>
      <c r="AC830" s="147"/>
      <c r="AD830" s="147"/>
      <c r="AE830" s="147"/>
      <c r="AF830" s="147"/>
      <c r="AG830" s="147" t="s">
        <v>260</v>
      </c>
      <c r="AH830" s="147">
        <v>0</v>
      </c>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
      <c r="A831" s="154"/>
      <c r="B831" s="155"/>
      <c r="C831" s="176" t="s">
        <v>1494</v>
      </c>
      <c r="D831" s="157"/>
      <c r="E831" s="158">
        <v>92.65</v>
      </c>
      <c r="F831" s="156"/>
      <c r="G831" s="156"/>
      <c r="H831" s="156"/>
      <c r="I831" s="156"/>
      <c r="J831" s="156"/>
      <c r="K831" s="156"/>
      <c r="L831" s="156"/>
      <c r="M831" s="156"/>
      <c r="N831" s="156"/>
      <c r="O831" s="156"/>
      <c r="P831" s="156"/>
      <c r="Q831" s="156"/>
      <c r="R831" s="156"/>
      <c r="S831" s="156"/>
      <c r="T831" s="156"/>
      <c r="U831" s="156"/>
      <c r="V831" s="156"/>
      <c r="W831" s="156"/>
      <c r="X831" s="156"/>
      <c r="Y831" s="147"/>
      <c r="Z831" s="147"/>
      <c r="AA831" s="147"/>
      <c r="AB831" s="147"/>
      <c r="AC831" s="147"/>
      <c r="AD831" s="147"/>
      <c r="AE831" s="147"/>
      <c r="AF831" s="147"/>
      <c r="AG831" s="147" t="s">
        <v>260</v>
      </c>
      <c r="AH831" s="147">
        <v>0</v>
      </c>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
      <c r="A832" s="154"/>
      <c r="B832" s="155"/>
      <c r="C832" s="176" t="s">
        <v>1495</v>
      </c>
      <c r="D832" s="157"/>
      <c r="E832" s="158">
        <v>63.4</v>
      </c>
      <c r="F832" s="156"/>
      <c r="G832" s="156"/>
      <c r="H832" s="156"/>
      <c r="I832" s="156"/>
      <c r="J832" s="156"/>
      <c r="K832" s="156"/>
      <c r="L832" s="156"/>
      <c r="M832" s="156"/>
      <c r="N832" s="156"/>
      <c r="O832" s="156"/>
      <c r="P832" s="156"/>
      <c r="Q832" s="156"/>
      <c r="R832" s="156"/>
      <c r="S832" s="156"/>
      <c r="T832" s="156"/>
      <c r="U832" s="156"/>
      <c r="V832" s="156"/>
      <c r="W832" s="156"/>
      <c r="X832" s="156"/>
      <c r="Y832" s="147"/>
      <c r="Z832" s="147"/>
      <c r="AA832" s="147"/>
      <c r="AB832" s="147"/>
      <c r="AC832" s="147"/>
      <c r="AD832" s="147"/>
      <c r="AE832" s="147"/>
      <c r="AF832" s="147"/>
      <c r="AG832" s="147" t="s">
        <v>260</v>
      </c>
      <c r="AH832" s="147">
        <v>0</v>
      </c>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outlineLevel="1" x14ac:dyDescent="0.2">
      <c r="A833" s="154"/>
      <c r="B833" s="155"/>
      <c r="C833" s="176" t="s">
        <v>1496</v>
      </c>
      <c r="D833" s="157"/>
      <c r="E833" s="158">
        <v>157.25</v>
      </c>
      <c r="F833" s="156"/>
      <c r="G833" s="156"/>
      <c r="H833" s="156"/>
      <c r="I833" s="156"/>
      <c r="J833" s="156"/>
      <c r="K833" s="156"/>
      <c r="L833" s="156"/>
      <c r="M833" s="156"/>
      <c r="N833" s="156"/>
      <c r="O833" s="156"/>
      <c r="P833" s="156"/>
      <c r="Q833" s="156"/>
      <c r="R833" s="156"/>
      <c r="S833" s="156"/>
      <c r="T833" s="156"/>
      <c r="U833" s="156"/>
      <c r="V833" s="156"/>
      <c r="W833" s="156"/>
      <c r="X833" s="156"/>
      <c r="Y833" s="147"/>
      <c r="Z833" s="147"/>
      <c r="AA833" s="147"/>
      <c r="AB833" s="147"/>
      <c r="AC833" s="147"/>
      <c r="AD833" s="147"/>
      <c r="AE833" s="147"/>
      <c r="AF833" s="147"/>
      <c r="AG833" s="147" t="s">
        <v>260</v>
      </c>
      <c r="AH833" s="147">
        <v>0</v>
      </c>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row>
    <row r="834" spans="1:60" outlineLevel="1" x14ac:dyDescent="0.2">
      <c r="A834" s="154"/>
      <c r="B834" s="155"/>
      <c r="C834" s="176" t="s">
        <v>1497</v>
      </c>
      <c r="D834" s="157"/>
      <c r="E834" s="158">
        <v>18.077999999999999</v>
      </c>
      <c r="F834" s="156"/>
      <c r="G834" s="156"/>
      <c r="H834" s="156"/>
      <c r="I834" s="156"/>
      <c r="J834" s="156"/>
      <c r="K834" s="156"/>
      <c r="L834" s="156"/>
      <c r="M834" s="156"/>
      <c r="N834" s="156"/>
      <c r="O834" s="156"/>
      <c r="P834" s="156"/>
      <c r="Q834" s="156"/>
      <c r="R834" s="156"/>
      <c r="S834" s="156"/>
      <c r="T834" s="156"/>
      <c r="U834" s="156"/>
      <c r="V834" s="156"/>
      <c r="W834" s="156"/>
      <c r="X834" s="156"/>
      <c r="Y834" s="147"/>
      <c r="Z834" s="147"/>
      <c r="AA834" s="147"/>
      <c r="AB834" s="147"/>
      <c r="AC834" s="147"/>
      <c r="AD834" s="147"/>
      <c r="AE834" s="147"/>
      <c r="AF834" s="147"/>
      <c r="AG834" s="147" t="s">
        <v>260</v>
      </c>
      <c r="AH834" s="147">
        <v>0</v>
      </c>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outlineLevel="1" x14ac:dyDescent="0.2">
      <c r="A835" s="154"/>
      <c r="B835" s="155"/>
      <c r="C835" s="176" t="s">
        <v>1498</v>
      </c>
      <c r="D835" s="157"/>
      <c r="E835" s="158">
        <v>17.02</v>
      </c>
      <c r="F835" s="156"/>
      <c r="G835" s="156"/>
      <c r="H835" s="156"/>
      <c r="I835" s="156"/>
      <c r="J835" s="156"/>
      <c r="K835" s="156"/>
      <c r="L835" s="156"/>
      <c r="M835" s="156"/>
      <c r="N835" s="156"/>
      <c r="O835" s="156"/>
      <c r="P835" s="156"/>
      <c r="Q835" s="156"/>
      <c r="R835" s="156"/>
      <c r="S835" s="156"/>
      <c r="T835" s="156"/>
      <c r="U835" s="156"/>
      <c r="V835" s="156"/>
      <c r="W835" s="156"/>
      <c r="X835" s="156"/>
      <c r="Y835" s="147"/>
      <c r="Z835" s="147"/>
      <c r="AA835" s="147"/>
      <c r="AB835" s="147"/>
      <c r="AC835" s="147"/>
      <c r="AD835" s="147"/>
      <c r="AE835" s="147"/>
      <c r="AF835" s="147"/>
      <c r="AG835" s="147" t="s">
        <v>260</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1" x14ac:dyDescent="0.2">
      <c r="A836" s="154"/>
      <c r="B836" s="155"/>
      <c r="C836" s="176" t="s">
        <v>1499</v>
      </c>
      <c r="D836" s="157"/>
      <c r="E836" s="158">
        <v>26.832000000000001</v>
      </c>
      <c r="F836" s="156"/>
      <c r="G836" s="156"/>
      <c r="H836" s="156"/>
      <c r="I836" s="156"/>
      <c r="J836" s="156"/>
      <c r="K836" s="156"/>
      <c r="L836" s="156"/>
      <c r="M836" s="156"/>
      <c r="N836" s="156"/>
      <c r="O836" s="156"/>
      <c r="P836" s="156"/>
      <c r="Q836" s="156"/>
      <c r="R836" s="156"/>
      <c r="S836" s="156"/>
      <c r="T836" s="156"/>
      <c r="U836" s="156"/>
      <c r="V836" s="156"/>
      <c r="W836" s="156"/>
      <c r="X836" s="156"/>
      <c r="Y836" s="147"/>
      <c r="Z836" s="147"/>
      <c r="AA836" s="147"/>
      <c r="AB836" s="147"/>
      <c r="AC836" s="147"/>
      <c r="AD836" s="147"/>
      <c r="AE836" s="147"/>
      <c r="AF836" s="147"/>
      <c r="AG836" s="147" t="s">
        <v>260</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
      <c r="A837" s="154"/>
      <c r="B837" s="155"/>
      <c r="C837" s="176" t="s">
        <v>1500</v>
      </c>
      <c r="D837" s="157"/>
      <c r="E837" s="158">
        <v>37.549999999999997</v>
      </c>
      <c r="F837" s="156"/>
      <c r="G837" s="156"/>
      <c r="H837" s="156"/>
      <c r="I837" s="156"/>
      <c r="J837" s="156"/>
      <c r="K837" s="156"/>
      <c r="L837" s="156"/>
      <c r="M837" s="156"/>
      <c r="N837" s="156"/>
      <c r="O837" s="156"/>
      <c r="P837" s="156"/>
      <c r="Q837" s="156"/>
      <c r="R837" s="156"/>
      <c r="S837" s="156"/>
      <c r="T837" s="156"/>
      <c r="U837" s="156"/>
      <c r="V837" s="156"/>
      <c r="W837" s="156"/>
      <c r="X837" s="156"/>
      <c r="Y837" s="147"/>
      <c r="Z837" s="147"/>
      <c r="AA837" s="147"/>
      <c r="AB837" s="147"/>
      <c r="AC837" s="147"/>
      <c r="AD837" s="147"/>
      <c r="AE837" s="147"/>
      <c r="AF837" s="147"/>
      <c r="AG837" s="147" t="s">
        <v>260</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
      <c r="A838" s="154"/>
      <c r="B838" s="155"/>
      <c r="C838" s="176" t="s">
        <v>1501</v>
      </c>
      <c r="D838" s="157"/>
      <c r="E838" s="158">
        <v>130.26</v>
      </c>
      <c r="F838" s="156"/>
      <c r="G838" s="156"/>
      <c r="H838" s="156"/>
      <c r="I838" s="156"/>
      <c r="J838" s="156"/>
      <c r="K838" s="156"/>
      <c r="L838" s="156"/>
      <c r="M838" s="156"/>
      <c r="N838" s="156"/>
      <c r="O838" s="156"/>
      <c r="P838" s="156"/>
      <c r="Q838" s="156"/>
      <c r="R838" s="156"/>
      <c r="S838" s="156"/>
      <c r="T838" s="156"/>
      <c r="U838" s="156"/>
      <c r="V838" s="156"/>
      <c r="W838" s="156"/>
      <c r="X838" s="156"/>
      <c r="Y838" s="147"/>
      <c r="Z838" s="147"/>
      <c r="AA838" s="147"/>
      <c r="AB838" s="147"/>
      <c r="AC838" s="147"/>
      <c r="AD838" s="147"/>
      <c r="AE838" s="147"/>
      <c r="AF838" s="147"/>
      <c r="AG838" s="147" t="s">
        <v>260</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54"/>
      <c r="B839" s="155"/>
      <c r="C839" s="176" t="s">
        <v>1502</v>
      </c>
      <c r="D839" s="157"/>
      <c r="E839" s="158">
        <v>21.06</v>
      </c>
      <c r="F839" s="156"/>
      <c r="G839" s="156"/>
      <c r="H839" s="156"/>
      <c r="I839" s="156"/>
      <c r="J839" s="156"/>
      <c r="K839" s="156"/>
      <c r="L839" s="156"/>
      <c r="M839" s="156"/>
      <c r="N839" s="156"/>
      <c r="O839" s="156"/>
      <c r="P839" s="156"/>
      <c r="Q839" s="156"/>
      <c r="R839" s="156"/>
      <c r="S839" s="156"/>
      <c r="T839" s="156"/>
      <c r="U839" s="156"/>
      <c r="V839" s="156"/>
      <c r="W839" s="156"/>
      <c r="X839" s="156"/>
      <c r="Y839" s="147"/>
      <c r="Z839" s="147"/>
      <c r="AA839" s="147"/>
      <c r="AB839" s="147"/>
      <c r="AC839" s="147"/>
      <c r="AD839" s="147"/>
      <c r="AE839" s="147"/>
      <c r="AF839" s="147"/>
      <c r="AG839" s="147" t="s">
        <v>260</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
      <c r="A840" s="154"/>
      <c r="B840" s="155"/>
      <c r="C840" s="176" t="s">
        <v>1503</v>
      </c>
      <c r="D840" s="157"/>
      <c r="E840" s="158">
        <v>22.1</v>
      </c>
      <c r="F840" s="156"/>
      <c r="G840" s="156"/>
      <c r="H840" s="156"/>
      <c r="I840" s="156"/>
      <c r="J840" s="156"/>
      <c r="K840" s="156"/>
      <c r="L840" s="156"/>
      <c r="M840" s="156"/>
      <c r="N840" s="156"/>
      <c r="O840" s="156"/>
      <c r="P840" s="156"/>
      <c r="Q840" s="156"/>
      <c r="R840" s="156"/>
      <c r="S840" s="156"/>
      <c r="T840" s="156"/>
      <c r="U840" s="156"/>
      <c r="V840" s="156"/>
      <c r="W840" s="156"/>
      <c r="X840" s="156"/>
      <c r="Y840" s="147"/>
      <c r="Z840" s="147"/>
      <c r="AA840" s="147"/>
      <c r="AB840" s="147"/>
      <c r="AC840" s="147"/>
      <c r="AD840" s="147"/>
      <c r="AE840" s="147"/>
      <c r="AF840" s="147"/>
      <c r="AG840" s="147" t="s">
        <v>260</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
      <c r="A841" s="154"/>
      <c r="B841" s="155"/>
      <c r="C841" s="176" t="s">
        <v>1504</v>
      </c>
      <c r="D841" s="157"/>
      <c r="E841" s="158">
        <v>1.764</v>
      </c>
      <c r="F841" s="156"/>
      <c r="G841" s="156"/>
      <c r="H841" s="156"/>
      <c r="I841" s="156"/>
      <c r="J841" s="156"/>
      <c r="K841" s="156"/>
      <c r="L841" s="156"/>
      <c r="M841" s="156"/>
      <c r="N841" s="156"/>
      <c r="O841" s="156"/>
      <c r="P841" s="156"/>
      <c r="Q841" s="156"/>
      <c r="R841" s="156"/>
      <c r="S841" s="156"/>
      <c r="T841" s="156"/>
      <c r="U841" s="156"/>
      <c r="V841" s="156"/>
      <c r="W841" s="156"/>
      <c r="X841" s="156"/>
      <c r="Y841" s="147"/>
      <c r="Z841" s="147"/>
      <c r="AA841" s="147"/>
      <c r="AB841" s="147"/>
      <c r="AC841" s="147"/>
      <c r="AD841" s="147"/>
      <c r="AE841" s="147"/>
      <c r="AF841" s="147"/>
      <c r="AG841" s="147" t="s">
        <v>260</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
      <c r="A842" s="154"/>
      <c r="B842" s="155"/>
      <c r="C842" s="176" t="s">
        <v>1505</v>
      </c>
      <c r="D842" s="157"/>
      <c r="E842" s="158">
        <v>24.675000000000001</v>
      </c>
      <c r="F842" s="156"/>
      <c r="G842" s="156"/>
      <c r="H842" s="156"/>
      <c r="I842" s="156"/>
      <c r="J842" s="156"/>
      <c r="K842" s="156"/>
      <c r="L842" s="156"/>
      <c r="M842" s="156"/>
      <c r="N842" s="156"/>
      <c r="O842" s="156"/>
      <c r="P842" s="156"/>
      <c r="Q842" s="156"/>
      <c r="R842" s="156"/>
      <c r="S842" s="156"/>
      <c r="T842" s="156"/>
      <c r="U842" s="156"/>
      <c r="V842" s="156"/>
      <c r="W842" s="156"/>
      <c r="X842" s="156"/>
      <c r="Y842" s="147"/>
      <c r="Z842" s="147"/>
      <c r="AA842" s="147"/>
      <c r="AB842" s="147"/>
      <c r="AC842" s="147"/>
      <c r="AD842" s="147"/>
      <c r="AE842" s="147"/>
      <c r="AF842" s="147"/>
      <c r="AG842" s="147" t="s">
        <v>260</v>
      </c>
      <c r="AH842" s="147">
        <v>0</v>
      </c>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x14ac:dyDescent="0.2">
      <c r="A843" s="154"/>
      <c r="B843" s="155"/>
      <c r="C843" s="176" t="s">
        <v>1506</v>
      </c>
      <c r="D843" s="157"/>
      <c r="E843" s="158">
        <v>16.795999999999999</v>
      </c>
      <c r="F843" s="156"/>
      <c r="G843" s="156"/>
      <c r="H843" s="156"/>
      <c r="I843" s="156"/>
      <c r="J843" s="156"/>
      <c r="K843" s="156"/>
      <c r="L843" s="156"/>
      <c r="M843" s="156"/>
      <c r="N843" s="156"/>
      <c r="O843" s="156"/>
      <c r="P843" s="156"/>
      <c r="Q843" s="156"/>
      <c r="R843" s="156"/>
      <c r="S843" s="156"/>
      <c r="T843" s="156"/>
      <c r="U843" s="156"/>
      <c r="V843" s="156"/>
      <c r="W843" s="156"/>
      <c r="X843" s="156"/>
      <c r="Y843" s="147"/>
      <c r="Z843" s="147"/>
      <c r="AA843" s="147"/>
      <c r="AB843" s="147"/>
      <c r="AC843" s="147"/>
      <c r="AD843" s="147"/>
      <c r="AE843" s="147"/>
      <c r="AF843" s="147"/>
      <c r="AG843" s="147" t="s">
        <v>260</v>
      </c>
      <c r="AH843" s="147">
        <v>0</v>
      </c>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
      <c r="A844" s="154"/>
      <c r="B844" s="155"/>
      <c r="C844" s="176" t="s">
        <v>1507</v>
      </c>
      <c r="D844" s="157"/>
      <c r="E844" s="158">
        <v>16.536000000000001</v>
      </c>
      <c r="F844" s="156"/>
      <c r="G844" s="156"/>
      <c r="H844" s="156"/>
      <c r="I844" s="156"/>
      <c r="J844" s="156"/>
      <c r="K844" s="156"/>
      <c r="L844" s="156"/>
      <c r="M844" s="156"/>
      <c r="N844" s="156"/>
      <c r="O844" s="156"/>
      <c r="P844" s="156"/>
      <c r="Q844" s="156"/>
      <c r="R844" s="156"/>
      <c r="S844" s="156"/>
      <c r="T844" s="156"/>
      <c r="U844" s="156"/>
      <c r="V844" s="156"/>
      <c r="W844" s="156"/>
      <c r="X844" s="156"/>
      <c r="Y844" s="147"/>
      <c r="Z844" s="147"/>
      <c r="AA844" s="147"/>
      <c r="AB844" s="147"/>
      <c r="AC844" s="147"/>
      <c r="AD844" s="147"/>
      <c r="AE844" s="147"/>
      <c r="AF844" s="147"/>
      <c r="AG844" s="147" t="s">
        <v>260</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
      <c r="A845" s="154"/>
      <c r="B845" s="155"/>
      <c r="C845" s="176" t="s">
        <v>1508</v>
      </c>
      <c r="D845" s="157"/>
      <c r="E845" s="158">
        <v>14.976000000000001</v>
      </c>
      <c r="F845" s="156"/>
      <c r="G845" s="156"/>
      <c r="H845" s="156"/>
      <c r="I845" s="156"/>
      <c r="J845" s="156"/>
      <c r="K845" s="156"/>
      <c r="L845" s="156"/>
      <c r="M845" s="156"/>
      <c r="N845" s="156"/>
      <c r="O845" s="156"/>
      <c r="P845" s="156"/>
      <c r="Q845" s="156"/>
      <c r="R845" s="156"/>
      <c r="S845" s="156"/>
      <c r="T845" s="156"/>
      <c r="U845" s="156"/>
      <c r="V845" s="156"/>
      <c r="W845" s="156"/>
      <c r="X845" s="156"/>
      <c r="Y845" s="147"/>
      <c r="Z845" s="147"/>
      <c r="AA845" s="147"/>
      <c r="AB845" s="147"/>
      <c r="AC845" s="147"/>
      <c r="AD845" s="147"/>
      <c r="AE845" s="147"/>
      <c r="AF845" s="147"/>
      <c r="AG845" s="147" t="s">
        <v>260</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
      <c r="A846" s="154"/>
      <c r="B846" s="155"/>
      <c r="C846" s="176" t="s">
        <v>1509</v>
      </c>
      <c r="D846" s="157"/>
      <c r="E846" s="158"/>
      <c r="F846" s="156"/>
      <c r="G846" s="156"/>
      <c r="H846" s="156"/>
      <c r="I846" s="156"/>
      <c r="J846" s="156"/>
      <c r="K846" s="156"/>
      <c r="L846" s="156"/>
      <c r="M846" s="156"/>
      <c r="N846" s="156"/>
      <c r="O846" s="156"/>
      <c r="P846" s="156"/>
      <c r="Q846" s="156"/>
      <c r="R846" s="156"/>
      <c r="S846" s="156"/>
      <c r="T846" s="156"/>
      <c r="U846" s="156"/>
      <c r="V846" s="156"/>
      <c r="W846" s="156"/>
      <c r="X846" s="156"/>
      <c r="Y846" s="147"/>
      <c r="Z846" s="147"/>
      <c r="AA846" s="147"/>
      <c r="AB846" s="147"/>
      <c r="AC846" s="147"/>
      <c r="AD846" s="147"/>
      <c r="AE846" s="147"/>
      <c r="AF846" s="147"/>
      <c r="AG846" s="147" t="s">
        <v>260</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
      <c r="A847" s="154"/>
      <c r="B847" s="155"/>
      <c r="C847" s="176" t="s">
        <v>1510</v>
      </c>
      <c r="D847" s="157"/>
      <c r="E847" s="158">
        <v>-1.8180000000000001</v>
      </c>
      <c r="F847" s="156"/>
      <c r="G847" s="156"/>
      <c r="H847" s="156"/>
      <c r="I847" s="156"/>
      <c r="J847" s="156"/>
      <c r="K847" s="156"/>
      <c r="L847" s="156"/>
      <c r="M847" s="156"/>
      <c r="N847" s="156"/>
      <c r="O847" s="156"/>
      <c r="P847" s="156"/>
      <c r="Q847" s="156"/>
      <c r="R847" s="156"/>
      <c r="S847" s="156"/>
      <c r="T847" s="156"/>
      <c r="U847" s="156"/>
      <c r="V847" s="156"/>
      <c r="W847" s="156"/>
      <c r="X847" s="156"/>
      <c r="Y847" s="147"/>
      <c r="Z847" s="147"/>
      <c r="AA847" s="147"/>
      <c r="AB847" s="147"/>
      <c r="AC847" s="147"/>
      <c r="AD847" s="147"/>
      <c r="AE847" s="147"/>
      <c r="AF847" s="147"/>
      <c r="AG847" s="147" t="s">
        <v>260</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
      <c r="A848" s="154"/>
      <c r="B848" s="155"/>
      <c r="C848" s="176" t="s">
        <v>1511</v>
      </c>
      <c r="D848" s="157"/>
      <c r="E848" s="158">
        <v>-14.54133</v>
      </c>
      <c r="F848" s="156"/>
      <c r="G848" s="156"/>
      <c r="H848" s="156"/>
      <c r="I848" s="156"/>
      <c r="J848" s="156"/>
      <c r="K848" s="156"/>
      <c r="L848" s="156"/>
      <c r="M848" s="156"/>
      <c r="N848" s="156"/>
      <c r="O848" s="156"/>
      <c r="P848" s="156"/>
      <c r="Q848" s="156"/>
      <c r="R848" s="156"/>
      <c r="S848" s="156"/>
      <c r="T848" s="156"/>
      <c r="U848" s="156"/>
      <c r="V848" s="156"/>
      <c r="W848" s="156"/>
      <c r="X848" s="156"/>
      <c r="Y848" s="147"/>
      <c r="Z848" s="147"/>
      <c r="AA848" s="147"/>
      <c r="AB848" s="147"/>
      <c r="AC848" s="147"/>
      <c r="AD848" s="147"/>
      <c r="AE848" s="147"/>
      <c r="AF848" s="147"/>
      <c r="AG848" s="147" t="s">
        <v>260</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x14ac:dyDescent="0.2">
      <c r="A849" s="154"/>
      <c r="B849" s="155"/>
      <c r="C849" s="176" t="s">
        <v>1512</v>
      </c>
      <c r="D849" s="157"/>
      <c r="E849" s="158">
        <v>-7.2720000000000002</v>
      </c>
      <c r="F849" s="156"/>
      <c r="G849" s="156"/>
      <c r="H849" s="156"/>
      <c r="I849" s="156"/>
      <c r="J849" s="156"/>
      <c r="K849" s="156"/>
      <c r="L849" s="156"/>
      <c r="M849" s="156"/>
      <c r="N849" s="156"/>
      <c r="O849" s="156"/>
      <c r="P849" s="156"/>
      <c r="Q849" s="156"/>
      <c r="R849" s="156"/>
      <c r="S849" s="156"/>
      <c r="T849" s="156"/>
      <c r="U849" s="156"/>
      <c r="V849" s="156"/>
      <c r="W849" s="156"/>
      <c r="X849" s="156"/>
      <c r="Y849" s="147"/>
      <c r="Z849" s="147"/>
      <c r="AA849" s="147"/>
      <c r="AB849" s="147"/>
      <c r="AC849" s="147"/>
      <c r="AD849" s="147"/>
      <c r="AE849" s="147"/>
      <c r="AF849" s="147"/>
      <c r="AG849" s="147" t="s">
        <v>260</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ht="22.5" outlineLevel="1" x14ac:dyDescent="0.2">
      <c r="A850" s="154"/>
      <c r="B850" s="155"/>
      <c r="C850" s="176" t="s">
        <v>1513</v>
      </c>
      <c r="D850" s="157"/>
      <c r="E850" s="158">
        <v>-15.521129999999999</v>
      </c>
      <c r="F850" s="156"/>
      <c r="G850" s="156"/>
      <c r="H850" s="156"/>
      <c r="I850" s="156"/>
      <c r="J850" s="156"/>
      <c r="K850" s="156"/>
      <c r="L850" s="156"/>
      <c r="M850" s="156"/>
      <c r="N850" s="156"/>
      <c r="O850" s="156"/>
      <c r="P850" s="156"/>
      <c r="Q850" s="156"/>
      <c r="R850" s="156"/>
      <c r="S850" s="156"/>
      <c r="T850" s="156"/>
      <c r="U850" s="156"/>
      <c r="V850" s="156"/>
      <c r="W850" s="156"/>
      <c r="X850" s="156"/>
      <c r="Y850" s="147"/>
      <c r="Z850" s="147"/>
      <c r="AA850" s="147"/>
      <c r="AB850" s="147"/>
      <c r="AC850" s="147"/>
      <c r="AD850" s="147"/>
      <c r="AE850" s="147"/>
      <c r="AF850" s="147"/>
      <c r="AG850" s="147" t="s">
        <v>260</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
      <c r="A851" s="154"/>
      <c r="B851" s="155"/>
      <c r="C851" s="176" t="s">
        <v>1514</v>
      </c>
      <c r="D851" s="157"/>
      <c r="E851" s="158">
        <v>-3.2320000000000002</v>
      </c>
      <c r="F851" s="156"/>
      <c r="G851" s="156"/>
      <c r="H851" s="156"/>
      <c r="I851" s="156"/>
      <c r="J851" s="156"/>
      <c r="K851" s="156"/>
      <c r="L851" s="156"/>
      <c r="M851" s="156"/>
      <c r="N851" s="156"/>
      <c r="O851" s="156"/>
      <c r="P851" s="156"/>
      <c r="Q851" s="156"/>
      <c r="R851" s="156"/>
      <c r="S851" s="156"/>
      <c r="T851" s="156"/>
      <c r="U851" s="156"/>
      <c r="V851" s="156"/>
      <c r="W851" s="156"/>
      <c r="X851" s="156"/>
      <c r="Y851" s="147"/>
      <c r="Z851" s="147"/>
      <c r="AA851" s="147"/>
      <c r="AB851" s="147"/>
      <c r="AC851" s="147"/>
      <c r="AD851" s="147"/>
      <c r="AE851" s="147"/>
      <c r="AF851" s="147"/>
      <c r="AG851" s="147" t="s">
        <v>260</v>
      </c>
      <c r="AH851" s="147">
        <v>0</v>
      </c>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
      <c r="A852" s="154"/>
      <c r="B852" s="155"/>
      <c r="C852" s="176" t="s">
        <v>1515</v>
      </c>
      <c r="D852" s="157"/>
      <c r="E852" s="158">
        <v>-1.6160000000000001</v>
      </c>
      <c r="F852" s="156"/>
      <c r="G852" s="156"/>
      <c r="H852" s="156"/>
      <c r="I852" s="156"/>
      <c r="J852" s="156"/>
      <c r="K852" s="156"/>
      <c r="L852" s="156"/>
      <c r="M852" s="156"/>
      <c r="N852" s="156"/>
      <c r="O852" s="156"/>
      <c r="P852" s="156"/>
      <c r="Q852" s="156"/>
      <c r="R852" s="156"/>
      <c r="S852" s="156"/>
      <c r="T852" s="156"/>
      <c r="U852" s="156"/>
      <c r="V852" s="156"/>
      <c r="W852" s="156"/>
      <c r="X852" s="156"/>
      <c r="Y852" s="147"/>
      <c r="Z852" s="147"/>
      <c r="AA852" s="147"/>
      <c r="AB852" s="147"/>
      <c r="AC852" s="147"/>
      <c r="AD852" s="147"/>
      <c r="AE852" s="147"/>
      <c r="AF852" s="147"/>
      <c r="AG852" s="147" t="s">
        <v>260</v>
      </c>
      <c r="AH852" s="147">
        <v>0</v>
      </c>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
      <c r="A853" s="154"/>
      <c r="B853" s="155"/>
      <c r="C853" s="176" t="s">
        <v>1516</v>
      </c>
      <c r="D853" s="157"/>
      <c r="E853" s="158">
        <v>-8.0835000000000008</v>
      </c>
      <c r="F853" s="156"/>
      <c r="G853" s="156"/>
      <c r="H853" s="156"/>
      <c r="I853" s="156"/>
      <c r="J853" s="156"/>
      <c r="K853" s="156"/>
      <c r="L853" s="156"/>
      <c r="M853" s="156"/>
      <c r="N853" s="156"/>
      <c r="O853" s="156"/>
      <c r="P853" s="156"/>
      <c r="Q853" s="156"/>
      <c r="R853" s="156"/>
      <c r="S853" s="156"/>
      <c r="T853" s="156"/>
      <c r="U853" s="156"/>
      <c r="V853" s="156"/>
      <c r="W853" s="156"/>
      <c r="X853" s="156"/>
      <c r="Y853" s="147"/>
      <c r="Z853" s="147"/>
      <c r="AA853" s="147"/>
      <c r="AB853" s="147"/>
      <c r="AC853" s="147"/>
      <c r="AD853" s="147"/>
      <c r="AE853" s="147"/>
      <c r="AF853" s="147"/>
      <c r="AG853" s="147" t="s">
        <v>260</v>
      </c>
      <c r="AH853" s="147">
        <v>0</v>
      </c>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
      <c r="A854" s="154"/>
      <c r="B854" s="155"/>
      <c r="C854" s="176" t="s">
        <v>1517</v>
      </c>
      <c r="D854" s="157"/>
      <c r="E854" s="158">
        <v>-4.0320999999999998</v>
      </c>
      <c r="F854" s="156"/>
      <c r="G854" s="156"/>
      <c r="H854" s="156"/>
      <c r="I854" s="156"/>
      <c r="J854" s="156"/>
      <c r="K854" s="156"/>
      <c r="L854" s="156"/>
      <c r="M854" s="156"/>
      <c r="N854" s="156"/>
      <c r="O854" s="156"/>
      <c r="P854" s="156"/>
      <c r="Q854" s="156"/>
      <c r="R854" s="156"/>
      <c r="S854" s="156"/>
      <c r="T854" s="156"/>
      <c r="U854" s="156"/>
      <c r="V854" s="156"/>
      <c r="W854" s="156"/>
      <c r="X854" s="156"/>
      <c r="Y854" s="147"/>
      <c r="Z854" s="147"/>
      <c r="AA854" s="147"/>
      <c r="AB854" s="147"/>
      <c r="AC854" s="147"/>
      <c r="AD854" s="147"/>
      <c r="AE854" s="147"/>
      <c r="AF854" s="147"/>
      <c r="AG854" s="147" t="s">
        <v>260</v>
      </c>
      <c r="AH854" s="147">
        <v>0</v>
      </c>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outlineLevel="1" x14ac:dyDescent="0.2">
      <c r="A855" s="154"/>
      <c r="B855" s="155"/>
      <c r="C855" s="176" t="s">
        <v>1518</v>
      </c>
      <c r="D855" s="157"/>
      <c r="E855" s="158">
        <v>-18.7136</v>
      </c>
      <c r="F855" s="156"/>
      <c r="G855" s="156"/>
      <c r="H855" s="156"/>
      <c r="I855" s="156"/>
      <c r="J855" s="156"/>
      <c r="K855" s="156"/>
      <c r="L855" s="156"/>
      <c r="M855" s="156"/>
      <c r="N855" s="156"/>
      <c r="O855" s="156"/>
      <c r="P855" s="156"/>
      <c r="Q855" s="156"/>
      <c r="R855" s="156"/>
      <c r="S855" s="156"/>
      <c r="T855" s="156"/>
      <c r="U855" s="156"/>
      <c r="V855" s="156"/>
      <c r="W855" s="156"/>
      <c r="X855" s="156"/>
      <c r="Y855" s="147"/>
      <c r="Z855" s="147"/>
      <c r="AA855" s="147"/>
      <c r="AB855" s="147"/>
      <c r="AC855" s="147"/>
      <c r="AD855" s="147"/>
      <c r="AE855" s="147"/>
      <c r="AF855" s="147"/>
      <c r="AG855" s="147" t="s">
        <v>260</v>
      </c>
      <c r="AH855" s="147">
        <v>0</v>
      </c>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row>
    <row r="856" spans="1:60" outlineLevel="1" x14ac:dyDescent="0.2">
      <c r="A856" s="154"/>
      <c r="B856" s="155"/>
      <c r="C856" s="176" t="s">
        <v>1519</v>
      </c>
      <c r="D856" s="157"/>
      <c r="E856" s="158">
        <v>-3.6566000000000001</v>
      </c>
      <c r="F856" s="156"/>
      <c r="G856" s="156"/>
      <c r="H856" s="156"/>
      <c r="I856" s="156"/>
      <c r="J856" s="156"/>
      <c r="K856" s="156"/>
      <c r="L856" s="156"/>
      <c r="M856" s="156"/>
      <c r="N856" s="156"/>
      <c r="O856" s="156"/>
      <c r="P856" s="156"/>
      <c r="Q856" s="156"/>
      <c r="R856" s="156"/>
      <c r="S856" s="156"/>
      <c r="T856" s="156"/>
      <c r="U856" s="156"/>
      <c r="V856" s="156"/>
      <c r="W856" s="156"/>
      <c r="X856" s="156"/>
      <c r="Y856" s="147"/>
      <c r="Z856" s="147"/>
      <c r="AA856" s="147"/>
      <c r="AB856" s="147"/>
      <c r="AC856" s="147"/>
      <c r="AD856" s="147"/>
      <c r="AE856" s="147"/>
      <c r="AF856" s="147"/>
      <c r="AG856" s="147" t="s">
        <v>260</v>
      </c>
      <c r="AH856" s="147">
        <v>0</v>
      </c>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
      <c r="A857" s="154"/>
      <c r="B857" s="155"/>
      <c r="C857" s="176" t="s">
        <v>1520</v>
      </c>
      <c r="D857" s="157"/>
      <c r="E857" s="158">
        <v>3.2320000000000002</v>
      </c>
      <c r="F857" s="156"/>
      <c r="G857" s="156"/>
      <c r="H857" s="156"/>
      <c r="I857" s="156"/>
      <c r="J857" s="156"/>
      <c r="K857" s="156"/>
      <c r="L857" s="156"/>
      <c r="M857" s="156"/>
      <c r="N857" s="156"/>
      <c r="O857" s="156"/>
      <c r="P857" s="156"/>
      <c r="Q857" s="156"/>
      <c r="R857" s="156"/>
      <c r="S857" s="156"/>
      <c r="T857" s="156"/>
      <c r="U857" s="156"/>
      <c r="V857" s="156"/>
      <c r="W857" s="156"/>
      <c r="X857" s="156"/>
      <c r="Y857" s="147"/>
      <c r="Z857" s="147"/>
      <c r="AA857" s="147"/>
      <c r="AB857" s="147"/>
      <c r="AC857" s="147"/>
      <c r="AD857" s="147"/>
      <c r="AE857" s="147"/>
      <c r="AF857" s="147"/>
      <c r="AG857" s="147" t="s">
        <v>260</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
      <c r="A858" s="154"/>
      <c r="B858" s="155"/>
      <c r="C858" s="176" t="s">
        <v>1521</v>
      </c>
      <c r="D858" s="157"/>
      <c r="E858" s="158">
        <v>1.8180000000000001</v>
      </c>
      <c r="F858" s="156"/>
      <c r="G858" s="156"/>
      <c r="H858" s="156"/>
      <c r="I858" s="156"/>
      <c r="J858" s="156"/>
      <c r="K858" s="156"/>
      <c r="L858" s="156"/>
      <c r="M858" s="156"/>
      <c r="N858" s="156"/>
      <c r="O858" s="156"/>
      <c r="P858" s="156"/>
      <c r="Q858" s="156"/>
      <c r="R858" s="156"/>
      <c r="S858" s="156"/>
      <c r="T858" s="156"/>
      <c r="U858" s="156"/>
      <c r="V858" s="156"/>
      <c r="W858" s="156"/>
      <c r="X858" s="156"/>
      <c r="Y858" s="147"/>
      <c r="Z858" s="147"/>
      <c r="AA858" s="147"/>
      <c r="AB858" s="147"/>
      <c r="AC858" s="147"/>
      <c r="AD858" s="147"/>
      <c r="AE858" s="147"/>
      <c r="AF858" s="147"/>
      <c r="AG858" s="147" t="s">
        <v>260</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54"/>
      <c r="B859" s="155"/>
      <c r="C859" s="176" t="s">
        <v>1522</v>
      </c>
      <c r="D859" s="157"/>
      <c r="E859" s="158">
        <v>1.6160000000000001</v>
      </c>
      <c r="F859" s="156"/>
      <c r="G859" s="156"/>
      <c r="H859" s="156"/>
      <c r="I859" s="156"/>
      <c r="J859" s="156"/>
      <c r="K859" s="156"/>
      <c r="L859" s="156"/>
      <c r="M859" s="156"/>
      <c r="N859" s="156"/>
      <c r="O859" s="156"/>
      <c r="P859" s="156"/>
      <c r="Q859" s="156"/>
      <c r="R859" s="156"/>
      <c r="S859" s="156"/>
      <c r="T859" s="156"/>
      <c r="U859" s="156"/>
      <c r="V859" s="156"/>
      <c r="W859" s="156"/>
      <c r="X859" s="156"/>
      <c r="Y859" s="147"/>
      <c r="Z859" s="147"/>
      <c r="AA859" s="147"/>
      <c r="AB859" s="147"/>
      <c r="AC859" s="147"/>
      <c r="AD859" s="147"/>
      <c r="AE859" s="147"/>
      <c r="AF859" s="147"/>
      <c r="AG859" s="147" t="s">
        <v>260</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
      <c r="A860" s="154"/>
      <c r="B860" s="155"/>
      <c r="C860" s="176" t="s">
        <v>1523</v>
      </c>
      <c r="D860" s="157"/>
      <c r="E860" s="158">
        <v>2.8279999999999998</v>
      </c>
      <c r="F860" s="156"/>
      <c r="G860" s="156"/>
      <c r="H860" s="156"/>
      <c r="I860" s="156"/>
      <c r="J860" s="156"/>
      <c r="K860" s="156"/>
      <c r="L860" s="156"/>
      <c r="M860" s="156"/>
      <c r="N860" s="156"/>
      <c r="O860" s="156"/>
      <c r="P860" s="156"/>
      <c r="Q860" s="156"/>
      <c r="R860" s="156"/>
      <c r="S860" s="156"/>
      <c r="T860" s="156"/>
      <c r="U860" s="156"/>
      <c r="V860" s="156"/>
      <c r="W860" s="156"/>
      <c r="X860" s="156"/>
      <c r="Y860" s="147"/>
      <c r="Z860" s="147"/>
      <c r="AA860" s="147"/>
      <c r="AB860" s="147"/>
      <c r="AC860" s="147"/>
      <c r="AD860" s="147"/>
      <c r="AE860" s="147"/>
      <c r="AF860" s="147"/>
      <c r="AG860" s="147" t="s">
        <v>260</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x14ac:dyDescent="0.2">
      <c r="A861" s="154"/>
      <c r="B861" s="155"/>
      <c r="C861" s="176" t="s">
        <v>1524</v>
      </c>
      <c r="D861" s="157"/>
      <c r="E861" s="158">
        <v>1.4139999999999999</v>
      </c>
      <c r="F861" s="156"/>
      <c r="G861" s="156"/>
      <c r="H861" s="156"/>
      <c r="I861" s="156"/>
      <c r="J861" s="156"/>
      <c r="K861" s="156"/>
      <c r="L861" s="156"/>
      <c r="M861" s="156"/>
      <c r="N861" s="156"/>
      <c r="O861" s="156"/>
      <c r="P861" s="156"/>
      <c r="Q861" s="156"/>
      <c r="R861" s="156"/>
      <c r="S861" s="156"/>
      <c r="T861" s="156"/>
      <c r="U861" s="156"/>
      <c r="V861" s="156"/>
      <c r="W861" s="156"/>
      <c r="X861" s="156"/>
      <c r="Y861" s="147"/>
      <c r="Z861" s="147"/>
      <c r="AA861" s="147"/>
      <c r="AB861" s="147"/>
      <c r="AC861" s="147"/>
      <c r="AD861" s="147"/>
      <c r="AE861" s="147"/>
      <c r="AF861" s="147"/>
      <c r="AG861" s="147" t="s">
        <v>260</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
      <c r="A862" s="154"/>
      <c r="B862" s="155"/>
      <c r="C862" s="176" t="s">
        <v>1525</v>
      </c>
      <c r="D862" s="157"/>
      <c r="E862" s="158"/>
      <c r="F862" s="156"/>
      <c r="G862" s="156"/>
      <c r="H862" s="156"/>
      <c r="I862" s="156"/>
      <c r="J862" s="156"/>
      <c r="K862" s="156"/>
      <c r="L862" s="156"/>
      <c r="M862" s="156"/>
      <c r="N862" s="156"/>
      <c r="O862" s="156"/>
      <c r="P862" s="156"/>
      <c r="Q862" s="156"/>
      <c r="R862" s="156"/>
      <c r="S862" s="156"/>
      <c r="T862" s="156"/>
      <c r="U862" s="156"/>
      <c r="V862" s="156"/>
      <c r="W862" s="156"/>
      <c r="X862" s="156"/>
      <c r="Y862" s="147"/>
      <c r="Z862" s="147"/>
      <c r="AA862" s="147"/>
      <c r="AB862" s="147"/>
      <c r="AC862" s="147"/>
      <c r="AD862" s="147"/>
      <c r="AE862" s="147"/>
      <c r="AF862" s="147"/>
      <c r="AG862" s="147" t="s">
        <v>260</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
      <c r="A863" s="154"/>
      <c r="B863" s="155"/>
      <c r="C863" s="176" t="s">
        <v>1526</v>
      </c>
      <c r="D863" s="157"/>
      <c r="E863" s="158">
        <v>4.6425000000000001</v>
      </c>
      <c r="F863" s="156"/>
      <c r="G863" s="156"/>
      <c r="H863" s="156"/>
      <c r="I863" s="156"/>
      <c r="J863" s="156"/>
      <c r="K863" s="156"/>
      <c r="L863" s="156"/>
      <c r="M863" s="156"/>
      <c r="N863" s="156"/>
      <c r="O863" s="156"/>
      <c r="P863" s="156"/>
      <c r="Q863" s="156"/>
      <c r="R863" s="156"/>
      <c r="S863" s="156"/>
      <c r="T863" s="156"/>
      <c r="U863" s="156"/>
      <c r="V863" s="156"/>
      <c r="W863" s="156"/>
      <c r="X863" s="156"/>
      <c r="Y863" s="147"/>
      <c r="Z863" s="147"/>
      <c r="AA863" s="147"/>
      <c r="AB863" s="147"/>
      <c r="AC863" s="147"/>
      <c r="AD863" s="147"/>
      <c r="AE863" s="147"/>
      <c r="AF863" s="147"/>
      <c r="AG863" s="147" t="s">
        <v>260</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ht="33.75" outlineLevel="1" x14ac:dyDescent="0.2">
      <c r="A864" s="154"/>
      <c r="B864" s="155"/>
      <c r="C864" s="176" t="s">
        <v>1527</v>
      </c>
      <c r="D864" s="157"/>
      <c r="E864" s="158">
        <v>9.0987500000000008</v>
      </c>
      <c r="F864" s="156"/>
      <c r="G864" s="156"/>
      <c r="H864" s="156"/>
      <c r="I864" s="156"/>
      <c r="J864" s="156"/>
      <c r="K864" s="156"/>
      <c r="L864" s="156"/>
      <c r="M864" s="156"/>
      <c r="N864" s="156"/>
      <c r="O864" s="156"/>
      <c r="P864" s="156"/>
      <c r="Q864" s="156"/>
      <c r="R864" s="156"/>
      <c r="S864" s="156"/>
      <c r="T864" s="156"/>
      <c r="U864" s="156"/>
      <c r="V864" s="156"/>
      <c r="W864" s="156"/>
      <c r="X864" s="156"/>
      <c r="Y864" s="147"/>
      <c r="Z864" s="147"/>
      <c r="AA864" s="147"/>
      <c r="AB864" s="147"/>
      <c r="AC864" s="147"/>
      <c r="AD864" s="147"/>
      <c r="AE864" s="147"/>
      <c r="AF864" s="147"/>
      <c r="AG864" s="147" t="s">
        <v>260</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
      <c r="A865" s="154"/>
      <c r="B865" s="155"/>
      <c r="C865" s="176" t="s">
        <v>1528</v>
      </c>
      <c r="D865" s="157"/>
      <c r="E865" s="158">
        <v>1.1725000000000001</v>
      </c>
      <c r="F865" s="156"/>
      <c r="G865" s="156"/>
      <c r="H865" s="156"/>
      <c r="I865" s="156"/>
      <c r="J865" s="156"/>
      <c r="K865" s="156"/>
      <c r="L865" s="156"/>
      <c r="M865" s="156"/>
      <c r="N865" s="156"/>
      <c r="O865" s="156"/>
      <c r="P865" s="156"/>
      <c r="Q865" s="156"/>
      <c r="R865" s="156"/>
      <c r="S865" s="156"/>
      <c r="T865" s="156"/>
      <c r="U865" s="156"/>
      <c r="V865" s="156"/>
      <c r="W865" s="156"/>
      <c r="X865" s="156"/>
      <c r="Y865" s="147"/>
      <c r="Z865" s="147"/>
      <c r="AA865" s="147"/>
      <c r="AB865" s="147"/>
      <c r="AC865" s="147"/>
      <c r="AD865" s="147"/>
      <c r="AE865" s="147"/>
      <c r="AF865" s="147"/>
      <c r="AG865" s="147" t="s">
        <v>260</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
      <c r="A866" s="154"/>
      <c r="B866" s="155"/>
      <c r="C866" s="176" t="s">
        <v>1529</v>
      </c>
      <c r="D866" s="157"/>
      <c r="E866" s="158">
        <v>1.1675</v>
      </c>
      <c r="F866" s="156"/>
      <c r="G866" s="156"/>
      <c r="H866" s="156"/>
      <c r="I866" s="156"/>
      <c r="J866" s="156"/>
      <c r="K866" s="156"/>
      <c r="L866" s="156"/>
      <c r="M866" s="156"/>
      <c r="N866" s="156"/>
      <c r="O866" s="156"/>
      <c r="P866" s="156"/>
      <c r="Q866" s="156"/>
      <c r="R866" s="156"/>
      <c r="S866" s="156"/>
      <c r="T866" s="156"/>
      <c r="U866" s="156"/>
      <c r="V866" s="156"/>
      <c r="W866" s="156"/>
      <c r="X866" s="156"/>
      <c r="Y866" s="147"/>
      <c r="Z866" s="147"/>
      <c r="AA866" s="147"/>
      <c r="AB866" s="147"/>
      <c r="AC866" s="147"/>
      <c r="AD866" s="147"/>
      <c r="AE866" s="147"/>
      <c r="AF866" s="147"/>
      <c r="AG866" s="147" t="s">
        <v>260</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ht="22.5" outlineLevel="1" x14ac:dyDescent="0.2">
      <c r="A867" s="154"/>
      <c r="B867" s="155"/>
      <c r="C867" s="176" t="s">
        <v>1530</v>
      </c>
      <c r="D867" s="157"/>
      <c r="E867" s="158">
        <v>6.5650000000000004</v>
      </c>
      <c r="F867" s="156"/>
      <c r="G867" s="156"/>
      <c r="H867" s="156"/>
      <c r="I867" s="156"/>
      <c r="J867" s="156"/>
      <c r="K867" s="156"/>
      <c r="L867" s="156"/>
      <c r="M867" s="156"/>
      <c r="N867" s="156"/>
      <c r="O867" s="156"/>
      <c r="P867" s="156"/>
      <c r="Q867" s="156"/>
      <c r="R867" s="156"/>
      <c r="S867" s="156"/>
      <c r="T867" s="156"/>
      <c r="U867" s="156"/>
      <c r="V867" s="156"/>
      <c r="W867" s="156"/>
      <c r="X867" s="156"/>
      <c r="Y867" s="147"/>
      <c r="Z867" s="147"/>
      <c r="AA867" s="147"/>
      <c r="AB867" s="147"/>
      <c r="AC867" s="147"/>
      <c r="AD867" s="147"/>
      <c r="AE867" s="147"/>
      <c r="AF867" s="147"/>
      <c r="AG867" s="147" t="s">
        <v>260</v>
      </c>
      <c r="AH867" s="147">
        <v>0</v>
      </c>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
      <c r="A868" s="154"/>
      <c r="B868" s="155"/>
      <c r="C868" s="176" t="s">
        <v>1531</v>
      </c>
      <c r="D868" s="157"/>
      <c r="E868" s="158">
        <v>1.18</v>
      </c>
      <c r="F868" s="156"/>
      <c r="G868" s="156"/>
      <c r="H868" s="156"/>
      <c r="I868" s="156"/>
      <c r="J868" s="156"/>
      <c r="K868" s="156"/>
      <c r="L868" s="156"/>
      <c r="M868" s="156"/>
      <c r="N868" s="156"/>
      <c r="O868" s="156"/>
      <c r="P868" s="156"/>
      <c r="Q868" s="156"/>
      <c r="R868" s="156"/>
      <c r="S868" s="156"/>
      <c r="T868" s="156"/>
      <c r="U868" s="156"/>
      <c r="V868" s="156"/>
      <c r="W868" s="156"/>
      <c r="X868" s="156"/>
      <c r="Y868" s="147"/>
      <c r="Z868" s="147"/>
      <c r="AA868" s="147"/>
      <c r="AB868" s="147"/>
      <c r="AC868" s="147"/>
      <c r="AD868" s="147"/>
      <c r="AE868" s="147"/>
      <c r="AF868" s="147"/>
      <c r="AG868" s="147" t="s">
        <v>260</v>
      </c>
      <c r="AH868" s="147">
        <v>0</v>
      </c>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ht="33.75" outlineLevel="1" x14ac:dyDescent="0.2">
      <c r="A869" s="166">
        <v>128</v>
      </c>
      <c r="B869" s="167" t="s">
        <v>1532</v>
      </c>
      <c r="C869" s="175" t="s">
        <v>1533</v>
      </c>
      <c r="D869" s="168" t="s">
        <v>389</v>
      </c>
      <c r="E869" s="169">
        <v>356.34005000000002</v>
      </c>
      <c r="F869" s="170"/>
      <c r="G869" s="171">
        <f>ROUND(E869*F869,2)</f>
        <v>0</v>
      </c>
      <c r="H869" s="170"/>
      <c r="I869" s="171">
        <f>ROUND(E869*H869,2)</f>
        <v>0</v>
      </c>
      <c r="J869" s="170"/>
      <c r="K869" s="171">
        <f>ROUND(E869*J869,2)</f>
        <v>0</v>
      </c>
      <c r="L869" s="171">
        <v>21</v>
      </c>
      <c r="M869" s="171">
        <f>G869*(1+L869/100)</f>
        <v>0</v>
      </c>
      <c r="N869" s="171">
        <v>2E-3</v>
      </c>
      <c r="O869" s="171">
        <f>ROUND(E869*N869,2)</f>
        <v>0.71</v>
      </c>
      <c r="P869" s="171">
        <v>0</v>
      </c>
      <c r="Q869" s="171">
        <f>ROUND(E869*P869,2)</f>
        <v>0</v>
      </c>
      <c r="R869" s="171" t="s">
        <v>960</v>
      </c>
      <c r="S869" s="171" t="s">
        <v>337</v>
      </c>
      <c r="T869" s="172" t="s">
        <v>338</v>
      </c>
      <c r="U869" s="156">
        <v>0</v>
      </c>
      <c r="V869" s="156">
        <f>ROUND(E869*U869,2)</f>
        <v>0</v>
      </c>
      <c r="W869" s="156"/>
      <c r="X869" s="156" t="s">
        <v>961</v>
      </c>
      <c r="Y869" s="147"/>
      <c r="Z869" s="147"/>
      <c r="AA869" s="147"/>
      <c r="AB869" s="147"/>
      <c r="AC869" s="147"/>
      <c r="AD869" s="147"/>
      <c r="AE869" s="147"/>
      <c r="AF869" s="147"/>
      <c r="AG869" s="147" t="s">
        <v>962</v>
      </c>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outlineLevel="1" x14ac:dyDescent="0.2">
      <c r="A870" s="154"/>
      <c r="B870" s="155"/>
      <c r="C870" s="176" t="s">
        <v>1534</v>
      </c>
      <c r="D870" s="157"/>
      <c r="E870" s="158"/>
      <c r="F870" s="156"/>
      <c r="G870" s="156"/>
      <c r="H870" s="156"/>
      <c r="I870" s="156"/>
      <c r="J870" s="156"/>
      <c r="K870" s="156"/>
      <c r="L870" s="156"/>
      <c r="M870" s="156"/>
      <c r="N870" s="156"/>
      <c r="O870" s="156"/>
      <c r="P870" s="156"/>
      <c r="Q870" s="156"/>
      <c r="R870" s="156"/>
      <c r="S870" s="156"/>
      <c r="T870" s="156"/>
      <c r="U870" s="156"/>
      <c r="V870" s="156"/>
      <c r="W870" s="156"/>
      <c r="X870" s="156"/>
      <c r="Y870" s="147"/>
      <c r="Z870" s="147"/>
      <c r="AA870" s="147"/>
      <c r="AB870" s="147"/>
      <c r="AC870" s="147"/>
      <c r="AD870" s="147"/>
      <c r="AE870" s="147"/>
      <c r="AF870" s="147"/>
      <c r="AG870" s="147" t="s">
        <v>260</v>
      </c>
      <c r="AH870" s="147">
        <v>0</v>
      </c>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
      <c r="A871" s="154"/>
      <c r="B871" s="155"/>
      <c r="C871" s="176" t="s">
        <v>1535</v>
      </c>
      <c r="D871" s="157"/>
      <c r="E871" s="158">
        <v>323.94549999999998</v>
      </c>
      <c r="F871" s="156"/>
      <c r="G871" s="156"/>
      <c r="H871" s="156"/>
      <c r="I871" s="156"/>
      <c r="J871" s="156"/>
      <c r="K871" s="156"/>
      <c r="L871" s="156"/>
      <c r="M871" s="156"/>
      <c r="N871" s="156"/>
      <c r="O871" s="156"/>
      <c r="P871" s="156"/>
      <c r="Q871" s="156"/>
      <c r="R871" s="156"/>
      <c r="S871" s="156"/>
      <c r="T871" s="156"/>
      <c r="U871" s="156"/>
      <c r="V871" s="156"/>
      <c r="W871" s="156"/>
      <c r="X871" s="156"/>
      <c r="Y871" s="147"/>
      <c r="Z871" s="147"/>
      <c r="AA871" s="147"/>
      <c r="AB871" s="147"/>
      <c r="AC871" s="147"/>
      <c r="AD871" s="147"/>
      <c r="AE871" s="147"/>
      <c r="AF871" s="147"/>
      <c r="AG871" s="147" t="s">
        <v>260</v>
      </c>
      <c r="AH871" s="147">
        <v>5</v>
      </c>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
      <c r="A872" s="154"/>
      <c r="B872" s="155"/>
      <c r="C872" s="186" t="s">
        <v>1030</v>
      </c>
      <c r="D872" s="183"/>
      <c r="E872" s="184">
        <v>32.394550000000002</v>
      </c>
      <c r="F872" s="156"/>
      <c r="G872" s="156"/>
      <c r="H872" s="156"/>
      <c r="I872" s="156"/>
      <c r="J872" s="156"/>
      <c r="K872" s="156"/>
      <c r="L872" s="156"/>
      <c r="M872" s="156"/>
      <c r="N872" s="156"/>
      <c r="O872" s="156"/>
      <c r="P872" s="156"/>
      <c r="Q872" s="156"/>
      <c r="R872" s="156"/>
      <c r="S872" s="156"/>
      <c r="T872" s="156"/>
      <c r="U872" s="156"/>
      <c r="V872" s="156"/>
      <c r="W872" s="156"/>
      <c r="X872" s="156"/>
      <c r="Y872" s="147"/>
      <c r="Z872" s="147"/>
      <c r="AA872" s="147"/>
      <c r="AB872" s="147"/>
      <c r="AC872" s="147"/>
      <c r="AD872" s="147"/>
      <c r="AE872" s="147"/>
      <c r="AF872" s="147"/>
      <c r="AG872" s="147" t="s">
        <v>260</v>
      </c>
      <c r="AH872" s="147">
        <v>4</v>
      </c>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
      <c r="A873" s="166">
        <v>129</v>
      </c>
      <c r="B873" s="167" t="s">
        <v>1536</v>
      </c>
      <c r="C873" s="175" t="s">
        <v>1537</v>
      </c>
      <c r="D873" s="168" t="s">
        <v>376</v>
      </c>
      <c r="E873" s="169">
        <v>670.56718999999998</v>
      </c>
      <c r="F873" s="170"/>
      <c r="G873" s="171">
        <f>ROUND(E873*F873,2)</f>
        <v>0</v>
      </c>
      <c r="H873" s="170"/>
      <c r="I873" s="171">
        <f>ROUND(E873*H873,2)</f>
        <v>0</v>
      </c>
      <c r="J873" s="170"/>
      <c r="K873" s="171">
        <f>ROUND(E873*J873,2)</f>
        <v>0</v>
      </c>
      <c r="L873" s="171">
        <v>21</v>
      </c>
      <c r="M873" s="171">
        <f>G873*(1+L873/100)</f>
        <v>0</v>
      </c>
      <c r="N873" s="171">
        <v>1.2200000000000001E-2</v>
      </c>
      <c r="O873" s="171">
        <f>ROUND(E873*N873,2)</f>
        <v>8.18</v>
      </c>
      <c r="P873" s="171">
        <v>0</v>
      </c>
      <c r="Q873" s="171">
        <f>ROUND(E873*P873,2)</f>
        <v>0</v>
      </c>
      <c r="R873" s="171" t="s">
        <v>960</v>
      </c>
      <c r="S873" s="171" t="s">
        <v>337</v>
      </c>
      <c r="T873" s="172" t="s">
        <v>338</v>
      </c>
      <c r="U873" s="156">
        <v>0</v>
      </c>
      <c r="V873" s="156">
        <f>ROUND(E873*U873,2)</f>
        <v>0</v>
      </c>
      <c r="W873" s="156"/>
      <c r="X873" s="156" t="s">
        <v>961</v>
      </c>
      <c r="Y873" s="147"/>
      <c r="Z873" s="147"/>
      <c r="AA873" s="147"/>
      <c r="AB873" s="147"/>
      <c r="AC873" s="147"/>
      <c r="AD873" s="147"/>
      <c r="AE873" s="147"/>
      <c r="AF873" s="147"/>
      <c r="AG873" s="147" t="s">
        <v>962</v>
      </c>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
      <c r="A874" s="154"/>
      <c r="B874" s="155"/>
      <c r="C874" s="176" t="s">
        <v>259</v>
      </c>
      <c r="D874" s="157"/>
      <c r="E874" s="158"/>
      <c r="F874" s="156"/>
      <c r="G874" s="156"/>
      <c r="H874" s="156"/>
      <c r="I874" s="156"/>
      <c r="J874" s="156"/>
      <c r="K874" s="156"/>
      <c r="L874" s="156"/>
      <c r="M874" s="156"/>
      <c r="N874" s="156"/>
      <c r="O874" s="156"/>
      <c r="P874" s="156"/>
      <c r="Q874" s="156"/>
      <c r="R874" s="156"/>
      <c r="S874" s="156"/>
      <c r="T874" s="156"/>
      <c r="U874" s="156"/>
      <c r="V874" s="156"/>
      <c r="W874" s="156"/>
      <c r="X874" s="156"/>
      <c r="Y874" s="147"/>
      <c r="Z874" s="147"/>
      <c r="AA874" s="147"/>
      <c r="AB874" s="147"/>
      <c r="AC874" s="147"/>
      <c r="AD874" s="147"/>
      <c r="AE874" s="147"/>
      <c r="AF874" s="147"/>
      <c r="AG874" s="147" t="s">
        <v>260</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
      <c r="A875" s="154"/>
      <c r="B875" s="155"/>
      <c r="C875" s="176" t="s">
        <v>1538</v>
      </c>
      <c r="D875" s="157"/>
      <c r="E875" s="158"/>
      <c r="F875" s="156"/>
      <c r="G875" s="156"/>
      <c r="H875" s="156"/>
      <c r="I875" s="156"/>
      <c r="J875" s="156"/>
      <c r="K875" s="156"/>
      <c r="L875" s="156"/>
      <c r="M875" s="156"/>
      <c r="N875" s="156"/>
      <c r="O875" s="156"/>
      <c r="P875" s="156"/>
      <c r="Q875" s="156"/>
      <c r="R875" s="156"/>
      <c r="S875" s="156"/>
      <c r="T875" s="156"/>
      <c r="U875" s="156"/>
      <c r="V875" s="156"/>
      <c r="W875" s="156"/>
      <c r="X875" s="156"/>
      <c r="Y875" s="147"/>
      <c r="Z875" s="147"/>
      <c r="AA875" s="147"/>
      <c r="AB875" s="147"/>
      <c r="AC875" s="147"/>
      <c r="AD875" s="147"/>
      <c r="AE875" s="147"/>
      <c r="AF875" s="147"/>
      <c r="AG875" s="147" t="s">
        <v>260</v>
      </c>
      <c r="AH875" s="147">
        <v>0</v>
      </c>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
      <c r="A876" s="154"/>
      <c r="B876" s="155"/>
      <c r="C876" s="176" t="s">
        <v>1539</v>
      </c>
      <c r="D876" s="157"/>
      <c r="E876" s="158"/>
      <c r="F876" s="156"/>
      <c r="G876" s="156"/>
      <c r="H876" s="156"/>
      <c r="I876" s="156"/>
      <c r="J876" s="156"/>
      <c r="K876" s="156"/>
      <c r="L876" s="156"/>
      <c r="M876" s="156"/>
      <c r="N876" s="156"/>
      <c r="O876" s="156"/>
      <c r="P876" s="156"/>
      <c r="Q876" s="156"/>
      <c r="R876" s="156"/>
      <c r="S876" s="156"/>
      <c r="T876" s="156"/>
      <c r="U876" s="156"/>
      <c r="V876" s="156"/>
      <c r="W876" s="156"/>
      <c r="X876" s="156"/>
      <c r="Y876" s="147"/>
      <c r="Z876" s="147"/>
      <c r="AA876" s="147"/>
      <c r="AB876" s="147"/>
      <c r="AC876" s="147"/>
      <c r="AD876" s="147"/>
      <c r="AE876" s="147"/>
      <c r="AF876" s="147"/>
      <c r="AG876" s="147" t="s">
        <v>260</v>
      </c>
      <c r="AH876" s="147">
        <v>0</v>
      </c>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x14ac:dyDescent="0.2">
      <c r="A877" s="154"/>
      <c r="B877" s="155"/>
      <c r="C877" s="176" t="s">
        <v>1540</v>
      </c>
      <c r="D877" s="157"/>
      <c r="E877" s="158">
        <v>583.1019</v>
      </c>
      <c r="F877" s="156"/>
      <c r="G877" s="156"/>
      <c r="H877" s="156"/>
      <c r="I877" s="156"/>
      <c r="J877" s="156"/>
      <c r="K877" s="156"/>
      <c r="L877" s="156"/>
      <c r="M877" s="156"/>
      <c r="N877" s="156"/>
      <c r="O877" s="156"/>
      <c r="P877" s="156"/>
      <c r="Q877" s="156"/>
      <c r="R877" s="156"/>
      <c r="S877" s="156"/>
      <c r="T877" s="156"/>
      <c r="U877" s="156"/>
      <c r="V877" s="156"/>
      <c r="W877" s="156"/>
      <c r="X877" s="156"/>
      <c r="Y877" s="147"/>
      <c r="Z877" s="147"/>
      <c r="AA877" s="147"/>
      <c r="AB877" s="147"/>
      <c r="AC877" s="147"/>
      <c r="AD877" s="147"/>
      <c r="AE877" s="147"/>
      <c r="AF877" s="147"/>
      <c r="AG877" s="147" t="s">
        <v>260</v>
      </c>
      <c r="AH877" s="147">
        <v>5</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
      <c r="A878" s="154"/>
      <c r="B878" s="155"/>
      <c r="C878" s="186" t="s">
        <v>1412</v>
      </c>
      <c r="D878" s="183"/>
      <c r="E878" s="184">
        <v>87.465289999999996</v>
      </c>
      <c r="F878" s="156"/>
      <c r="G878" s="156"/>
      <c r="H878" s="156"/>
      <c r="I878" s="156"/>
      <c r="J878" s="156"/>
      <c r="K878" s="156"/>
      <c r="L878" s="156"/>
      <c r="M878" s="156"/>
      <c r="N878" s="156"/>
      <c r="O878" s="156"/>
      <c r="P878" s="156"/>
      <c r="Q878" s="156"/>
      <c r="R878" s="156"/>
      <c r="S878" s="156"/>
      <c r="T878" s="156"/>
      <c r="U878" s="156"/>
      <c r="V878" s="156"/>
      <c r="W878" s="156"/>
      <c r="X878" s="156"/>
      <c r="Y878" s="147"/>
      <c r="Z878" s="147"/>
      <c r="AA878" s="147"/>
      <c r="AB878" s="147"/>
      <c r="AC878" s="147"/>
      <c r="AD878" s="147"/>
      <c r="AE878" s="147"/>
      <c r="AF878" s="147"/>
      <c r="AG878" s="147" t="s">
        <v>260</v>
      </c>
      <c r="AH878" s="147">
        <v>4</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
      <c r="A879" s="166">
        <v>130</v>
      </c>
      <c r="B879" s="167" t="s">
        <v>1541</v>
      </c>
      <c r="C879" s="175" t="s">
        <v>1542</v>
      </c>
      <c r="D879" s="168" t="s">
        <v>376</v>
      </c>
      <c r="E879" s="169">
        <v>74.507469999999998</v>
      </c>
      <c r="F879" s="170"/>
      <c r="G879" s="171">
        <f>ROUND(E879*F879,2)</f>
        <v>0</v>
      </c>
      <c r="H879" s="170"/>
      <c r="I879" s="171">
        <f>ROUND(E879*H879,2)</f>
        <v>0</v>
      </c>
      <c r="J879" s="170"/>
      <c r="K879" s="171">
        <f>ROUND(E879*J879,2)</f>
        <v>0</v>
      </c>
      <c r="L879" s="171">
        <v>21</v>
      </c>
      <c r="M879" s="171">
        <f>G879*(1+L879/100)</f>
        <v>0</v>
      </c>
      <c r="N879" s="171">
        <v>1.2200000000000001E-2</v>
      </c>
      <c r="O879" s="171">
        <f>ROUND(E879*N879,2)</f>
        <v>0.91</v>
      </c>
      <c r="P879" s="171">
        <v>0</v>
      </c>
      <c r="Q879" s="171">
        <f>ROUND(E879*P879,2)</f>
        <v>0</v>
      </c>
      <c r="R879" s="171" t="s">
        <v>960</v>
      </c>
      <c r="S879" s="171" t="s">
        <v>337</v>
      </c>
      <c r="T879" s="172" t="s">
        <v>338</v>
      </c>
      <c r="U879" s="156">
        <v>0</v>
      </c>
      <c r="V879" s="156">
        <f>ROUND(E879*U879,2)</f>
        <v>0</v>
      </c>
      <c r="W879" s="156"/>
      <c r="X879" s="156" t="s">
        <v>961</v>
      </c>
      <c r="Y879" s="147"/>
      <c r="Z879" s="147"/>
      <c r="AA879" s="147"/>
      <c r="AB879" s="147"/>
      <c r="AC879" s="147"/>
      <c r="AD879" s="147"/>
      <c r="AE879" s="147"/>
      <c r="AF879" s="147"/>
      <c r="AG879" s="147" t="s">
        <v>962</v>
      </c>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
      <c r="A880" s="154"/>
      <c r="B880" s="155"/>
      <c r="C880" s="176" t="s">
        <v>259</v>
      </c>
      <c r="D880" s="157"/>
      <c r="E880" s="158"/>
      <c r="F880" s="156"/>
      <c r="G880" s="156"/>
      <c r="H880" s="156"/>
      <c r="I880" s="156"/>
      <c r="J880" s="156"/>
      <c r="K880" s="156"/>
      <c r="L880" s="156"/>
      <c r="M880" s="156"/>
      <c r="N880" s="156"/>
      <c r="O880" s="156"/>
      <c r="P880" s="156"/>
      <c r="Q880" s="156"/>
      <c r="R880" s="156"/>
      <c r="S880" s="156"/>
      <c r="T880" s="156"/>
      <c r="U880" s="156"/>
      <c r="V880" s="156"/>
      <c r="W880" s="156"/>
      <c r="X880" s="156"/>
      <c r="Y880" s="147"/>
      <c r="Z880" s="147"/>
      <c r="AA880" s="147"/>
      <c r="AB880" s="147"/>
      <c r="AC880" s="147"/>
      <c r="AD880" s="147"/>
      <c r="AE880" s="147"/>
      <c r="AF880" s="147"/>
      <c r="AG880" s="147" t="s">
        <v>260</v>
      </c>
      <c r="AH880" s="147">
        <v>0</v>
      </c>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54"/>
      <c r="B881" s="155"/>
      <c r="C881" s="176" t="s">
        <v>1543</v>
      </c>
      <c r="D881" s="157"/>
      <c r="E881" s="158"/>
      <c r="F881" s="156"/>
      <c r="G881" s="156"/>
      <c r="H881" s="156"/>
      <c r="I881" s="156"/>
      <c r="J881" s="156"/>
      <c r="K881" s="156"/>
      <c r="L881" s="156"/>
      <c r="M881" s="156"/>
      <c r="N881" s="156"/>
      <c r="O881" s="156"/>
      <c r="P881" s="156"/>
      <c r="Q881" s="156"/>
      <c r="R881" s="156"/>
      <c r="S881" s="156"/>
      <c r="T881" s="156"/>
      <c r="U881" s="156"/>
      <c r="V881" s="156"/>
      <c r="W881" s="156"/>
      <c r="X881" s="156"/>
      <c r="Y881" s="147"/>
      <c r="Z881" s="147"/>
      <c r="AA881" s="147"/>
      <c r="AB881" s="147"/>
      <c r="AC881" s="147"/>
      <c r="AD881" s="147"/>
      <c r="AE881" s="147"/>
      <c r="AF881" s="147"/>
      <c r="AG881" s="147" t="s">
        <v>260</v>
      </c>
      <c r="AH881" s="147">
        <v>0</v>
      </c>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
      <c r="A882" s="154"/>
      <c r="B882" s="155"/>
      <c r="C882" s="176" t="s">
        <v>1544</v>
      </c>
      <c r="D882" s="157"/>
      <c r="E882" s="158"/>
      <c r="F882" s="156"/>
      <c r="G882" s="156"/>
      <c r="H882" s="156"/>
      <c r="I882" s="156"/>
      <c r="J882" s="156"/>
      <c r="K882" s="156"/>
      <c r="L882" s="156"/>
      <c r="M882" s="156"/>
      <c r="N882" s="156"/>
      <c r="O882" s="156"/>
      <c r="P882" s="156"/>
      <c r="Q882" s="156"/>
      <c r="R882" s="156"/>
      <c r="S882" s="156"/>
      <c r="T882" s="156"/>
      <c r="U882" s="156"/>
      <c r="V882" s="156"/>
      <c r="W882" s="156"/>
      <c r="X882" s="156"/>
      <c r="Y882" s="147"/>
      <c r="Z882" s="147"/>
      <c r="AA882" s="147"/>
      <c r="AB882" s="147"/>
      <c r="AC882" s="147"/>
      <c r="AD882" s="147"/>
      <c r="AE882" s="147"/>
      <c r="AF882" s="147"/>
      <c r="AG882" s="147" t="s">
        <v>260</v>
      </c>
      <c r="AH882" s="147">
        <v>0</v>
      </c>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
      <c r="A883" s="154"/>
      <c r="B883" s="155"/>
      <c r="C883" s="176" t="s">
        <v>1545</v>
      </c>
      <c r="D883" s="157"/>
      <c r="E883" s="158">
        <v>64.789100000000005</v>
      </c>
      <c r="F883" s="156"/>
      <c r="G883" s="156"/>
      <c r="H883" s="156"/>
      <c r="I883" s="156"/>
      <c r="J883" s="156"/>
      <c r="K883" s="156"/>
      <c r="L883" s="156"/>
      <c r="M883" s="156"/>
      <c r="N883" s="156"/>
      <c r="O883" s="156"/>
      <c r="P883" s="156"/>
      <c r="Q883" s="156"/>
      <c r="R883" s="156"/>
      <c r="S883" s="156"/>
      <c r="T883" s="156"/>
      <c r="U883" s="156"/>
      <c r="V883" s="156"/>
      <c r="W883" s="156"/>
      <c r="X883" s="156"/>
      <c r="Y883" s="147"/>
      <c r="Z883" s="147"/>
      <c r="AA883" s="147"/>
      <c r="AB883" s="147"/>
      <c r="AC883" s="147"/>
      <c r="AD883" s="147"/>
      <c r="AE883" s="147"/>
      <c r="AF883" s="147"/>
      <c r="AG883" s="147" t="s">
        <v>260</v>
      </c>
      <c r="AH883" s="147">
        <v>5</v>
      </c>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54"/>
      <c r="B884" s="155"/>
      <c r="C884" s="186" t="s">
        <v>1412</v>
      </c>
      <c r="D884" s="183"/>
      <c r="E884" s="184">
        <v>9.7183700000000002</v>
      </c>
      <c r="F884" s="156"/>
      <c r="G884" s="156"/>
      <c r="H884" s="156"/>
      <c r="I884" s="156"/>
      <c r="J884" s="156"/>
      <c r="K884" s="156"/>
      <c r="L884" s="156"/>
      <c r="M884" s="156"/>
      <c r="N884" s="156"/>
      <c r="O884" s="156"/>
      <c r="P884" s="156"/>
      <c r="Q884" s="156"/>
      <c r="R884" s="156"/>
      <c r="S884" s="156"/>
      <c r="T884" s="156"/>
      <c r="U884" s="156"/>
      <c r="V884" s="156"/>
      <c r="W884" s="156"/>
      <c r="X884" s="156"/>
      <c r="Y884" s="147"/>
      <c r="Z884" s="147"/>
      <c r="AA884" s="147"/>
      <c r="AB884" s="147"/>
      <c r="AC884" s="147"/>
      <c r="AD884" s="147"/>
      <c r="AE884" s="147"/>
      <c r="AF884" s="147"/>
      <c r="AG884" s="147" t="s">
        <v>260</v>
      </c>
      <c r="AH884" s="147">
        <v>4</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ht="22.5" outlineLevel="1" x14ac:dyDescent="0.2">
      <c r="A885" s="166">
        <v>131</v>
      </c>
      <c r="B885" s="167" t="s">
        <v>1546</v>
      </c>
      <c r="C885" s="175" t="s">
        <v>1547</v>
      </c>
      <c r="D885" s="168" t="s">
        <v>514</v>
      </c>
      <c r="E885" s="169">
        <v>116.095</v>
      </c>
      <c r="F885" s="170"/>
      <c r="G885" s="171">
        <f>ROUND(E885*F885,2)</f>
        <v>0</v>
      </c>
      <c r="H885" s="170"/>
      <c r="I885" s="171">
        <f>ROUND(E885*H885,2)</f>
        <v>0</v>
      </c>
      <c r="J885" s="170"/>
      <c r="K885" s="171">
        <f>ROUND(E885*J885,2)</f>
        <v>0</v>
      </c>
      <c r="L885" s="171">
        <v>21</v>
      </c>
      <c r="M885" s="171">
        <f>G885*(1+L885/100)</f>
        <v>0</v>
      </c>
      <c r="N885" s="171">
        <v>4.2000000000000002E-4</v>
      </c>
      <c r="O885" s="171">
        <f>ROUND(E885*N885,2)</f>
        <v>0.05</v>
      </c>
      <c r="P885" s="171">
        <v>0</v>
      </c>
      <c r="Q885" s="171">
        <f>ROUND(E885*P885,2)</f>
        <v>0</v>
      </c>
      <c r="R885" s="171" t="s">
        <v>1401</v>
      </c>
      <c r="S885" s="171" t="s">
        <v>337</v>
      </c>
      <c r="T885" s="172" t="s">
        <v>338</v>
      </c>
      <c r="U885" s="156">
        <v>0.12</v>
      </c>
      <c r="V885" s="156">
        <f>ROUND(E885*U885,2)</f>
        <v>13.93</v>
      </c>
      <c r="W885" s="156"/>
      <c r="X885" s="156" t="s">
        <v>257</v>
      </c>
      <c r="Y885" s="147"/>
      <c r="Z885" s="147"/>
      <c r="AA885" s="147"/>
      <c r="AB885" s="147"/>
      <c r="AC885" s="147"/>
      <c r="AD885" s="147"/>
      <c r="AE885" s="147"/>
      <c r="AF885" s="147"/>
      <c r="AG885" s="147" t="s">
        <v>258</v>
      </c>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54"/>
      <c r="B886" s="155"/>
      <c r="C886" s="176" t="s">
        <v>259</v>
      </c>
      <c r="D886" s="157"/>
      <c r="E886" s="158"/>
      <c r="F886" s="156"/>
      <c r="G886" s="156"/>
      <c r="H886" s="156"/>
      <c r="I886" s="156"/>
      <c r="J886" s="156"/>
      <c r="K886" s="156"/>
      <c r="L886" s="156"/>
      <c r="M886" s="156"/>
      <c r="N886" s="156"/>
      <c r="O886" s="156"/>
      <c r="P886" s="156"/>
      <c r="Q886" s="156"/>
      <c r="R886" s="156"/>
      <c r="S886" s="156"/>
      <c r="T886" s="156"/>
      <c r="U886" s="156"/>
      <c r="V886" s="156"/>
      <c r="W886" s="156"/>
      <c r="X886" s="156"/>
      <c r="Y886" s="147"/>
      <c r="Z886" s="147"/>
      <c r="AA886" s="147"/>
      <c r="AB886" s="147"/>
      <c r="AC886" s="147"/>
      <c r="AD886" s="147"/>
      <c r="AE886" s="147"/>
      <c r="AF886" s="147"/>
      <c r="AG886" s="147" t="s">
        <v>260</v>
      </c>
      <c r="AH886" s="147">
        <v>0</v>
      </c>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
      <c r="A887" s="154"/>
      <c r="B887" s="155"/>
      <c r="C887" s="176" t="s">
        <v>1548</v>
      </c>
      <c r="D887" s="157"/>
      <c r="E887" s="158">
        <v>2.6</v>
      </c>
      <c r="F887" s="156"/>
      <c r="G887" s="156"/>
      <c r="H887" s="156"/>
      <c r="I887" s="156"/>
      <c r="J887" s="156"/>
      <c r="K887" s="156"/>
      <c r="L887" s="156"/>
      <c r="M887" s="156"/>
      <c r="N887" s="156"/>
      <c r="O887" s="156"/>
      <c r="P887" s="156"/>
      <c r="Q887" s="156"/>
      <c r="R887" s="156"/>
      <c r="S887" s="156"/>
      <c r="T887" s="156"/>
      <c r="U887" s="156"/>
      <c r="V887" s="156"/>
      <c r="W887" s="156"/>
      <c r="X887" s="156"/>
      <c r="Y887" s="147"/>
      <c r="Z887" s="147"/>
      <c r="AA887" s="147"/>
      <c r="AB887" s="147"/>
      <c r="AC887" s="147"/>
      <c r="AD887" s="147"/>
      <c r="AE887" s="147"/>
      <c r="AF887" s="147"/>
      <c r="AG887" s="147" t="s">
        <v>260</v>
      </c>
      <c r="AH887" s="147">
        <v>0</v>
      </c>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
      <c r="A888" s="154"/>
      <c r="B888" s="155"/>
      <c r="C888" s="176" t="s">
        <v>1549</v>
      </c>
      <c r="D888" s="157"/>
      <c r="E888" s="158">
        <v>15</v>
      </c>
      <c r="F888" s="156"/>
      <c r="G888" s="156"/>
      <c r="H888" s="156"/>
      <c r="I888" s="156"/>
      <c r="J888" s="156"/>
      <c r="K888" s="156"/>
      <c r="L888" s="156"/>
      <c r="M888" s="156"/>
      <c r="N888" s="156"/>
      <c r="O888" s="156"/>
      <c r="P888" s="156"/>
      <c r="Q888" s="156"/>
      <c r="R888" s="156"/>
      <c r="S888" s="156"/>
      <c r="T888" s="156"/>
      <c r="U888" s="156"/>
      <c r="V888" s="156"/>
      <c r="W888" s="156"/>
      <c r="X888" s="156"/>
      <c r="Y888" s="147"/>
      <c r="Z888" s="147"/>
      <c r="AA888" s="147"/>
      <c r="AB888" s="147"/>
      <c r="AC888" s="147"/>
      <c r="AD888" s="147"/>
      <c r="AE888" s="147"/>
      <c r="AF888" s="147"/>
      <c r="AG888" s="147" t="s">
        <v>260</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54"/>
      <c r="B889" s="155"/>
      <c r="C889" s="176" t="s">
        <v>1550</v>
      </c>
      <c r="D889" s="157"/>
      <c r="E889" s="158">
        <v>12.5</v>
      </c>
      <c r="F889" s="156"/>
      <c r="G889" s="156"/>
      <c r="H889" s="156"/>
      <c r="I889" s="156"/>
      <c r="J889" s="156"/>
      <c r="K889" s="156"/>
      <c r="L889" s="156"/>
      <c r="M889" s="156"/>
      <c r="N889" s="156"/>
      <c r="O889" s="156"/>
      <c r="P889" s="156"/>
      <c r="Q889" s="156"/>
      <c r="R889" s="156"/>
      <c r="S889" s="156"/>
      <c r="T889" s="156"/>
      <c r="U889" s="156"/>
      <c r="V889" s="156"/>
      <c r="W889" s="156"/>
      <c r="X889" s="156"/>
      <c r="Y889" s="147"/>
      <c r="Z889" s="147"/>
      <c r="AA889" s="147"/>
      <c r="AB889" s="147"/>
      <c r="AC889" s="147"/>
      <c r="AD889" s="147"/>
      <c r="AE889" s="147"/>
      <c r="AF889" s="147"/>
      <c r="AG889" s="147" t="s">
        <v>260</v>
      </c>
      <c r="AH889" s="147">
        <v>0</v>
      </c>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
      <c r="A890" s="154"/>
      <c r="B890" s="155"/>
      <c r="C890" s="176" t="s">
        <v>1551</v>
      </c>
      <c r="D890" s="157"/>
      <c r="E890" s="158">
        <v>42.34</v>
      </c>
      <c r="F890" s="156"/>
      <c r="G890" s="156"/>
      <c r="H890" s="156"/>
      <c r="I890" s="156"/>
      <c r="J890" s="156"/>
      <c r="K890" s="156"/>
      <c r="L890" s="156"/>
      <c r="M890" s="156"/>
      <c r="N890" s="156"/>
      <c r="O890" s="156"/>
      <c r="P890" s="156"/>
      <c r="Q890" s="156"/>
      <c r="R890" s="156"/>
      <c r="S890" s="156"/>
      <c r="T890" s="156"/>
      <c r="U890" s="156"/>
      <c r="V890" s="156"/>
      <c r="W890" s="156"/>
      <c r="X890" s="156"/>
      <c r="Y890" s="147"/>
      <c r="Z890" s="147"/>
      <c r="AA890" s="147"/>
      <c r="AB890" s="147"/>
      <c r="AC890" s="147"/>
      <c r="AD890" s="147"/>
      <c r="AE890" s="147"/>
      <c r="AF890" s="147"/>
      <c r="AG890" s="147" t="s">
        <v>260</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
      <c r="A891" s="154"/>
      <c r="B891" s="155"/>
      <c r="C891" s="176" t="s">
        <v>1552</v>
      </c>
      <c r="D891" s="157"/>
      <c r="E891" s="158">
        <v>1.1000000000000001</v>
      </c>
      <c r="F891" s="156"/>
      <c r="G891" s="156"/>
      <c r="H891" s="156"/>
      <c r="I891" s="156"/>
      <c r="J891" s="156"/>
      <c r="K891" s="156"/>
      <c r="L891" s="156"/>
      <c r="M891" s="156"/>
      <c r="N891" s="156"/>
      <c r="O891" s="156"/>
      <c r="P891" s="156"/>
      <c r="Q891" s="156"/>
      <c r="R891" s="156"/>
      <c r="S891" s="156"/>
      <c r="T891" s="156"/>
      <c r="U891" s="156"/>
      <c r="V891" s="156"/>
      <c r="W891" s="156"/>
      <c r="X891" s="156"/>
      <c r="Y891" s="147"/>
      <c r="Z891" s="147"/>
      <c r="AA891" s="147"/>
      <c r="AB891" s="147"/>
      <c r="AC891" s="147"/>
      <c r="AD891" s="147"/>
      <c r="AE891" s="147"/>
      <c r="AF891" s="147"/>
      <c r="AG891" s="147" t="s">
        <v>260</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
      <c r="A892" s="154"/>
      <c r="B892" s="155"/>
      <c r="C892" s="176" t="s">
        <v>1553</v>
      </c>
      <c r="D892" s="157"/>
      <c r="E892" s="158">
        <v>2.6</v>
      </c>
      <c r="F892" s="156"/>
      <c r="G892" s="156"/>
      <c r="H892" s="156"/>
      <c r="I892" s="156"/>
      <c r="J892" s="156"/>
      <c r="K892" s="156"/>
      <c r="L892" s="156"/>
      <c r="M892" s="156"/>
      <c r="N892" s="156"/>
      <c r="O892" s="156"/>
      <c r="P892" s="156"/>
      <c r="Q892" s="156"/>
      <c r="R892" s="156"/>
      <c r="S892" s="156"/>
      <c r="T892" s="156"/>
      <c r="U892" s="156"/>
      <c r="V892" s="156"/>
      <c r="W892" s="156"/>
      <c r="X892" s="156"/>
      <c r="Y892" s="147"/>
      <c r="Z892" s="147"/>
      <c r="AA892" s="147"/>
      <c r="AB892" s="147"/>
      <c r="AC892" s="147"/>
      <c r="AD892" s="147"/>
      <c r="AE892" s="147"/>
      <c r="AF892" s="147"/>
      <c r="AG892" s="147" t="s">
        <v>260</v>
      </c>
      <c r="AH892" s="147">
        <v>0</v>
      </c>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54"/>
      <c r="B893" s="155"/>
      <c r="C893" s="176" t="s">
        <v>1554</v>
      </c>
      <c r="D893" s="157"/>
      <c r="E893" s="158">
        <v>7.5</v>
      </c>
      <c r="F893" s="156"/>
      <c r="G893" s="156"/>
      <c r="H893" s="156"/>
      <c r="I893" s="156"/>
      <c r="J893" s="156"/>
      <c r="K893" s="156"/>
      <c r="L893" s="156"/>
      <c r="M893" s="156"/>
      <c r="N893" s="156"/>
      <c r="O893" s="156"/>
      <c r="P893" s="156"/>
      <c r="Q893" s="156"/>
      <c r="R893" s="156"/>
      <c r="S893" s="156"/>
      <c r="T893" s="156"/>
      <c r="U893" s="156"/>
      <c r="V893" s="156"/>
      <c r="W893" s="156"/>
      <c r="X893" s="156"/>
      <c r="Y893" s="147"/>
      <c r="Z893" s="147"/>
      <c r="AA893" s="147"/>
      <c r="AB893" s="147"/>
      <c r="AC893" s="147"/>
      <c r="AD893" s="147"/>
      <c r="AE893" s="147"/>
      <c r="AF893" s="147"/>
      <c r="AG893" s="147" t="s">
        <v>260</v>
      </c>
      <c r="AH893" s="147">
        <v>0</v>
      </c>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
      <c r="A894" s="154"/>
      <c r="B894" s="155"/>
      <c r="C894" s="176" t="s">
        <v>1555</v>
      </c>
      <c r="D894" s="157"/>
      <c r="E894" s="158">
        <v>25.42</v>
      </c>
      <c r="F894" s="156"/>
      <c r="G894" s="156"/>
      <c r="H894" s="156"/>
      <c r="I894" s="156"/>
      <c r="J894" s="156"/>
      <c r="K894" s="156"/>
      <c r="L894" s="156"/>
      <c r="M894" s="156"/>
      <c r="N894" s="156"/>
      <c r="O894" s="156"/>
      <c r="P894" s="156"/>
      <c r="Q894" s="156"/>
      <c r="R894" s="156"/>
      <c r="S894" s="156"/>
      <c r="T894" s="156"/>
      <c r="U894" s="156"/>
      <c r="V894" s="156"/>
      <c r="W894" s="156"/>
      <c r="X894" s="156"/>
      <c r="Y894" s="147"/>
      <c r="Z894" s="147"/>
      <c r="AA894" s="147"/>
      <c r="AB894" s="147"/>
      <c r="AC894" s="147"/>
      <c r="AD894" s="147"/>
      <c r="AE894" s="147"/>
      <c r="AF894" s="147"/>
      <c r="AG894" s="147" t="s">
        <v>260</v>
      </c>
      <c r="AH894" s="147">
        <v>0</v>
      </c>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
      <c r="A895" s="154"/>
      <c r="B895" s="155"/>
      <c r="C895" s="176" t="s">
        <v>1556</v>
      </c>
      <c r="D895" s="157"/>
      <c r="E895" s="158">
        <v>3.51</v>
      </c>
      <c r="F895" s="156"/>
      <c r="G895" s="156"/>
      <c r="H895" s="156"/>
      <c r="I895" s="156"/>
      <c r="J895" s="156"/>
      <c r="K895" s="156"/>
      <c r="L895" s="156"/>
      <c r="M895" s="156"/>
      <c r="N895" s="156"/>
      <c r="O895" s="156"/>
      <c r="P895" s="156"/>
      <c r="Q895" s="156"/>
      <c r="R895" s="156"/>
      <c r="S895" s="156"/>
      <c r="T895" s="156"/>
      <c r="U895" s="156"/>
      <c r="V895" s="156"/>
      <c r="W895" s="156"/>
      <c r="X895" s="156"/>
      <c r="Y895" s="147"/>
      <c r="Z895" s="147"/>
      <c r="AA895" s="147"/>
      <c r="AB895" s="147"/>
      <c r="AC895" s="147"/>
      <c r="AD895" s="147"/>
      <c r="AE895" s="147"/>
      <c r="AF895" s="147"/>
      <c r="AG895" s="147" t="s">
        <v>260</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54"/>
      <c r="B896" s="155"/>
      <c r="C896" s="176" t="s">
        <v>1557</v>
      </c>
      <c r="D896" s="157"/>
      <c r="E896" s="158">
        <v>2.6</v>
      </c>
      <c r="F896" s="156"/>
      <c r="G896" s="156"/>
      <c r="H896" s="156"/>
      <c r="I896" s="156"/>
      <c r="J896" s="156"/>
      <c r="K896" s="156"/>
      <c r="L896" s="156"/>
      <c r="M896" s="156"/>
      <c r="N896" s="156"/>
      <c r="O896" s="156"/>
      <c r="P896" s="156"/>
      <c r="Q896" s="156"/>
      <c r="R896" s="156"/>
      <c r="S896" s="156"/>
      <c r="T896" s="156"/>
      <c r="U896" s="156"/>
      <c r="V896" s="156"/>
      <c r="W896" s="156"/>
      <c r="X896" s="156"/>
      <c r="Y896" s="147"/>
      <c r="Z896" s="147"/>
      <c r="AA896" s="147"/>
      <c r="AB896" s="147"/>
      <c r="AC896" s="147"/>
      <c r="AD896" s="147"/>
      <c r="AE896" s="147"/>
      <c r="AF896" s="147"/>
      <c r="AG896" s="147" t="s">
        <v>260</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
      <c r="A897" s="154"/>
      <c r="B897" s="155"/>
      <c r="C897" s="176" t="s">
        <v>1558</v>
      </c>
      <c r="D897" s="157"/>
      <c r="E897" s="158">
        <v>0.92500000000000004</v>
      </c>
      <c r="F897" s="156"/>
      <c r="G897" s="156"/>
      <c r="H897" s="156"/>
      <c r="I897" s="156"/>
      <c r="J897" s="156"/>
      <c r="K897" s="156"/>
      <c r="L897" s="156"/>
      <c r="M897" s="156"/>
      <c r="N897" s="156"/>
      <c r="O897" s="156"/>
      <c r="P897" s="156"/>
      <c r="Q897" s="156"/>
      <c r="R897" s="156"/>
      <c r="S897" s="156"/>
      <c r="T897" s="156"/>
      <c r="U897" s="156"/>
      <c r="V897" s="156"/>
      <c r="W897" s="156"/>
      <c r="X897" s="156"/>
      <c r="Y897" s="147"/>
      <c r="Z897" s="147"/>
      <c r="AA897" s="147"/>
      <c r="AB897" s="147"/>
      <c r="AC897" s="147"/>
      <c r="AD897" s="147"/>
      <c r="AE897" s="147"/>
      <c r="AF897" s="147"/>
      <c r="AG897" s="147" t="s">
        <v>260</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
      <c r="A898" s="189">
        <v>132</v>
      </c>
      <c r="B898" s="190" t="s">
        <v>1559</v>
      </c>
      <c r="C898" s="196" t="s">
        <v>1560</v>
      </c>
      <c r="D898" s="191" t="s">
        <v>335</v>
      </c>
      <c r="E898" s="192">
        <v>14.445220000000001</v>
      </c>
      <c r="F898" s="193"/>
      <c r="G898" s="194">
        <f>ROUND(E898*F898,2)</f>
        <v>0</v>
      </c>
      <c r="H898" s="193"/>
      <c r="I898" s="194">
        <f>ROUND(E898*H898,2)</f>
        <v>0</v>
      </c>
      <c r="J898" s="193"/>
      <c r="K898" s="194">
        <f>ROUND(E898*J898,2)</f>
        <v>0</v>
      </c>
      <c r="L898" s="194">
        <v>21</v>
      </c>
      <c r="M898" s="194">
        <f>G898*(1+L898/100)</f>
        <v>0</v>
      </c>
      <c r="N898" s="194">
        <v>0</v>
      </c>
      <c r="O898" s="194">
        <f>ROUND(E898*N898,2)</f>
        <v>0</v>
      </c>
      <c r="P898" s="194">
        <v>0</v>
      </c>
      <c r="Q898" s="194">
        <f>ROUND(E898*P898,2)</f>
        <v>0</v>
      </c>
      <c r="R898" s="194" t="s">
        <v>1401</v>
      </c>
      <c r="S898" s="194" t="s">
        <v>337</v>
      </c>
      <c r="T898" s="195" t="s">
        <v>338</v>
      </c>
      <c r="U898" s="156">
        <v>1.5980000000000001</v>
      </c>
      <c r="V898" s="156">
        <f>ROUND(E898*U898,2)</f>
        <v>23.08</v>
      </c>
      <c r="W898" s="156"/>
      <c r="X898" s="156" t="s">
        <v>1294</v>
      </c>
      <c r="Y898" s="147"/>
      <c r="Z898" s="147"/>
      <c r="AA898" s="147"/>
      <c r="AB898" s="147"/>
      <c r="AC898" s="147"/>
      <c r="AD898" s="147"/>
      <c r="AE898" s="147"/>
      <c r="AF898" s="147"/>
      <c r="AG898" s="147" t="s">
        <v>1295</v>
      </c>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x14ac:dyDescent="0.2">
      <c r="A899" s="160" t="s">
        <v>250</v>
      </c>
      <c r="B899" s="161" t="s">
        <v>202</v>
      </c>
      <c r="C899" s="174" t="s">
        <v>204</v>
      </c>
      <c r="D899" s="162"/>
      <c r="E899" s="163"/>
      <c r="F899" s="164"/>
      <c r="G899" s="164">
        <f>SUMIF(AG900:AG909,"&lt;&gt;NOR",G900:G909)</f>
        <v>0</v>
      </c>
      <c r="H899" s="164"/>
      <c r="I899" s="164">
        <f>SUM(I900:I909)</f>
        <v>0</v>
      </c>
      <c r="J899" s="164"/>
      <c r="K899" s="164">
        <f>SUM(K900:K909)</f>
        <v>0</v>
      </c>
      <c r="L899" s="164"/>
      <c r="M899" s="164">
        <f>SUM(M900:M909)</f>
        <v>0</v>
      </c>
      <c r="N899" s="164"/>
      <c r="O899" s="164">
        <f>SUM(O900:O909)</f>
        <v>0</v>
      </c>
      <c r="P899" s="164"/>
      <c r="Q899" s="164">
        <f>SUM(Q900:Q909)</f>
        <v>0</v>
      </c>
      <c r="R899" s="164"/>
      <c r="S899" s="164"/>
      <c r="T899" s="165"/>
      <c r="U899" s="159"/>
      <c r="V899" s="159">
        <f>SUM(V900:V909)</f>
        <v>4.2699999999999996</v>
      </c>
      <c r="W899" s="159"/>
      <c r="X899" s="159"/>
      <c r="AG899" t="s">
        <v>251</v>
      </c>
    </row>
    <row r="900" spans="1:60" outlineLevel="1" x14ac:dyDescent="0.2">
      <c r="A900" s="166">
        <v>133</v>
      </c>
      <c r="B900" s="167" t="s">
        <v>1561</v>
      </c>
      <c r="C900" s="175" t="s">
        <v>1562</v>
      </c>
      <c r="D900" s="168" t="s">
        <v>376</v>
      </c>
      <c r="E900" s="169">
        <v>7.1158000000000001</v>
      </c>
      <c r="F900" s="170"/>
      <c r="G900" s="171">
        <f>ROUND(E900*F900,2)</f>
        <v>0</v>
      </c>
      <c r="H900" s="170"/>
      <c r="I900" s="171">
        <f>ROUND(E900*H900,2)</f>
        <v>0</v>
      </c>
      <c r="J900" s="170"/>
      <c r="K900" s="171">
        <f>ROUND(E900*J900,2)</f>
        <v>0</v>
      </c>
      <c r="L900" s="171">
        <v>21</v>
      </c>
      <c r="M900" s="171">
        <f>G900*(1+L900/100)</f>
        <v>0</v>
      </c>
      <c r="N900" s="171">
        <v>1.4999999999999999E-4</v>
      </c>
      <c r="O900" s="171">
        <f>ROUND(E900*N900,2)</f>
        <v>0</v>
      </c>
      <c r="P900" s="171">
        <v>0</v>
      </c>
      <c r="Q900" s="171">
        <f>ROUND(E900*P900,2)</f>
        <v>0</v>
      </c>
      <c r="R900" s="171" t="s">
        <v>1563</v>
      </c>
      <c r="S900" s="171" t="s">
        <v>337</v>
      </c>
      <c r="T900" s="172" t="s">
        <v>338</v>
      </c>
      <c r="U900" s="156">
        <v>0.23</v>
      </c>
      <c r="V900" s="156">
        <f>ROUND(E900*U900,2)</f>
        <v>1.64</v>
      </c>
      <c r="W900" s="156"/>
      <c r="X900" s="156" t="s">
        <v>257</v>
      </c>
      <c r="Y900" s="147"/>
      <c r="Z900" s="147"/>
      <c r="AA900" s="147"/>
      <c r="AB900" s="147"/>
      <c r="AC900" s="147"/>
      <c r="AD900" s="147"/>
      <c r="AE900" s="147"/>
      <c r="AF900" s="147"/>
      <c r="AG900" s="147" t="s">
        <v>258</v>
      </c>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
      <c r="A901" s="154"/>
      <c r="B901" s="155"/>
      <c r="C901" s="176" t="s">
        <v>259</v>
      </c>
      <c r="D901" s="157"/>
      <c r="E901" s="158"/>
      <c r="F901" s="156"/>
      <c r="G901" s="156"/>
      <c r="H901" s="156"/>
      <c r="I901" s="156"/>
      <c r="J901" s="156"/>
      <c r="K901" s="156"/>
      <c r="L901" s="156"/>
      <c r="M901" s="156"/>
      <c r="N901" s="156"/>
      <c r="O901" s="156"/>
      <c r="P901" s="156"/>
      <c r="Q901" s="156"/>
      <c r="R901" s="156"/>
      <c r="S901" s="156"/>
      <c r="T901" s="156"/>
      <c r="U901" s="156"/>
      <c r="V901" s="156"/>
      <c r="W901" s="156"/>
      <c r="X901" s="156"/>
      <c r="Y901" s="147"/>
      <c r="Z901" s="147"/>
      <c r="AA901" s="147"/>
      <c r="AB901" s="147"/>
      <c r="AC901" s="147"/>
      <c r="AD901" s="147"/>
      <c r="AE901" s="147"/>
      <c r="AF901" s="147"/>
      <c r="AG901" s="147" t="s">
        <v>260</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54"/>
      <c r="B902" s="155"/>
      <c r="C902" s="176" t="s">
        <v>1564</v>
      </c>
      <c r="D902" s="157"/>
      <c r="E902" s="158">
        <v>1.31</v>
      </c>
      <c r="F902" s="156"/>
      <c r="G902" s="156"/>
      <c r="H902" s="156"/>
      <c r="I902" s="156"/>
      <c r="J902" s="156"/>
      <c r="K902" s="156"/>
      <c r="L902" s="156"/>
      <c r="M902" s="156"/>
      <c r="N902" s="156"/>
      <c r="O902" s="156"/>
      <c r="P902" s="156"/>
      <c r="Q902" s="156"/>
      <c r="R902" s="156"/>
      <c r="S902" s="156"/>
      <c r="T902" s="156"/>
      <c r="U902" s="156"/>
      <c r="V902" s="156"/>
      <c r="W902" s="156"/>
      <c r="X902" s="156"/>
      <c r="Y902" s="147"/>
      <c r="Z902" s="147"/>
      <c r="AA902" s="147"/>
      <c r="AB902" s="147"/>
      <c r="AC902" s="147"/>
      <c r="AD902" s="147"/>
      <c r="AE902" s="147"/>
      <c r="AF902" s="147"/>
      <c r="AG902" s="147" t="s">
        <v>260</v>
      </c>
      <c r="AH902" s="147">
        <v>0</v>
      </c>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54"/>
      <c r="B903" s="155"/>
      <c r="C903" s="176" t="s">
        <v>1565</v>
      </c>
      <c r="D903" s="157"/>
      <c r="E903" s="158">
        <v>1.4148000000000001</v>
      </c>
      <c r="F903" s="156"/>
      <c r="G903" s="156"/>
      <c r="H903" s="156"/>
      <c r="I903" s="156"/>
      <c r="J903" s="156"/>
      <c r="K903" s="156"/>
      <c r="L903" s="156"/>
      <c r="M903" s="156"/>
      <c r="N903" s="156"/>
      <c r="O903" s="156"/>
      <c r="P903" s="156"/>
      <c r="Q903" s="156"/>
      <c r="R903" s="156"/>
      <c r="S903" s="156"/>
      <c r="T903" s="156"/>
      <c r="U903" s="156"/>
      <c r="V903" s="156"/>
      <c r="W903" s="156"/>
      <c r="X903" s="156"/>
      <c r="Y903" s="147"/>
      <c r="Z903" s="147"/>
      <c r="AA903" s="147"/>
      <c r="AB903" s="147"/>
      <c r="AC903" s="147"/>
      <c r="AD903" s="147"/>
      <c r="AE903" s="147"/>
      <c r="AF903" s="147"/>
      <c r="AG903" s="147" t="s">
        <v>260</v>
      </c>
      <c r="AH903" s="147">
        <v>0</v>
      </c>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54"/>
      <c r="B904" s="155"/>
      <c r="C904" s="176" t="s">
        <v>1566</v>
      </c>
      <c r="D904" s="157"/>
      <c r="E904" s="158">
        <v>1.8959999999999999</v>
      </c>
      <c r="F904" s="156"/>
      <c r="G904" s="156"/>
      <c r="H904" s="156"/>
      <c r="I904" s="156"/>
      <c r="J904" s="156"/>
      <c r="K904" s="156"/>
      <c r="L904" s="156"/>
      <c r="M904" s="156"/>
      <c r="N904" s="156"/>
      <c r="O904" s="156"/>
      <c r="P904" s="156"/>
      <c r="Q904" s="156"/>
      <c r="R904" s="156"/>
      <c r="S904" s="156"/>
      <c r="T904" s="156"/>
      <c r="U904" s="156"/>
      <c r="V904" s="156"/>
      <c r="W904" s="156"/>
      <c r="X904" s="156"/>
      <c r="Y904" s="147"/>
      <c r="Z904" s="147"/>
      <c r="AA904" s="147"/>
      <c r="AB904" s="147"/>
      <c r="AC904" s="147"/>
      <c r="AD904" s="147"/>
      <c r="AE904" s="147"/>
      <c r="AF904" s="147"/>
      <c r="AG904" s="147" t="s">
        <v>260</v>
      </c>
      <c r="AH904" s="147">
        <v>0</v>
      </c>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54"/>
      <c r="B905" s="155"/>
      <c r="C905" s="176" t="s">
        <v>1567</v>
      </c>
      <c r="D905" s="157"/>
      <c r="E905" s="158">
        <v>1.2350000000000001</v>
      </c>
      <c r="F905" s="156"/>
      <c r="G905" s="156"/>
      <c r="H905" s="156"/>
      <c r="I905" s="156"/>
      <c r="J905" s="156"/>
      <c r="K905" s="156"/>
      <c r="L905" s="156"/>
      <c r="M905" s="156"/>
      <c r="N905" s="156"/>
      <c r="O905" s="156"/>
      <c r="P905" s="156"/>
      <c r="Q905" s="156"/>
      <c r="R905" s="156"/>
      <c r="S905" s="156"/>
      <c r="T905" s="156"/>
      <c r="U905" s="156"/>
      <c r="V905" s="156"/>
      <c r="W905" s="156"/>
      <c r="X905" s="156"/>
      <c r="Y905" s="147"/>
      <c r="Z905" s="147"/>
      <c r="AA905" s="147"/>
      <c r="AB905" s="147"/>
      <c r="AC905" s="147"/>
      <c r="AD905" s="147"/>
      <c r="AE905" s="147"/>
      <c r="AF905" s="147"/>
      <c r="AG905" s="147" t="s">
        <v>260</v>
      </c>
      <c r="AH905" s="147">
        <v>0</v>
      </c>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
      <c r="A906" s="154"/>
      <c r="B906" s="155"/>
      <c r="C906" s="176" t="s">
        <v>1568</v>
      </c>
      <c r="D906" s="157"/>
      <c r="E906" s="158">
        <v>1.26</v>
      </c>
      <c r="F906" s="156"/>
      <c r="G906" s="156"/>
      <c r="H906" s="156"/>
      <c r="I906" s="156"/>
      <c r="J906" s="156"/>
      <c r="K906" s="156"/>
      <c r="L906" s="156"/>
      <c r="M906" s="156"/>
      <c r="N906" s="156"/>
      <c r="O906" s="156"/>
      <c r="P906" s="156"/>
      <c r="Q906" s="156"/>
      <c r="R906" s="156"/>
      <c r="S906" s="156"/>
      <c r="T906" s="156"/>
      <c r="U906" s="156"/>
      <c r="V906" s="156"/>
      <c r="W906" s="156"/>
      <c r="X906" s="156"/>
      <c r="Y906" s="147"/>
      <c r="Z906" s="147"/>
      <c r="AA906" s="147"/>
      <c r="AB906" s="147"/>
      <c r="AC906" s="147"/>
      <c r="AD906" s="147"/>
      <c r="AE906" s="147"/>
      <c r="AF906" s="147"/>
      <c r="AG906" s="147" t="s">
        <v>260</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
      <c r="A907" s="166">
        <v>134</v>
      </c>
      <c r="B907" s="167" t="s">
        <v>1569</v>
      </c>
      <c r="C907" s="175" t="s">
        <v>1570</v>
      </c>
      <c r="D907" s="168" t="s">
        <v>376</v>
      </c>
      <c r="E907" s="169">
        <v>7.1158000000000001</v>
      </c>
      <c r="F907" s="170"/>
      <c r="G907" s="171">
        <f>ROUND(E907*F907,2)</f>
        <v>0</v>
      </c>
      <c r="H907" s="170"/>
      <c r="I907" s="171">
        <f>ROUND(E907*H907,2)</f>
        <v>0</v>
      </c>
      <c r="J907" s="170"/>
      <c r="K907" s="171">
        <f>ROUND(E907*J907,2)</f>
        <v>0</v>
      </c>
      <c r="L907" s="171">
        <v>21</v>
      </c>
      <c r="M907" s="171">
        <f>G907*(1+L907/100)</f>
        <v>0</v>
      </c>
      <c r="N907" s="171">
        <v>4.2999999999999999E-4</v>
      </c>
      <c r="O907" s="171">
        <f>ROUND(E907*N907,2)</f>
        <v>0</v>
      </c>
      <c r="P907" s="171">
        <v>0</v>
      </c>
      <c r="Q907" s="171">
        <f>ROUND(E907*P907,2)</f>
        <v>0</v>
      </c>
      <c r="R907" s="171" t="s">
        <v>1563</v>
      </c>
      <c r="S907" s="171" t="s">
        <v>337</v>
      </c>
      <c r="T907" s="172" t="s">
        <v>338</v>
      </c>
      <c r="U907" s="156">
        <v>0.37</v>
      </c>
      <c r="V907" s="156">
        <f>ROUND(E907*U907,2)</f>
        <v>2.63</v>
      </c>
      <c r="W907" s="156"/>
      <c r="X907" s="156" t="s">
        <v>257</v>
      </c>
      <c r="Y907" s="147"/>
      <c r="Z907" s="147"/>
      <c r="AA907" s="147"/>
      <c r="AB907" s="147"/>
      <c r="AC907" s="147"/>
      <c r="AD907" s="147"/>
      <c r="AE907" s="147"/>
      <c r="AF907" s="147"/>
      <c r="AG907" s="147" t="s">
        <v>258</v>
      </c>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
      <c r="A908" s="154"/>
      <c r="B908" s="155"/>
      <c r="C908" s="266" t="s">
        <v>1571</v>
      </c>
      <c r="D908" s="267"/>
      <c r="E908" s="267"/>
      <c r="F908" s="267"/>
      <c r="G908" s="267"/>
      <c r="H908" s="156"/>
      <c r="I908" s="156"/>
      <c r="J908" s="156"/>
      <c r="K908" s="156"/>
      <c r="L908" s="156"/>
      <c r="M908" s="156"/>
      <c r="N908" s="156"/>
      <c r="O908" s="156"/>
      <c r="P908" s="156"/>
      <c r="Q908" s="156"/>
      <c r="R908" s="156"/>
      <c r="S908" s="156"/>
      <c r="T908" s="156"/>
      <c r="U908" s="156"/>
      <c r="V908" s="156"/>
      <c r="W908" s="156"/>
      <c r="X908" s="156"/>
      <c r="Y908" s="147"/>
      <c r="Z908" s="147"/>
      <c r="AA908" s="147"/>
      <c r="AB908" s="147"/>
      <c r="AC908" s="147"/>
      <c r="AD908" s="147"/>
      <c r="AE908" s="147"/>
      <c r="AF908" s="147"/>
      <c r="AG908" s="147" t="s">
        <v>404</v>
      </c>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54"/>
      <c r="B909" s="155"/>
      <c r="C909" s="176" t="s">
        <v>1572</v>
      </c>
      <c r="D909" s="157"/>
      <c r="E909" s="158">
        <v>7.1158000000000001</v>
      </c>
      <c r="F909" s="156"/>
      <c r="G909" s="156"/>
      <c r="H909" s="156"/>
      <c r="I909" s="156"/>
      <c r="J909" s="156"/>
      <c r="K909" s="156"/>
      <c r="L909" s="156"/>
      <c r="M909" s="156"/>
      <c r="N909" s="156"/>
      <c r="O909" s="156"/>
      <c r="P909" s="156"/>
      <c r="Q909" s="156"/>
      <c r="R909" s="156"/>
      <c r="S909" s="156"/>
      <c r="T909" s="156"/>
      <c r="U909" s="156"/>
      <c r="V909" s="156"/>
      <c r="W909" s="156"/>
      <c r="X909" s="156"/>
      <c r="Y909" s="147"/>
      <c r="Z909" s="147"/>
      <c r="AA909" s="147"/>
      <c r="AB909" s="147"/>
      <c r="AC909" s="147"/>
      <c r="AD909" s="147"/>
      <c r="AE909" s="147"/>
      <c r="AF909" s="147"/>
      <c r="AG909" s="147" t="s">
        <v>260</v>
      </c>
      <c r="AH909" s="147">
        <v>5</v>
      </c>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x14ac:dyDescent="0.2">
      <c r="A910" s="160" t="s">
        <v>250</v>
      </c>
      <c r="B910" s="161" t="s">
        <v>205</v>
      </c>
      <c r="C910" s="174" t="s">
        <v>206</v>
      </c>
      <c r="D910" s="162"/>
      <c r="E910" s="163"/>
      <c r="F910" s="164"/>
      <c r="G910" s="164">
        <f>SUMIF(AG911:AG920,"&lt;&gt;NOR",G911:G920)</f>
        <v>0</v>
      </c>
      <c r="H910" s="164"/>
      <c r="I910" s="164">
        <f>SUM(I911:I920)</f>
        <v>0</v>
      </c>
      <c r="J910" s="164"/>
      <c r="K910" s="164">
        <f>SUM(K911:K920)</f>
        <v>0</v>
      </c>
      <c r="L910" s="164"/>
      <c r="M910" s="164">
        <f>SUM(M911:M920)</f>
        <v>0</v>
      </c>
      <c r="N910" s="164"/>
      <c r="O910" s="164">
        <f>SUM(O911:O920)</f>
        <v>0.15000000000000002</v>
      </c>
      <c r="P910" s="164"/>
      <c r="Q910" s="164">
        <f>SUM(Q911:Q920)</f>
        <v>0</v>
      </c>
      <c r="R910" s="164"/>
      <c r="S910" s="164"/>
      <c r="T910" s="165"/>
      <c r="U910" s="159"/>
      <c r="V910" s="159">
        <f>SUM(V911:V920)</f>
        <v>91.289999999999992</v>
      </c>
      <c r="W910" s="159"/>
      <c r="X910" s="159"/>
      <c r="AG910" t="s">
        <v>251</v>
      </c>
    </row>
    <row r="911" spans="1:60" outlineLevel="1" x14ac:dyDescent="0.2">
      <c r="A911" s="166">
        <v>135</v>
      </c>
      <c r="B911" s="167" t="s">
        <v>1573</v>
      </c>
      <c r="C911" s="175" t="s">
        <v>1574</v>
      </c>
      <c r="D911" s="168" t="s">
        <v>376</v>
      </c>
      <c r="E911" s="169">
        <v>702.17908</v>
      </c>
      <c r="F911" s="170"/>
      <c r="G911" s="171">
        <f>ROUND(E911*F911,2)</f>
        <v>0</v>
      </c>
      <c r="H911" s="170"/>
      <c r="I911" s="171">
        <f>ROUND(E911*H911,2)</f>
        <v>0</v>
      </c>
      <c r="J911" s="170"/>
      <c r="K911" s="171">
        <f>ROUND(E911*J911,2)</f>
        <v>0</v>
      </c>
      <c r="L911" s="171">
        <v>21</v>
      </c>
      <c r="M911" s="171">
        <f>G911*(1+L911/100)</f>
        <v>0</v>
      </c>
      <c r="N911" s="171">
        <v>6.9999999999999994E-5</v>
      </c>
      <c r="O911" s="171">
        <f>ROUND(E911*N911,2)</f>
        <v>0.05</v>
      </c>
      <c r="P911" s="171">
        <v>0</v>
      </c>
      <c r="Q911" s="171">
        <f>ROUND(E911*P911,2)</f>
        <v>0</v>
      </c>
      <c r="R911" s="171" t="s">
        <v>1575</v>
      </c>
      <c r="S911" s="171" t="s">
        <v>337</v>
      </c>
      <c r="T911" s="172" t="s">
        <v>338</v>
      </c>
      <c r="U911" s="156">
        <v>0.03</v>
      </c>
      <c r="V911" s="156">
        <f>ROUND(E911*U911,2)</f>
        <v>21.07</v>
      </c>
      <c r="W911" s="156"/>
      <c r="X911" s="156" t="s">
        <v>257</v>
      </c>
      <c r="Y911" s="147"/>
      <c r="Z911" s="147"/>
      <c r="AA911" s="147"/>
      <c r="AB911" s="147"/>
      <c r="AC911" s="147"/>
      <c r="AD911" s="147"/>
      <c r="AE911" s="147"/>
      <c r="AF911" s="147"/>
      <c r="AG911" s="147" t="s">
        <v>258</v>
      </c>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row>
    <row r="912" spans="1:60" outlineLevel="1" x14ac:dyDescent="0.2">
      <c r="A912" s="154"/>
      <c r="B912" s="155"/>
      <c r="C912" s="176" t="s">
        <v>1576</v>
      </c>
      <c r="D912" s="157"/>
      <c r="E912" s="158">
        <v>702.17908</v>
      </c>
      <c r="F912" s="156"/>
      <c r="G912" s="156"/>
      <c r="H912" s="156"/>
      <c r="I912" s="156"/>
      <c r="J912" s="156"/>
      <c r="K912" s="156"/>
      <c r="L912" s="156"/>
      <c r="M912" s="156"/>
      <c r="N912" s="156"/>
      <c r="O912" s="156"/>
      <c r="P912" s="156"/>
      <c r="Q912" s="156"/>
      <c r="R912" s="156"/>
      <c r="S912" s="156"/>
      <c r="T912" s="156"/>
      <c r="U912" s="156"/>
      <c r="V912" s="156"/>
      <c r="W912" s="156"/>
      <c r="X912" s="156"/>
      <c r="Y912" s="147"/>
      <c r="Z912" s="147"/>
      <c r="AA912" s="147"/>
      <c r="AB912" s="147"/>
      <c r="AC912" s="147"/>
      <c r="AD912" s="147"/>
      <c r="AE912" s="147"/>
      <c r="AF912" s="147"/>
      <c r="AG912" s="147" t="s">
        <v>260</v>
      </c>
      <c r="AH912" s="147">
        <v>5</v>
      </c>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
      <c r="A913" s="166">
        <v>136</v>
      </c>
      <c r="B913" s="167" t="s">
        <v>1577</v>
      </c>
      <c r="C913" s="175" t="s">
        <v>1578</v>
      </c>
      <c r="D913" s="168" t="s">
        <v>376</v>
      </c>
      <c r="E913" s="169">
        <v>702.17908</v>
      </c>
      <c r="F913" s="170"/>
      <c r="G913" s="171">
        <f>ROUND(E913*F913,2)</f>
        <v>0</v>
      </c>
      <c r="H913" s="170"/>
      <c r="I913" s="171">
        <f>ROUND(E913*H913,2)</f>
        <v>0</v>
      </c>
      <c r="J913" s="170"/>
      <c r="K913" s="171">
        <f>ROUND(E913*J913,2)</f>
        <v>0</v>
      </c>
      <c r="L913" s="171">
        <v>21</v>
      </c>
      <c r="M913" s="171">
        <f>G913*(1+L913/100)</f>
        <v>0</v>
      </c>
      <c r="N913" s="171">
        <v>1.3999999999999999E-4</v>
      </c>
      <c r="O913" s="171">
        <f>ROUND(E913*N913,2)</f>
        <v>0.1</v>
      </c>
      <c r="P913" s="171">
        <v>0</v>
      </c>
      <c r="Q913" s="171">
        <f>ROUND(E913*P913,2)</f>
        <v>0</v>
      </c>
      <c r="R913" s="171" t="s">
        <v>1575</v>
      </c>
      <c r="S913" s="171" t="s">
        <v>337</v>
      </c>
      <c r="T913" s="172" t="s">
        <v>338</v>
      </c>
      <c r="U913" s="156">
        <v>0.1</v>
      </c>
      <c r="V913" s="156">
        <f>ROUND(E913*U913,2)</f>
        <v>70.22</v>
      </c>
      <c r="W913" s="156"/>
      <c r="X913" s="156" t="s">
        <v>257</v>
      </c>
      <c r="Y913" s="147"/>
      <c r="Z913" s="147"/>
      <c r="AA913" s="147"/>
      <c r="AB913" s="147"/>
      <c r="AC913" s="147"/>
      <c r="AD913" s="147"/>
      <c r="AE913" s="147"/>
      <c r="AF913" s="147"/>
      <c r="AG913" s="147" t="s">
        <v>258</v>
      </c>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
      <c r="A914" s="154"/>
      <c r="B914" s="155"/>
      <c r="C914" s="176" t="s">
        <v>259</v>
      </c>
      <c r="D914" s="157"/>
      <c r="E914" s="158"/>
      <c r="F914" s="156"/>
      <c r="G914" s="156"/>
      <c r="H914" s="156"/>
      <c r="I914" s="156"/>
      <c r="J914" s="156"/>
      <c r="K914" s="156"/>
      <c r="L914" s="156"/>
      <c r="M914" s="156"/>
      <c r="N914" s="156"/>
      <c r="O914" s="156"/>
      <c r="P914" s="156"/>
      <c r="Q914" s="156"/>
      <c r="R914" s="156"/>
      <c r="S914" s="156"/>
      <c r="T914" s="156"/>
      <c r="U914" s="156"/>
      <c r="V914" s="156"/>
      <c r="W914" s="156"/>
      <c r="X914" s="156"/>
      <c r="Y914" s="147"/>
      <c r="Z914" s="147"/>
      <c r="AA914" s="147"/>
      <c r="AB914" s="147"/>
      <c r="AC914" s="147"/>
      <c r="AD914" s="147"/>
      <c r="AE914" s="147"/>
      <c r="AF914" s="147"/>
      <c r="AG914" s="147" t="s">
        <v>260</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54"/>
      <c r="B915" s="155"/>
      <c r="C915" s="176" t="s">
        <v>1579</v>
      </c>
      <c r="D915" s="157"/>
      <c r="E915" s="158">
        <v>29.87</v>
      </c>
      <c r="F915" s="156"/>
      <c r="G915" s="156"/>
      <c r="H915" s="156"/>
      <c r="I915" s="156"/>
      <c r="J915" s="156"/>
      <c r="K915" s="156"/>
      <c r="L915" s="156"/>
      <c r="M915" s="156"/>
      <c r="N915" s="156"/>
      <c r="O915" s="156"/>
      <c r="P915" s="156"/>
      <c r="Q915" s="156"/>
      <c r="R915" s="156"/>
      <c r="S915" s="156"/>
      <c r="T915" s="156"/>
      <c r="U915" s="156"/>
      <c r="V915" s="156"/>
      <c r="W915" s="156"/>
      <c r="X915" s="156"/>
      <c r="Y915" s="147"/>
      <c r="Z915" s="147"/>
      <c r="AA915" s="147"/>
      <c r="AB915" s="147"/>
      <c r="AC915" s="147"/>
      <c r="AD915" s="147"/>
      <c r="AE915" s="147"/>
      <c r="AF915" s="147"/>
      <c r="AG915" s="147" t="s">
        <v>260</v>
      </c>
      <c r="AH915" s="147">
        <v>5</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
      <c r="A916" s="154"/>
      <c r="B916" s="155"/>
      <c r="C916" s="176" t="s">
        <v>935</v>
      </c>
      <c r="D916" s="157"/>
      <c r="E916" s="158">
        <v>337.08407999999997</v>
      </c>
      <c r="F916" s="156"/>
      <c r="G916" s="156"/>
      <c r="H916" s="156"/>
      <c r="I916" s="156"/>
      <c r="J916" s="156"/>
      <c r="K916" s="156"/>
      <c r="L916" s="156"/>
      <c r="M916" s="156"/>
      <c r="N916" s="156"/>
      <c r="O916" s="156"/>
      <c r="P916" s="156"/>
      <c r="Q916" s="156"/>
      <c r="R916" s="156"/>
      <c r="S916" s="156"/>
      <c r="T916" s="156"/>
      <c r="U916" s="156"/>
      <c r="V916" s="156"/>
      <c r="W916" s="156"/>
      <c r="X916" s="156"/>
      <c r="Y916" s="147"/>
      <c r="Z916" s="147"/>
      <c r="AA916" s="147"/>
      <c r="AB916" s="147"/>
      <c r="AC916" s="147"/>
      <c r="AD916" s="147"/>
      <c r="AE916" s="147"/>
      <c r="AF916" s="147"/>
      <c r="AG916" s="147" t="s">
        <v>260</v>
      </c>
      <c r="AH916" s="147">
        <v>5</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
      <c r="A917" s="154"/>
      <c r="B917" s="155"/>
      <c r="C917" s="176" t="s">
        <v>1580</v>
      </c>
      <c r="D917" s="157"/>
      <c r="E917" s="158">
        <v>61.067999999999998</v>
      </c>
      <c r="F917" s="156"/>
      <c r="G917" s="156"/>
      <c r="H917" s="156"/>
      <c r="I917" s="156"/>
      <c r="J917" s="156"/>
      <c r="K917" s="156"/>
      <c r="L917" s="156"/>
      <c r="M917" s="156"/>
      <c r="N917" s="156"/>
      <c r="O917" s="156"/>
      <c r="P917" s="156"/>
      <c r="Q917" s="156"/>
      <c r="R917" s="156"/>
      <c r="S917" s="156"/>
      <c r="T917" s="156"/>
      <c r="U917" s="156"/>
      <c r="V917" s="156"/>
      <c r="W917" s="156"/>
      <c r="X917" s="156"/>
      <c r="Y917" s="147"/>
      <c r="Z917" s="147"/>
      <c r="AA917" s="147"/>
      <c r="AB917" s="147"/>
      <c r="AC917" s="147"/>
      <c r="AD917" s="147"/>
      <c r="AE917" s="147"/>
      <c r="AF917" s="147"/>
      <c r="AG917" s="147" t="s">
        <v>260</v>
      </c>
      <c r="AH917" s="147">
        <v>5</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54"/>
      <c r="B918" s="155"/>
      <c r="C918" s="176" t="s">
        <v>1581</v>
      </c>
      <c r="D918" s="157"/>
      <c r="E918" s="158">
        <v>250.49700000000001</v>
      </c>
      <c r="F918" s="156"/>
      <c r="G918" s="156"/>
      <c r="H918" s="156"/>
      <c r="I918" s="156"/>
      <c r="J918" s="156"/>
      <c r="K918" s="156"/>
      <c r="L918" s="156"/>
      <c r="M918" s="156"/>
      <c r="N918" s="156"/>
      <c r="O918" s="156"/>
      <c r="P918" s="156"/>
      <c r="Q918" s="156"/>
      <c r="R918" s="156"/>
      <c r="S918" s="156"/>
      <c r="T918" s="156"/>
      <c r="U918" s="156"/>
      <c r="V918" s="156"/>
      <c r="W918" s="156"/>
      <c r="X918" s="156"/>
      <c r="Y918" s="147"/>
      <c r="Z918" s="147"/>
      <c r="AA918" s="147"/>
      <c r="AB918" s="147"/>
      <c r="AC918" s="147"/>
      <c r="AD918" s="147"/>
      <c r="AE918" s="147"/>
      <c r="AF918" s="147"/>
      <c r="AG918" s="147" t="s">
        <v>260</v>
      </c>
      <c r="AH918" s="147">
        <v>5</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54"/>
      <c r="B919" s="155"/>
      <c r="C919" s="176" t="s">
        <v>1582</v>
      </c>
      <c r="D919" s="157"/>
      <c r="E919" s="158">
        <v>16.010000000000002</v>
      </c>
      <c r="F919" s="156"/>
      <c r="G919" s="156"/>
      <c r="H919" s="156"/>
      <c r="I919" s="156"/>
      <c r="J919" s="156"/>
      <c r="K919" s="156"/>
      <c r="L919" s="156"/>
      <c r="M919" s="156"/>
      <c r="N919" s="156"/>
      <c r="O919" s="156"/>
      <c r="P919" s="156"/>
      <c r="Q919" s="156"/>
      <c r="R919" s="156"/>
      <c r="S919" s="156"/>
      <c r="T919" s="156"/>
      <c r="U919" s="156"/>
      <c r="V919" s="156"/>
      <c r="W919" s="156"/>
      <c r="X919" s="156"/>
      <c r="Y919" s="147"/>
      <c r="Z919" s="147"/>
      <c r="AA919" s="147"/>
      <c r="AB919" s="147"/>
      <c r="AC919" s="147"/>
      <c r="AD919" s="147"/>
      <c r="AE919" s="147"/>
      <c r="AF919" s="147"/>
      <c r="AG919" s="147" t="s">
        <v>260</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
      <c r="A920" s="154"/>
      <c r="B920" s="155"/>
      <c r="C920" s="176" t="s">
        <v>1583</v>
      </c>
      <c r="D920" s="157"/>
      <c r="E920" s="158">
        <v>7.65</v>
      </c>
      <c r="F920" s="156"/>
      <c r="G920" s="156"/>
      <c r="H920" s="156"/>
      <c r="I920" s="156"/>
      <c r="J920" s="156"/>
      <c r="K920" s="156"/>
      <c r="L920" s="156"/>
      <c r="M920" s="156"/>
      <c r="N920" s="156"/>
      <c r="O920" s="156"/>
      <c r="P920" s="156"/>
      <c r="Q920" s="156"/>
      <c r="R920" s="156"/>
      <c r="S920" s="156"/>
      <c r="T920" s="156"/>
      <c r="U920" s="156"/>
      <c r="V920" s="156"/>
      <c r="W920" s="156"/>
      <c r="X920" s="156"/>
      <c r="Y920" s="147"/>
      <c r="Z920" s="147"/>
      <c r="AA920" s="147"/>
      <c r="AB920" s="147"/>
      <c r="AC920" s="147"/>
      <c r="AD920" s="147"/>
      <c r="AE920" s="147"/>
      <c r="AF920" s="147"/>
      <c r="AG920" s="147" t="s">
        <v>260</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x14ac:dyDescent="0.2">
      <c r="A921" s="160" t="s">
        <v>250</v>
      </c>
      <c r="B921" s="161" t="s">
        <v>207</v>
      </c>
      <c r="C921" s="174" t="s">
        <v>208</v>
      </c>
      <c r="D921" s="162"/>
      <c r="E921" s="163"/>
      <c r="F921" s="164"/>
      <c r="G921" s="164">
        <f>SUMIF(AG922:AG941,"&lt;&gt;NOR",G922:G941)</f>
        <v>0</v>
      </c>
      <c r="H921" s="164"/>
      <c r="I921" s="164">
        <f>SUM(I922:I941)</f>
        <v>0</v>
      </c>
      <c r="J921" s="164"/>
      <c r="K921" s="164">
        <f>SUM(K922:K941)</f>
        <v>0</v>
      </c>
      <c r="L921" s="164"/>
      <c r="M921" s="164">
        <f>SUM(M922:M941)</f>
        <v>0</v>
      </c>
      <c r="N921" s="164"/>
      <c r="O921" s="164">
        <f>SUM(O922:O941)</f>
        <v>0</v>
      </c>
      <c r="P921" s="164"/>
      <c r="Q921" s="164">
        <f>SUM(Q922:Q941)</f>
        <v>0</v>
      </c>
      <c r="R921" s="164"/>
      <c r="S921" s="164"/>
      <c r="T921" s="165"/>
      <c r="U921" s="159"/>
      <c r="V921" s="159">
        <f>SUM(V922:V941)</f>
        <v>11.82</v>
      </c>
      <c r="W921" s="159"/>
      <c r="X921" s="159"/>
      <c r="AG921" t="s">
        <v>251</v>
      </c>
    </row>
    <row r="922" spans="1:60" outlineLevel="1" x14ac:dyDescent="0.2">
      <c r="A922" s="166">
        <v>137</v>
      </c>
      <c r="B922" s="167" t="s">
        <v>769</v>
      </c>
      <c r="C922" s="175" t="s">
        <v>1584</v>
      </c>
      <c r="D922" s="168" t="s">
        <v>376</v>
      </c>
      <c r="E922" s="169">
        <v>39.385680000000001</v>
      </c>
      <c r="F922" s="170"/>
      <c r="G922" s="171">
        <f>ROUND(E922*F922,2)</f>
        <v>0</v>
      </c>
      <c r="H922" s="170"/>
      <c r="I922" s="171">
        <f>ROUND(E922*H922,2)</f>
        <v>0</v>
      </c>
      <c r="J922" s="170"/>
      <c r="K922" s="171">
        <f>ROUND(E922*J922,2)</f>
        <v>0</v>
      </c>
      <c r="L922" s="171">
        <v>21</v>
      </c>
      <c r="M922" s="171">
        <f>G922*(1+L922/100)</f>
        <v>0</v>
      </c>
      <c r="N922" s="171">
        <v>0</v>
      </c>
      <c r="O922" s="171">
        <f>ROUND(E922*N922,2)</f>
        <v>0</v>
      </c>
      <c r="P922" s="171">
        <v>0</v>
      </c>
      <c r="Q922" s="171">
        <f>ROUND(E922*P922,2)</f>
        <v>0</v>
      </c>
      <c r="R922" s="171"/>
      <c r="S922" s="171" t="s">
        <v>255</v>
      </c>
      <c r="T922" s="172" t="s">
        <v>256</v>
      </c>
      <c r="U922" s="156">
        <v>0.3</v>
      </c>
      <c r="V922" s="156">
        <f>ROUND(E922*U922,2)</f>
        <v>11.82</v>
      </c>
      <c r="W922" s="156"/>
      <c r="X922" s="156" t="s">
        <v>257</v>
      </c>
      <c r="Y922" s="147"/>
      <c r="Z922" s="147"/>
      <c r="AA922" s="147"/>
      <c r="AB922" s="147"/>
      <c r="AC922" s="147"/>
      <c r="AD922" s="147"/>
      <c r="AE922" s="147"/>
      <c r="AF922" s="147"/>
      <c r="AG922" s="147" t="s">
        <v>258</v>
      </c>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54"/>
      <c r="B923" s="155"/>
      <c r="C923" s="176" t="s">
        <v>259</v>
      </c>
      <c r="D923" s="157"/>
      <c r="E923" s="158"/>
      <c r="F923" s="156"/>
      <c r="G923" s="156"/>
      <c r="H923" s="156"/>
      <c r="I923" s="156"/>
      <c r="J923" s="156"/>
      <c r="K923" s="156"/>
      <c r="L923" s="156"/>
      <c r="M923" s="156"/>
      <c r="N923" s="156"/>
      <c r="O923" s="156"/>
      <c r="P923" s="156"/>
      <c r="Q923" s="156"/>
      <c r="R923" s="156"/>
      <c r="S923" s="156"/>
      <c r="T923" s="156"/>
      <c r="U923" s="156"/>
      <c r="V923" s="156"/>
      <c r="W923" s="156"/>
      <c r="X923" s="156"/>
      <c r="Y923" s="147"/>
      <c r="Z923" s="147"/>
      <c r="AA923" s="147"/>
      <c r="AB923" s="147"/>
      <c r="AC923" s="147"/>
      <c r="AD923" s="147"/>
      <c r="AE923" s="147"/>
      <c r="AF923" s="147"/>
      <c r="AG923" s="147" t="s">
        <v>260</v>
      </c>
      <c r="AH923" s="147">
        <v>0</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54"/>
      <c r="B924" s="155"/>
      <c r="C924" s="176" t="s">
        <v>771</v>
      </c>
      <c r="D924" s="157"/>
      <c r="E924" s="158">
        <v>2.0121000000000002</v>
      </c>
      <c r="F924" s="156"/>
      <c r="G924" s="156"/>
      <c r="H924" s="156"/>
      <c r="I924" s="156"/>
      <c r="J924" s="156"/>
      <c r="K924" s="156"/>
      <c r="L924" s="156"/>
      <c r="M924" s="156"/>
      <c r="N924" s="156"/>
      <c r="O924" s="156"/>
      <c r="P924" s="156"/>
      <c r="Q924" s="156"/>
      <c r="R924" s="156"/>
      <c r="S924" s="156"/>
      <c r="T924" s="156"/>
      <c r="U924" s="156"/>
      <c r="V924" s="156"/>
      <c r="W924" s="156"/>
      <c r="X924" s="156"/>
      <c r="Y924" s="147"/>
      <c r="Z924" s="147"/>
      <c r="AA924" s="147"/>
      <c r="AB924" s="147"/>
      <c r="AC924" s="147"/>
      <c r="AD924" s="147"/>
      <c r="AE924" s="147"/>
      <c r="AF924" s="147"/>
      <c r="AG924" s="147" t="s">
        <v>260</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
      <c r="A925" s="154"/>
      <c r="B925" s="155"/>
      <c r="C925" s="176" t="s">
        <v>772</v>
      </c>
      <c r="D925" s="157"/>
      <c r="E925" s="158">
        <v>2.0501299999999998</v>
      </c>
      <c r="F925" s="156"/>
      <c r="G925" s="156"/>
      <c r="H925" s="156"/>
      <c r="I925" s="156"/>
      <c r="J925" s="156"/>
      <c r="K925" s="156"/>
      <c r="L925" s="156"/>
      <c r="M925" s="156"/>
      <c r="N925" s="156"/>
      <c r="O925" s="156"/>
      <c r="P925" s="156"/>
      <c r="Q925" s="156"/>
      <c r="R925" s="156"/>
      <c r="S925" s="156"/>
      <c r="T925" s="156"/>
      <c r="U925" s="156"/>
      <c r="V925" s="156"/>
      <c r="W925" s="156"/>
      <c r="X925" s="156"/>
      <c r="Y925" s="147"/>
      <c r="Z925" s="147"/>
      <c r="AA925" s="147"/>
      <c r="AB925" s="147"/>
      <c r="AC925" s="147"/>
      <c r="AD925" s="147"/>
      <c r="AE925" s="147"/>
      <c r="AF925" s="147"/>
      <c r="AG925" s="147" t="s">
        <v>260</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
      <c r="A926" s="154"/>
      <c r="B926" s="155"/>
      <c r="C926" s="176" t="s">
        <v>773</v>
      </c>
      <c r="D926" s="157"/>
      <c r="E926" s="158">
        <v>2.0648</v>
      </c>
      <c r="F926" s="156"/>
      <c r="G926" s="156"/>
      <c r="H926" s="156"/>
      <c r="I926" s="156"/>
      <c r="J926" s="156"/>
      <c r="K926" s="156"/>
      <c r="L926" s="156"/>
      <c r="M926" s="156"/>
      <c r="N926" s="156"/>
      <c r="O926" s="156"/>
      <c r="P926" s="156"/>
      <c r="Q926" s="156"/>
      <c r="R926" s="156"/>
      <c r="S926" s="156"/>
      <c r="T926" s="156"/>
      <c r="U926" s="156"/>
      <c r="V926" s="156"/>
      <c r="W926" s="156"/>
      <c r="X926" s="156"/>
      <c r="Y926" s="147"/>
      <c r="Z926" s="147"/>
      <c r="AA926" s="147"/>
      <c r="AB926" s="147"/>
      <c r="AC926" s="147"/>
      <c r="AD926" s="147"/>
      <c r="AE926" s="147"/>
      <c r="AF926" s="147"/>
      <c r="AG926" s="147" t="s">
        <v>260</v>
      </c>
      <c r="AH926" s="147">
        <v>0</v>
      </c>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outlineLevel="1" x14ac:dyDescent="0.2">
      <c r="A927" s="154"/>
      <c r="B927" s="155"/>
      <c r="C927" s="176" t="s">
        <v>774</v>
      </c>
      <c r="D927" s="157"/>
      <c r="E927" s="158">
        <v>2.0531999999999999</v>
      </c>
      <c r="F927" s="156"/>
      <c r="G927" s="156"/>
      <c r="H927" s="156"/>
      <c r="I927" s="156"/>
      <c r="J927" s="156"/>
      <c r="K927" s="156"/>
      <c r="L927" s="156"/>
      <c r="M927" s="156"/>
      <c r="N927" s="156"/>
      <c r="O927" s="156"/>
      <c r="P927" s="156"/>
      <c r="Q927" s="156"/>
      <c r="R927" s="156"/>
      <c r="S927" s="156"/>
      <c r="T927" s="156"/>
      <c r="U927" s="156"/>
      <c r="V927" s="156"/>
      <c r="W927" s="156"/>
      <c r="X927" s="156"/>
      <c r="Y927" s="147"/>
      <c r="Z927" s="147"/>
      <c r="AA927" s="147"/>
      <c r="AB927" s="147"/>
      <c r="AC927" s="147"/>
      <c r="AD927" s="147"/>
      <c r="AE927" s="147"/>
      <c r="AF927" s="147"/>
      <c r="AG927" s="147" t="s">
        <v>260</v>
      </c>
      <c r="AH927" s="147">
        <v>0</v>
      </c>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54"/>
      <c r="B928" s="155"/>
      <c r="C928" s="176" t="s">
        <v>775</v>
      </c>
      <c r="D928" s="157"/>
      <c r="E928" s="158">
        <v>2.0470000000000002</v>
      </c>
      <c r="F928" s="156"/>
      <c r="G928" s="156"/>
      <c r="H928" s="156"/>
      <c r="I928" s="156"/>
      <c r="J928" s="156"/>
      <c r="K928" s="156"/>
      <c r="L928" s="156"/>
      <c r="M928" s="156"/>
      <c r="N928" s="156"/>
      <c r="O928" s="156"/>
      <c r="P928" s="156"/>
      <c r="Q928" s="156"/>
      <c r="R928" s="156"/>
      <c r="S928" s="156"/>
      <c r="T928" s="156"/>
      <c r="U928" s="156"/>
      <c r="V928" s="156"/>
      <c r="W928" s="156"/>
      <c r="X928" s="156"/>
      <c r="Y928" s="147"/>
      <c r="Z928" s="147"/>
      <c r="AA928" s="147"/>
      <c r="AB928" s="147"/>
      <c r="AC928" s="147"/>
      <c r="AD928" s="147"/>
      <c r="AE928" s="147"/>
      <c r="AF928" s="147"/>
      <c r="AG928" s="147" t="s">
        <v>260</v>
      </c>
      <c r="AH928" s="147">
        <v>0</v>
      </c>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
      <c r="A929" s="154"/>
      <c r="B929" s="155"/>
      <c r="C929" s="176" t="s">
        <v>776</v>
      </c>
      <c r="D929" s="157"/>
      <c r="E929" s="158">
        <v>2.0323799999999999</v>
      </c>
      <c r="F929" s="156"/>
      <c r="G929" s="156"/>
      <c r="H929" s="156"/>
      <c r="I929" s="156"/>
      <c r="J929" s="156"/>
      <c r="K929" s="156"/>
      <c r="L929" s="156"/>
      <c r="M929" s="156"/>
      <c r="N929" s="156"/>
      <c r="O929" s="156"/>
      <c r="P929" s="156"/>
      <c r="Q929" s="156"/>
      <c r="R929" s="156"/>
      <c r="S929" s="156"/>
      <c r="T929" s="156"/>
      <c r="U929" s="156"/>
      <c r="V929" s="156"/>
      <c r="W929" s="156"/>
      <c r="X929" s="156"/>
      <c r="Y929" s="147"/>
      <c r="Z929" s="147"/>
      <c r="AA929" s="147"/>
      <c r="AB929" s="147"/>
      <c r="AC929" s="147"/>
      <c r="AD929" s="147"/>
      <c r="AE929" s="147"/>
      <c r="AF929" s="147"/>
      <c r="AG929" s="147" t="s">
        <v>260</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
      <c r="A930" s="154"/>
      <c r="B930" s="155"/>
      <c r="C930" s="176" t="s">
        <v>777</v>
      </c>
      <c r="D930" s="157"/>
      <c r="E930" s="158">
        <v>2.04955</v>
      </c>
      <c r="F930" s="156"/>
      <c r="G930" s="156"/>
      <c r="H930" s="156"/>
      <c r="I930" s="156"/>
      <c r="J930" s="156"/>
      <c r="K930" s="156"/>
      <c r="L930" s="156"/>
      <c r="M930" s="156"/>
      <c r="N930" s="156"/>
      <c r="O930" s="156"/>
      <c r="P930" s="156"/>
      <c r="Q930" s="156"/>
      <c r="R930" s="156"/>
      <c r="S930" s="156"/>
      <c r="T930" s="156"/>
      <c r="U930" s="156"/>
      <c r="V930" s="156"/>
      <c r="W930" s="156"/>
      <c r="X930" s="156"/>
      <c r="Y930" s="147"/>
      <c r="Z930" s="147"/>
      <c r="AA930" s="147"/>
      <c r="AB930" s="147"/>
      <c r="AC930" s="147"/>
      <c r="AD930" s="147"/>
      <c r="AE930" s="147"/>
      <c r="AF930" s="147"/>
      <c r="AG930" s="147" t="s">
        <v>260</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54"/>
      <c r="B931" s="155"/>
      <c r="C931" s="176" t="s">
        <v>778</v>
      </c>
      <c r="D931" s="157"/>
      <c r="E931" s="158">
        <v>2.0764</v>
      </c>
      <c r="F931" s="156"/>
      <c r="G931" s="156"/>
      <c r="H931" s="156"/>
      <c r="I931" s="156"/>
      <c r="J931" s="156"/>
      <c r="K931" s="156"/>
      <c r="L931" s="156"/>
      <c r="M931" s="156"/>
      <c r="N931" s="156"/>
      <c r="O931" s="156"/>
      <c r="P931" s="156"/>
      <c r="Q931" s="156"/>
      <c r="R931" s="156"/>
      <c r="S931" s="156"/>
      <c r="T931" s="156"/>
      <c r="U931" s="156"/>
      <c r="V931" s="156"/>
      <c r="W931" s="156"/>
      <c r="X931" s="156"/>
      <c r="Y931" s="147"/>
      <c r="Z931" s="147"/>
      <c r="AA931" s="147"/>
      <c r="AB931" s="147"/>
      <c r="AC931" s="147"/>
      <c r="AD931" s="147"/>
      <c r="AE931" s="147"/>
      <c r="AF931" s="147"/>
      <c r="AG931" s="147" t="s">
        <v>260</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
      <c r="A932" s="154"/>
      <c r="B932" s="155"/>
      <c r="C932" s="176" t="s">
        <v>779</v>
      </c>
      <c r="D932" s="157"/>
      <c r="E932" s="158">
        <v>2.83975</v>
      </c>
      <c r="F932" s="156"/>
      <c r="G932" s="156"/>
      <c r="H932" s="156"/>
      <c r="I932" s="156"/>
      <c r="J932" s="156"/>
      <c r="K932" s="156"/>
      <c r="L932" s="156"/>
      <c r="M932" s="156"/>
      <c r="N932" s="156"/>
      <c r="O932" s="156"/>
      <c r="P932" s="156"/>
      <c r="Q932" s="156"/>
      <c r="R932" s="156"/>
      <c r="S932" s="156"/>
      <c r="T932" s="156"/>
      <c r="U932" s="156"/>
      <c r="V932" s="156"/>
      <c r="W932" s="156"/>
      <c r="X932" s="156"/>
      <c r="Y932" s="147"/>
      <c r="Z932" s="147"/>
      <c r="AA932" s="147"/>
      <c r="AB932" s="147"/>
      <c r="AC932" s="147"/>
      <c r="AD932" s="147"/>
      <c r="AE932" s="147"/>
      <c r="AF932" s="147"/>
      <c r="AG932" s="147" t="s">
        <v>260</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
      <c r="A933" s="154"/>
      <c r="B933" s="155"/>
      <c r="C933" s="176" t="s">
        <v>780</v>
      </c>
      <c r="D933" s="157"/>
      <c r="E933" s="158">
        <v>2.0234999999999999</v>
      </c>
      <c r="F933" s="156"/>
      <c r="G933" s="156"/>
      <c r="H933" s="156"/>
      <c r="I933" s="156"/>
      <c r="J933" s="156"/>
      <c r="K933" s="156"/>
      <c r="L933" s="156"/>
      <c r="M933" s="156"/>
      <c r="N933" s="156"/>
      <c r="O933" s="156"/>
      <c r="P933" s="156"/>
      <c r="Q933" s="156"/>
      <c r="R933" s="156"/>
      <c r="S933" s="156"/>
      <c r="T933" s="156"/>
      <c r="U933" s="156"/>
      <c r="V933" s="156"/>
      <c r="W933" s="156"/>
      <c r="X933" s="156"/>
      <c r="Y933" s="147"/>
      <c r="Z933" s="147"/>
      <c r="AA933" s="147"/>
      <c r="AB933" s="147"/>
      <c r="AC933" s="147"/>
      <c r="AD933" s="147"/>
      <c r="AE933" s="147"/>
      <c r="AF933" s="147"/>
      <c r="AG933" s="147" t="s">
        <v>260</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
      <c r="A934" s="154"/>
      <c r="B934" s="155"/>
      <c r="C934" s="176" t="s">
        <v>781</v>
      </c>
      <c r="D934" s="157"/>
      <c r="E934" s="158">
        <v>2.0064000000000002</v>
      </c>
      <c r="F934" s="156"/>
      <c r="G934" s="156"/>
      <c r="H934" s="156"/>
      <c r="I934" s="156"/>
      <c r="J934" s="156"/>
      <c r="K934" s="156"/>
      <c r="L934" s="156"/>
      <c r="M934" s="156"/>
      <c r="N934" s="156"/>
      <c r="O934" s="156"/>
      <c r="P934" s="156"/>
      <c r="Q934" s="156"/>
      <c r="R934" s="156"/>
      <c r="S934" s="156"/>
      <c r="T934" s="156"/>
      <c r="U934" s="156"/>
      <c r="V934" s="156"/>
      <c r="W934" s="156"/>
      <c r="X934" s="156"/>
      <c r="Y934" s="147"/>
      <c r="Z934" s="147"/>
      <c r="AA934" s="147"/>
      <c r="AB934" s="147"/>
      <c r="AC934" s="147"/>
      <c r="AD934" s="147"/>
      <c r="AE934" s="147"/>
      <c r="AF934" s="147"/>
      <c r="AG934" s="147" t="s">
        <v>260</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54"/>
      <c r="B935" s="155"/>
      <c r="C935" s="176" t="s">
        <v>782</v>
      </c>
      <c r="D935" s="157"/>
      <c r="E935" s="158">
        <v>2.0007000000000001</v>
      </c>
      <c r="F935" s="156"/>
      <c r="G935" s="156"/>
      <c r="H935" s="156"/>
      <c r="I935" s="156"/>
      <c r="J935" s="156"/>
      <c r="K935" s="156"/>
      <c r="L935" s="156"/>
      <c r="M935" s="156"/>
      <c r="N935" s="156"/>
      <c r="O935" s="156"/>
      <c r="P935" s="156"/>
      <c r="Q935" s="156"/>
      <c r="R935" s="156"/>
      <c r="S935" s="156"/>
      <c r="T935" s="156"/>
      <c r="U935" s="156"/>
      <c r="V935" s="156"/>
      <c r="W935" s="156"/>
      <c r="X935" s="156"/>
      <c r="Y935" s="147"/>
      <c r="Z935" s="147"/>
      <c r="AA935" s="147"/>
      <c r="AB935" s="147"/>
      <c r="AC935" s="147"/>
      <c r="AD935" s="147"/>
      <c r="AE935" s="147"/>
      <c r="AF935" s="147"/>
      <c r="AG935" s="147" t="s">
        <v>260</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54"/>
      <c r="B936" s="155"/>
      <c r="C936" s="176" t="s">
        <v>783</v>
      </c>
      <c r="D936" s="157"/>
      <c r="E936" s="158">
        <v>1.9950000000000001</v>
      </c>
      <c r="F936" s="156"/>
      <c r="G936" s="156"/>
      <c r="H936" s="156"/>
      <c r="I936" s="156"/>
      <c r="J936" s="156"/>
      <c r="K936" s="156"/>
      <c r="L936" s="156"/>
      <c r="M936" s="156"/>
      <c r="N936" s="156"/>
      <c r="O936" s="156"/>
      <c r="P936" s="156"/>
      <c r="Q936" s="156"/>
      <c r="R936" s="156"/>
      <c r="S936" s="156"/>
      <c r="T936" s="156"/>
      <c r="U936" s="156"/>
      <c r="V936" s="156"/>
      <c r="W936" s="156"/>
      <c r="X936" s="156"/>
      <c r="Y936" s="147"/>
      <c r="Z936" s="147"/>
      <c r="AA936" s="147"/>
      <c r="AB936" s="147"/>
      <c r="AC936" s="147"/>
      <c r="AD936" s="147"/>
      <c r="AE936" s="147"/>
      <c r="AF936" s="147"/>
      <c r="AG936" s="147" t="s">
        <v>260</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
      <c r="A937" s="154"/>
      <c r="B937" s="155"/>
      <c r="C937" s="176" t="s">
        <v>783</v>
      </c>
      <c r="D937" s="157"/>
      <c r="E937" s="158">
        <v>1.9950000000000001</v>
      </c>
      <c r="F937" s="156"/>
      <c r="G937" s="156"/>
      <c r="H937" s="156"/>
      <c r="I937" s="156"/>
      <c r="J937" s="156"/>
      <c r="K937" s="156"/>
      <c r="L937" s="156"/>
      <c r="M937" s="156"/>
      <c r="N937" s="156"/>
      <c r="O937" s="156"/>
      <c r="P937" s="156"/>
      <c r="Q937" s="156"/>
      <c r="R937" s="156"/>
      <c r="S937" s="156"/>
      <c r="T937" s="156"/>
      <c r="U937" s="156"/>
      <c r="V937" s="156"/>
      <c r="W937" s="156"/>
      <c r="X937" s="156"/>
      <c r="Y937" s="147"/>
      <c r="Z937" s="147"/>
      <c r="AA937" s="147"/>
      <c r="AB937" s="147"/>
      <c r="AC937" s="147"/>
      <c r="AD937" s="147"/>
      <c r="AE937" s="147"/>
      <c r="AF937" s="147"/>
      <c r="AG937" s="147" t="s">
        <v>260</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
      <c r="A938" s="154"/>
      <c r="B938" s="155"/>
      <c r="C938" s="176" t="s">
        <v>784</v>
      </c>
      <c r="D938" s="157"/>
      <c r="E938" s="158">
        <v>2.0406</v>
      </c>
      <c r="F938" s="156"/>
      <c r="G938" s="156"/>
      <c r="H938" s="156"/>
      <c r="I938" s="156"/>
      <c r="J938" s="156"/>
      <c r="K938" s="156"/>
      <c r="L938" s="156"/>
      <c r="M938" s="156"/>
      <c r="N938" s="156"/>
      <c r="O938" s="156"/>
      <c r="P938" s="156"/>
      <c r="Q938" s="156"/>
      <c r="R938" s="156"/>
      <c r="S938" s="156"/>
      <c r="T938" s="156"/>
      <c r="U938" s="156"/>
      <c r="V938" s="156"/>
      <c r="W938" s="156"/>
      <c r="X938" s="156"/>
      <c r="Y938" s="147"/>
      <c r="Z938" s="147"/>
      <c r="AA938" s="147"/>
      <c r="AB938" s="147"/>
      <c r="AC938" s="147"/>
      <c r="AD938" s="147"/>
      <c r="AE938" s="147"/>
      <c r="AF938" s="147"/>
      <c r="AG938" s="147" t="s">
        <v>260</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54"/>
      <c r="B939" s="155"/>
      <c r="C939" s="176" t="s">
        <v>785</v>
      </c>
      <c r="D939" s="157"/>
      <c r="E939" s="158">
        <v>2.0327999999999999</v>
      </c>
      <c r="F939" s="156"/>
      <c r="G939" s="156"/>
      <c r="H939" s="156"/>
      <c r="I939" s="156"/>
      <c r="J939" s="156"/>
      <c r="K939" s="156"/>
      <c r="L939" s="156"/>
      <c r="M939" s="156"/>
      <c r="N939" s="156"/>
      <c r="O939" s="156"/>
      <c r="P939" s="156"/>
      <c r="Q939" s="156"/>
      <c r="R939" s="156"/>
      <c r="S939" s="156"/>
      <c r="T939" s="156"/>
      <c r="U939" s="156"/>
      <c r="V939" s="156"/>
      <c r="W939" s="156"/>
      <c r="X939" s="156"/>
      <c r="Y939" s="147"/>
      <c r="Z939" s="147"/>
      <c r="AA939" s="147"/>
      <c r="AB939" s="147"/>
      <c r="AC939" s="147"/>
      <c r="AD939" s="147"/>
      <c r="AE939" s="147"/>
      <c r="AF939" s="147"/>
      <c r="AG939" s="147" t="s">
        <v>260</v>
      </c>
      <c r="AH939" s="147">
        <v>0</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
      <c r="A940" s="154"/>
      <c r="B940" s="155"/>
      <c r="C940" s="176" t="s">
        <v>772</v>
      </c>
      <c r="D940" s="157"/>
      <c r="E940" s="158">
        <v>2.0501299999999998</v>
      </c>
      <c r="F940" s="156"/>
      <c r="G940" s="156"/>
      <c r="H940" s="156"/>
      <c r="I940" s="156"/>
      <c r="J940" s="156"/>
      <c r="K940" s="156"/>
      <c r="L940" s="156"/>
      <c r="M940" s="156"/>
      <c r="N940" s="156"/>
      <c r="O940" s="156"/>
      <c r="P940" s="156"/>
      <c r="Q940" s="156"/>
      <c r="R940" s="156"/>
      <c r="S940" s="156"/>
      <c r="T940" s="156"/>
      <c r="U940" s="156"/>
      <c r="V940" s="156"/>
      <c r="W940" s="156"/>
      <c r="X940" s="156"/>
      <c r="Y940" s="147"/>
      <c r="Z940" s="147"/>
      <c r="AA940" s="147"/>
      <c r="AB940" s="147"/>
      <c r="AC940" s="147"/>
      <c r="AD940" s="147"/>
      <c r="AE940" s="147"/>
      <c r="AF940" s="147"/>
      <c r="AG940" s="147" t="s">
        <v>260</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ht="22.5" outlineLevel="1" x14ac:dyDescent="0.2">
      <c r="A941" s="154"/>
      <c r="B941" s="155"/>
      <c r="C941" s="176" t="s">
        <v>786</v>
      </c>
      <c r="D941" s="157"/>
      <c r="E941" s="158">
        <v>4.0162500000000003</v>
      </c>
      <c r="F941" s="156"/>
      <c r="G941" s="156"/>
      <c r="H941" s="156"/>
      <c r="I941" s="156"/>
      <c r="J941" s="156"/>
      <c r="K941" s="156"/>
      <c r="L941" s="156"/>
      <c r="M941" s="156"/>
      <c r="N941" s="156"/>
      <c r="O941" s="156"/>
      <c r="P941" s="156"/>
      <c r="Q941" s="156"/>
      <c r="R941" s="156"/>
      <c r="S941" s="156"/>
      <c r="T941" s="156"/>
      <c r="U941" s="156"/>
      <c r="V941" s="156"/>
      <c r="W941" s="156"/>
      <c r="X941" s="156"/>
      <c r="Y941" s="147"/>
      <c r="Z941" s="147"/>
      <c r="AA941" s="147"/>
      <c r="AB941" s="147"/>
      <c r="AC941" s="147"/>
      <c r="AD941" s="147"/>
      <c r="AE941" s="147"/>
      <c r="AF941" s="147"/>
      <c r="AG941" s="147" t="s">
        <v>260</v>
      </c>
      <c r="AH941" s="147">
        <v>0</v>
      </c>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x14ac:dyDescent="0.2">
      <c r="A942" s="160" t="s">
        <v>250</v>
      </c>
      <c r="B942" s="161" t="s">
        <v>211</v>
      </c>
      <c r="C942" s="174" t="s">
        <v>212</v>
      </c>
      <c r="D942" s="162"/>
      <c r="E942" s="163"/>
      <c r="F942" s="164"/>
      <c r="G942" s="164">
        <f>SUMIF(AG943:AG945,"&lt;&gt;NOR",G943:G945)</f>
        <v>0</v>
      </c>
      <c r="H942" s="164"/>
      <c r="I942" s="164">
        <f>SUM(I943:I945)</f>
        <v>0</v>
      </c>
      <c r="J942" s="164"/>
      <c r="K942" s="164">
        <f>SUM(K943:K945)</f>
        <v>0</v>
      </c>
      <c r="L942" s="164"/>
      <c r="M942" s="164">
        <f>SUM(M943:M945)</f>
        <v>0</v>
      </c>
      <c r="N942" s="164"/>
      <c r="O942" s="164">
        <f>SUM(O943:O945)</f>
        <v>0</v>
      </c>
      <c r="P942" s="164"/>
      <c r="Q942" s="164">
        <f>SUM(Q943:Q945)</f>
        <v>0</v>
      </c>
      <c r="R942" s="164"/>
      <c r="S942" s="164"/>
      <c r="T942" s="165"/>
      <c r="U942" s="159"/>
      <c r="V942" s="159">
        <f>SUM(V943:V945)</f>
        <v>0</v>
      </c>
      <c r="W942" s="159"/>
      <c r="X942" s="159"/>
      <c r="AG942" t="s">
        <v>251</v>
      </c>
    </row>
    <row r="943" spans="1:60" outlineLevel="1" x14ac:dyDescent="0.2">
      <c r="A943" s="166">
        <v>138</v>
      </c>
      <c r="B943" s="167" t="s">
        <v>1585</v>
      </c>
      <c r="C943" s="175" t="s">
        <v>1586</v>
      </c>
      <c r="D943" s="168" t="s">
        <v>690</v>
      </c>
      <c r="E943" s="169">
        <v>4.41</v>
      </c>
      <c r="F943" s="170"/>
      <c r="G943" s="171">
        <f>ROUND(E943*F943,2)</f>
        <v>0</v>
      </c>
      <c r="H943" s="170"/>
      <c r="I943" s="171">
        <f>ROUND(E943*H943,2)</f>
        <v>0</v>
      </c>
      <c r="J943" s="170"/>
      <c r="K943" s="171">
        <f>ROUND(E943*J943,2)</f>
        <v>0</v>
      </c>
      <c r="L943" s="171">
        <v>21</v>
      </c>
      <c r="M943" s="171">
        <f>G943*(1+L943/100)</f>
        <v>0</v>
      </c>
      <c r="N943" s="171">
        <v>0</v>
      </c>
      <c r="O943" s="171">
        <f>ROUND(E943*N943,2)</f>
        <v>0</v>
      </c>
      <c r="P943" s="171">
        <v>0</v>
      </c>
      <c r="Q943" s="171">
        <f>ROUND(E943*P943,2)</f>
        <v>0</v>
      </c>
      <c r="R943" s="171"/>
      <c r="S943" s="171" t="s">
        <v>255</v>
      </c>
      <c r="T943" s="172" t="s">
        <v>256</v>
      </c>
      <c r="U943" s="156">
        <v>0</v>
      </c>
      <c r="V943" s="156">
        <f>ROUND(E943*U943,2)</f>
        <v>0</v>
      </c>
      <c r="W943" s="156"/>
      <c r="X943" s="156" t="s">
        <v>257</v>
      </c>
      <c r="Y943" s="147"/>
      <c r="Z943" s="147"/>
      <c r="AA943" s="147"/>
      <c r="AB943" s="147"/>
      <c r="AC943" s="147"/>
      <c r="AD943" s="147"/>
      <c r="AE943" s="147"/>
      <c r="AF943" s="147"/>
      <c r="AG943" s="147" t="s">
        <v>258</v>
      </c>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
      <c r="A944" s="154"/>
      <c r="B944" s="155"/>
      <c r="C944" s="176" t="s">
        <v>259</v>
      </c>
      <c r="D944" s="157"/>
      <c r="E944" s="158"/>
      <c r="F944" s="156"/>
      <c r="G944" s="156"/>
      <c r="H944" s="156"/>
      <c r="I944" s="156"/>
      <c r="J944" s="156"/>
      <c r="K944" s="156"/>
      <c r="L944" s="156"/>
      <c r="M944" s="156"/>
      <c r="N944" s="156"/>
      <c r="O944" s="156"/>
      <c r="P944" s="156"/>
      <c r="Q944" s="156"/>
      <c r="R944" s="156"/>
      <c r="S944" s="156"/>
      <c r="T944" s="156"/>
      <c r="U944" s="156"/>
      <c r="V944" s="156"/>
      <c r="W944" s="156"/>
      <c r="X944" s="156"/>
      <c r="Y944" s="147"/>
      <c r="Z944" s="147"/>
      <c r="AA944" s="147"/>
      <c r="AB944" s="147"/>
      <c r="AC944" s="147"/>
      <c r="AD944" s="147"/>
      <c r="AE944" s="147"/>
      <c r="AF944" s="147"/>
      <c r="AG944" s="147" t="s">
        <v>260</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54"/>
      <c r="B945" s="155"/>
      <c r="C945" s="176" t="s">
        <v>789</v>
      </c>
      <c r="D945" s="157"/>
      <c r="E945" s="158">
        <v>4.41</v>
      </c>
      <c r="F945" s="156"/>
      <c r="G945" s="156"/>
      <c r="H945" s="156"/>
      <c r="I945" s="156"/>
      <c r="J945" s="156"/>
      <c r="K945" s="156"/>
      <c r="L945" s="156"/>
      <c r="M945" s="156"/>
      <c r="N945" s="156"/>
      <c r="O945" s="156"/>
      <c r="P945" s="156"/>
      <c r="Q945" s="156"/>
      <c r="R945" s="156"/>
      <c r="S945" s="156"/>
      <c r="T945" s="156"/>
      <c r="U945" s="156"/>
      <c r="V945" s="156"/>
      <c r="W945" s="156"/>
      <c r="X945" s="156"/>
      <c r="Y945" s="147"/>
      <c r="Z945" s="147"/>
      <c r="AA945" s="147"/>
      <c r="AB945" s="147"/>
      <c r="AC945" s="147"/>
      <c r="AD945" s="147"/>
      <c r="AE945" s="147"/>
      <c r="AF945" s="147"/>
      <c r="AG945" s="147" t="s">
        <v>260</v>
      </c>
      <c r="AH945" s="147">
        <v>0</v>
      </c>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x14ac:dyDescent="0.2">
      <c r="A946" s="160" t="s">
        <v>250</v>
      </c>
      <c r="B946" s="161" t="s">
        <v>215</v>
      </c>
      <c r="C946" s="174" t="s">
        <v>216</v>
      </c>
      <c r="D946" s="162"/>
      <c r="E946" s="163"/>
      <c r="F946" s="164"/>
      <c r="G946" s="164">
        <f>SUMIF(AG947:AG963,"&lt;&gt;NOR",G947:G963)</f>
        <v>0</v>
      </c>
      <c r="H946" s="164"/>
      <c r="I946" s="164">
        <f>SUM(I947:I963)</f>
        <v>0</v>
      </c>
      <c r="J946" s="164"/>
      <c r="K946" s="164">
        <f>SUM(K947:K963)</f>
        <v>0</v>
      </c>
      <c r="L946" s="164"/>
      <c r="M946" s="164">
        <f>SUM(M947:M963)</f>
        <v>0</v>
      </c>
      <c r="N946" s="164"/>
      <c r="O946" s="164">
        <f>SUM(O947:O963)</f>
        <v>0</v>
      </c>
      <c r="P946" s="164"/>
      <c r="Q946" s="164">
        <f>SUM(Q947:Q963)</f>
        <v>0</v>
      </c>
      <c r="R946" s="164"/>
      <c r="S946" s="164"/>
      <c r="T946" s="165"/>
      <c r="U946" s="159"/>
      <c r="V946" s="159">
        <f>SUM(V947:V963)</f>
        <v>0.15000000000000002</v>
      </c>
      <c r="W946" s="159"/>
      <c r="X946" s="159"/>
      <c r="AG946" t="s">
        <v>251</v>
      </c>
    </row>
    <row r="947" spans="1:60" outlineLevel="1" x14ac:dyDescent="0.2">
      <c r="A947" s="166">
        <v>139</v>
      </c>
      <c r="B947" s="167" t="s">
        <v>333</v>
      </c>
      <c r="C947" s="175" t="s">
        <v>334</v>
      </c>
      <c r="D947" s="168" t="s">
        <v>335</v>
      </c>
      <c r="E947" s="169">
        <v>0.1011</v>
      </c>
      <c r="F947" s="170"/>
      <c r="G947" s="171">
        <f>ROUND(E947*F947,2)</f>
        <v>0</v>
      </c>
      <c r="H947" s="170"/>
      <c r="I947" s="171">
        <f>ROUND(E947*H947,2)</f>
        <v>0</v>
      </c>
      <c r="J947" s="170"/>
      <c r="K947" s="171">
        <f>ROUND(E947*J947,2)</f>
        <v>0</v>
      </c>
      <c r="L947" s="171">
        <v>21</v>
      </c>
      <c r="M947" s="171">
        <f>G947*(1+L947/100)</f>
        <v>0</v>
      </c>
      <c r="N947" s="171">
        <v>0</v>
      </c>
      <c r="O947" s="171">
        <f>ROUND(E947*N947,2)</f>
        <v>0</v>
      </c>
      <c r="P947" s="171">
        <v>0</v>
      </c>
      <c r="Q947" s="171">
        <f>ROUND(E947*P947,2)</f>
        <v>0</v>
      </c>
      <c r="R947" s="171" t="s">
        <v>336</v>
      </c>
      <c r="S947" s="171" t="s">
        <v>337</v>
      </c>
      <c r="T947" s="172" t="s">
        <v>338</v>
      </c>
      <c r="U947" s="156">
        <v>0.94</v>
      </c>
      <c r="V947" s="156">
        <f>ROUND(E947*U947,2)</f>
        <v>0.1</v>
      </c>
      <c r="W947" s="156"/>
      <c r="X947" s="156" t="s">
        <v>257</v>
      </c>
      <c r="Y947" s="147"/>
      <c r="Z947" s="147"/>
      <c r="AA947" s="147"/>
      <c r="AB947" s="147"/>
      <c r="AC947" s="147"/>
      <c r="AD947" s="147"/>
      <c r="AE947" s="147"/>
      <c r="AF947" s="147"/>
      <c r="AG947" s="147" t="s">
        <v>258</v>
      </c>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x14ac:dyDescent="0.2">
      <c r="A948" s="154"/>
      <c r="B948" s="155"/>
      <c r="C948" s="176" t="s">
        <v>1587</v>
      </c>
      <c r="D948" s="157"/>
      <c r="E948" s="158">
        <v>0.1011</v>
      </c>
      <c r="F948" s="156"/>
      <c r="G948" s="156"/>
      <c r="H948" s="156"/>
      <c r="I948" s="156"/>
      <c r="J948" s="156"/>
      <c r="K948" s="156"/>
      <c r="L948" s="156"/>
      <c r="M948" s="156"/>
      <c r="N948" s="156"/>
      <c r="O948" s="156"/>
      <c r="P948" s="156"/>
      <c r="Q948" s="156"/>
      <c r="R948" s="156"/>
      <c r="S948" s="156"/>
      <c r="T948" s="156"/>
      <c r="U948" s="156"/>
      <c r="V948" s="156"/>
      <c r="W948" s="156"/>
      <c r="X948" s="156"/>
      <c r="Y948" s="147"/>
      <c r="Z948" s="147"/>
      <c r="AA948" s="147"/>
      <c r="AB948" s="147"/>
      <c r="AC948" s="147"/>
      <c r="AD948" s="147"/>
      <c r="AE948" s="147"/>
      <c r="AF948" s="147"/>
      <c r="AG948" s="147" t="s">
        <v>260</v>
      </c>
      <c r="AH948" s="147">
        <v>5</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ht="22.5" outlineLevel="1" x14ac:dyDescent="0.2">
      <c r="A949" s="166">
        <v>140</v>
      </c>
      <c r="B949" s="167" t="s">
        <v>340</v>
      </c>
      <c r="C949" s="175" t="s">
        <v>341</v>
      </c>
      <c r="D949" s="168" t="s">
        <v>335</v>
      </c>
      <c r="E949" s="169">
        <v>0.20219999999999999</v>
      </c>
      <c r="F949" s="170"/>
      <c r="G949" s="171">
        <f>ROUND(E949*F949,2)</f>
        <v>0</v>
      </c>
      <c r="H949" s="170"/>
      <c r="I949" s="171">
        <f>ROUND(E949*H949,2)</f>
        <v>0</v>
      </c>
      <c r="J949" s="170"/>
      <c r="K949" s="171">
        <f>ROUND(E949*J949,2)</f>
        <v>0</v>
      </c>
      <c r="L949" s="171">
        <v>21</v>
      </c>
      <c r="M949" s="171">
        <f>G949*(1+L949/100)</f>
        <v>0</v>
      </c>
      <c r="N949" s="171">
        <v>0</v>
      </c>
      <c r="O949" s="171">
        <f>ROUND(E949*N949,2)</f>
        <v>0</v>
      </c>
      <c r="P949" s="171">
        <v>0</v>
      </c>
      <c r="Q949" s="171">
        <f>ROUND(E949*P949,2)</f>
        <v>0</v>
      </c>
      <c r="R949" s="171" t="s">
        <v>336</v>
      </c>
      <c r="S949" s="171" t="s">
        <v>337</v>
      </c>
      <c r="T949" s="172" t="s">
        <v>338</v>
      </c>
      <c r="U949" s="156">
        <v>0.11</v>
      </c>
      <c r="V949" s="156">
        <f>ROUND(E949*U949,2)</f>
        <v>0.02</v>
      </c>
      <c r="W949" s="156"/>
      <c r="X949" s="156" t="s">
        <v>257</v>
      </c>
      <c r="Y949" s="147"/>
      <c r="Z949" s="147"/>
      <c r="AA949" s="147"/>
      <c r="AB949" s="147"/>
      <c r="AC949" s="147"/>
      <c r="AD949" s="147"/>
      <c r="AE949" s="147"/>
      <c r="AF949" s="147"/>
      <c r="AG949" s="147" t="s">
        <v>258</v>
      </c>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
      <c r="A950" s="154"/>
      <c r="B950" s="155"/>
      <c r="C950" s="176" t="s">
        <v>805</v>
      </c>
      <c r="D950" s="157"/>
      <c r="E950" s="158"/>
      <c r="F950" s="156"/>
      <c r="G950" s="156"/>
      <c r="H950" s="156"/>
      <c r="I950" s="156"/>
      <c r="J950" s="156"/>
      <c r="K950" s="156"/>
      <c r="L950" s="156"/>
      <c r="M950" s="156"/>
      <c r="N950" s="156"/>
      <c r="O950" s="156"/>
      <c r="P950" s="156"/>
      <c r="Q950" s="156"/>
      <c r="R950" s="156"/>
      <c r="S950" s="156"/>
      <c r="T950" s="156"/>
      <c r="U950" s="156"/>
      <c r="V950" s="156"/>
      <c r="W950" s="156"/>
      <c r="X950" s="156"/>
      <c r="Y950" s="147"/>
      <c r="Z950" s="147"/>
      <c r="AA950" s="147"/>
      <c r="AB950" s="147"/>
      <c r="AC950" s="147"/>
      <c r="AD950" s="147"/>
      <c r="AE950" s="147"/>
      <c r="AF950" s="147"/>
      <c r="AG950" s="147" t="s">
        <v>260</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
      <c r="A951" s="154"/>
      <c r="B951" s="155"/>
      <c r="C951" s="176" t="s">
        <v>1588</v>
      </c>
      <c r="D951" s="157"/>
      <c r="E951" s="158">
        <v>0.20219999999999999</v>
      </c>
      <c r="F951" s="156"/>
      <c r="G951" s="156"/>
      <c r="H951" s="156"/>
      <c r="I951" s="156"/>
      <c r="J951" s="156"/>
      <c r="K951" s="156"/>
      <c r="L951" s="156"/>
      <c r="M951" s="156"/>
      <c r="N951" s="156"/>
      <c r="O951" s="156"/>
      <c r="P951" s="156"/>
      <c r="Q951" s="156"/>
      <c r="R951" s="156"/>
      <c r="S951" s="156"/>
      <c r="T951" s="156"/>
      <c r="U951" s="156"/>
      <c r="V951" s="156"/>
      <c r="W951" s="156"/>
      <c r="X951" s="156"/>
      <c r="Y951" s="147"/>
      <c r="Z951" s="147"/>
      <c r="AA951" s="147"/>
      <c r="AB951" s="147"/>
      <c r="AC951" s="147"/>
      <c r="AD951" s="147"/>
      <c r="AE951" s="147"/>
      <c r="AF951" s="147"/>
      <c r="AG951" s="147" t="s">
        <v>260</v>
      </c>
      <c r="AH951" s="147">
        <v>5</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
      <c r="A952" s="166">
        <v>141</v>
      </c>
      <c r="B952" s="167" t="s">
        <v>344</v>
      </c>
      <c r="C952" s="175" t="s">
        <v>345</v>
      </c>
      <c r="D952" s="168" t="s">
        <v>335</v>
      </c>
      <c r="E952" s="169">
        <v>0.1011</v>
      </c>
      <c r="F952" s="170"/>
      <c r="G952" s="171">
        <f>ROUND(E952*F952,2)</f>
        <v>0</v>
      </c>
      <c r="H952" s="170"/>
      <c r="I952" s="171">
        <f>ROUND(E952*H952,2)</f>
        <v>0</v>
      </c>
      <c r="J952" s="170"/>
      <c r="K952" s="171">
        <f>ROUND(E952*J952,2)</f>
        <v>0</v>
      </c>
      <c r="L952" s="171">
        <v>21</v>
      </c>
      <c r="M952" s="171">
        <f>G952*(1+L952/100)</f>
        <v>0</v>
      </c>
      <c r="N952" s="171">
        <v>0</v>
      </c>
      <c r="O952" s="171">
        <f>ROUND(E952*N952,2)</f>
        <v>0</v>
      </c>
      <c r="P952" s="171">
        <v>0</v>
      </c>
      <c r="Q952" s="171">
        <f>ROUND(E952*P952,2)</f>
        <v>0</v>
      </c>
      <c r="R952" s="171"/>
      <c r="S952" s="171" t="s">
        <v>337</v>
      </c>
      <c r="T952" s="172" t="s">
        <v>338</v>
      </c>
      <c r="U952" s="156">
        <v>0.26500000000000001</v>
      </c>
      <c r="V952" s="156">
        <f>ROUND(E952*U952,2)</f>
        <v>0.03</v>
      </c>
      <c r="W952" s="156"/>
      <c r="X952" s="156" t="s">
        <v>257</v>
      </c>
      <c r="Y952" s="147"/>
      <c r="Z952" s="147"/>
      <c r="AA952" s="147"/>
      <c r="AB952" s="147"/>
      <c r="AC952" s="147"/>
      <c r="AD952" s="147"/>
      <c r="AE952" s="147"/>
      <c r="AF952" s="147"/>
      <c r="AG952" s="147" t="s">
        <v>258</v>
      </c>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x14ac:dyDescent="0.2">
      <c r="A953" s="154"/>
      <c r="B953" s="155"/>
      <c r="C953" s="176" t="s">
        <v>1589</v>
      </c>
      <c r="D953" s="157"/>
      <c r="E953" s="158">
        <v>0.1011</v>
      </c>
      <c r="F953" s="156"/>
      <c r="G953" s="156"/>
      <c r="H953" s="156"/>
      <c r="I953" s="156"/>
      <c r="J953" s="156"/>
      <c r="K953" s="156"/>
      <c r="L953" s="156"/>
      <c r="M953" s="156"/>
      <c r="N953" s="156"/>
      <c r="O953" s="156"/>
      <c r="P953" s="156"/>
      <c r="Q953" s="156"/>
      <c r="R953" s="156"/>
      <c r="S953" s="156"/>
      <c r="T953" s="156"/>
      <c r="U953" s="156"/>
      <c r="V953" s="156"/>
      <c r="W953" s="156"/>
      <c r="X953" s="156"/>
      <c r="Y953" s="147"/>
      <c r="Z953" s="147"/>
      <c r="AA953" s="147"/>
      <c r="AB953" s="147"/>
      <c r="AC953" s="147"/>
      <c r="AD953" s="147"/>
      <c r="AE953" s="147"/>
      <c r="AF953" s="147"/>
      <c r="AG953" s="147" t="s">
        <v>260</v>
      </c>
      <c r="AH953" s="147">
        <v>5</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66">
        <v>142</v>
      </c>
      <c r="B954" s="167" t="s">
        <v>347</v>
      </c>
      <c r="C954" s="175" t="s">
        <v>348</v>
      </c>
      <c r="D954" s="168" t="s">
        <v>335</v>
      </c>
      <c r="E954" s="169">
        <v>0.1011</v>
      </c>
      <c r="F954" s="170"/>
      <c r="G954" s="171">
        <f>ROUND(E954*F954,2)</f>
        <v>0</v>
      </c>
      <c r="H954" s="170"/>
      <c r="I954" s="171">
        <f>ROUND(E954*H954,2)</f>
        <v>0</v>
      </c>
      <c r="J954" s="170"/>
      <c r="K954" s="171">
        <f>ROUND(E954*J954,2)</f>
        <v>0</v>
      </c>
      <c r="L954" s="171">
        <v>21</v>
      </c>
      <c r="M954" s="171">
        <f>G954*(1+L954/100)</f>
        <v>0</v>
      </c>
      <c r="N954" s="171">
        <v>0</v>
      </c>
      <c r="O954" s="171">
        <f>ROUND(E954*N954,2)</f>
        <v>0</v>
      </c>
      <c r="P954" s="171">
        <v>0</v>
      </c>
      <c r="Q954" s="171">
        <f>ROUND(E954*P954,2)</f>
        <v>0</v>
      </c>
      <c r="R954" s="171" t="s">
        <v>349</v>
      </c>
      <c r="S954" s="171" t="s">
        <v>337</v>
      </c>
      <c r="T954" s="172" t="s">
        <v>338</v>
      </c>
      <c r="U954" s="156">
        <v>0.04</v>
      </c>
      <c r="V954" s="156">
        <f>ROUND(E954*U954,2)</f>
        <v>0</v>
      </c>
      <c r="W954" s="156"/>
      <c r="X954" s="156" t="s">
        <v>257</v>
      </c>
      <c r="Y954" s="147"/>
      <c r="Z954" s="147"/>
      <c r="AA954" s="147"/>
      <c r="AB954" s="147"/>
      <c r="AC954" s="147"/>
      <c r="AD954" s="147"/>
      <c r="AE954" s="147"/>
      <c r="AF954" s="147"/>
      <c r="AG954" s="147" t="s">
        <v>258</v>
      </c>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
      <c r="A955" s="154"/>
      <c r="B955" s="155"/>
      <c r="C955" s="264" t="s">
        <v>350</v>
      </c>
      <c r="D955" s="265"/>
      <c r="E955" s="265"/>
      <c r="F955" s="265"/>
      <c r="G955" s="265"/>
      <c r="H955" s="156"/>
      <c r="I955" s="156"/>
      <c r="J955" s="156"/>
      <c r="K955" s="156"/>
      <c r="L955" s="156"/>
      <c r="M955" s="156"/>
      <c r="N955" s="156"/>
      <c r="O955" s="156"/>
      <c r="P955" s="156"/>
      <c r="Q955" s="156"/>
      <c r="R955" s="156"/>
      <c r="S955" s="156"/>
      <c r="T955" s="156"/>
      <c r="U955" s="156"/>
      <c r="V955" s="156"/>
      <c r="W955" s="156"/>
      <c r="X955" s="156"/>
      <c r="Y955" s="147"/>
      <c r="Z955" s="147"/>
      <c r="AA955" s="147"/>
      <c r="AB955" s="147"/>
      <c r="AC955" s="147"/>
      <c r="AD955" s="147"/>
      <c r="AE955" s="147"/>
      <c r="AF955" s="147"/>
      <c r="AG955" s="147" t="s">
        <v>351</v>
      </c>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x14ac:dyDescent="0.2">
      <c r="A956" s="154"/>
      <c r="B956" s="155"/>
      <c r="C956" s="176" t="s">
        <v>1589</v>
      </c>
      <c r="D956" s="157"/>
      <c r="E956" s="158">
        <v>0.1011</v>
      </c>
      <c r="F956" s="156"/>
      <c r="G956" s="156"/>
      <c r="H956" s="156"/>
      <c r="I956" s="156"/>
      <c r="J956" s="156"/>
      <c r="K956" s="156"/>
      <c r="L956" s="156"/>
      <c r="M956" s="156"/>
      <c r="N956" s="156"/>
      <c r="O956" s="156"/>
      <c r="P956" s="156"/>
      <c r="Q956" s="156"/>
      <c r="R956" s="156"/>
      <c r="S956" s="156"/>
      <c r="T956" s="156"/>
      <c r="U956" s="156"/>
      <c r="V956" s="156"/>
      <c r="W956" s="156"/>
      <c r="X956" s="156"/>
      <c r="Y956" s="147"/>
      <c r="Z956" s="147"/>
      <c r="AA956" s="147"/>
      <c r="AB956" s="147"/>
      <c r="AC956" s="147"/>
      <c r="AD956" s="147"/>
      <c r="AE956" s="147"/>
      <c r="AF956" s="147"/>
      <c r="AG956" s="147" t="s">
        <v>260</v>
      </c>
      <c r="AH956" s="147">
        <v>5</v>
      </c>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x14ac:dyDescent="0.2">
      <c r="A957" s="166">
        <v>143</v>
      </c>
      <c r="B957" s="167" t="s">
        <v>352</v>
      </c>
      <c r="C957" s="175" t="s">
        <v>353</v>
      </c>
      <c r="D957" s="168" t="s">
        <v>335</v>
      </c>
      <c r="E957" s="169">
        <v>2.5274999999999999</v>
      </c>
      <c r="F957" s="170"/>
      <c r="G957" s="171">
        <f>ROUND(E957*F957,2)</f>
        <v>0</v>
      </c>
      <c r="H957" s="170"/>
      <c r="I957" s="171">
        <f>ROUND(E957*H957,2)</f>
        <v>0</v>
      </c>
      <c r="J957" s="170"/>
      <c r="K957" s="171">
        <f>ROUND(E957*J957,2)</f>
        <v>0</v>
      </c>
      <c r="L957" s="171">
        <v>21</v>
      </c>
      <c r="M957" s="171">
        <f>G957*(1+L957/100)</f>
        <v>0</v>
      </c>
      <c r="N957" s="171">
        <v>0</v>
      </c>
      <c r="O957" s="171">
        <f>ROUND(E957*N957,2)</f>
        <v>0</v>
      </c>
      <c r="P957" s="171">
        <v>0</v>
      </c>
      <c r="Q957" s="171">
        <f>ROUND(E957*P957,2)</f>
        <v>0</v>
      </c>
      <c r="R957" s="171" t="s">
        <v>336</v>
      </c>
      <c r="S957" s="171" t="s">
        <v>337</v>
      </c>
      <c r="T957" s="172" t="s">
        <v>338</v>
      </c>
      <c r="U957" s="156">
        <v>0</v>
      </c>
      <c r="V957" s="156">
        <f>ROUND(E957*U957,2)</f>
        <v>0</v>
      </c>
      <c r="W957" s="156"/>
      <c r="X957" s="156" t="s">
        <v>257</v>
      </c>
      <c r="Y957" s="147"/>
      <c r="Z957" s="147"/>
      <c r="AA957" s="147"/>
      <c r="AB957" s="147"/>
      <c r="AC957" s="147"/>
      <c r="AD957" s="147"/>
      <c r="AE957" s="147"/>
      <c r="AF957" s="147"/>
      <c r="AG957" s="147" t="s">
        <v>258</v>
      </c>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x14ac:dyDescent="0.2">
      <c r="A958" s="154"/>
      <c r="B958" s="155"/>
      <c r="C958" s="176" t="s">
        <v>354</v>
      </c>
      <c r="D958" s="157"/>
      <c r="E958" s="158"/>
      <c r="F958" s="156"/>
      <c r="G958" s="156"/>
      <c r="H958" s="156"/>
      <c r="I958" s="156"/>
      <c r="J958" s="156"/>
      <c r="K958" s="156"/>
      <c r="L958" s="156"/>
      <c r="M958" s="156"/>
      <c r="N958" s="156"/>
      <c r="O958" s="156"/>
      <c r="P958" s="156"/>
      <c r="Q958" s="156"/>
      <c r="R958" s="156"/>
      <c r="S958" s="156"/>
      <c r="T958" s="156"/>
      <c r="U958" s="156"/>
      <c r="V958" s="156"/>
      <c r="W958" s="156"/>
      <c r="X958" s="156"/>
      <c r="Y958" s="147"/>
      <c r="Z958" s="147"/>
      <c r="AA958" s="147"/>
      <c r="AB958" s="147"/>
      <c r="AC958" s="147"/>
      <c r="AD958" s="147"/>
      <c r="AE958" s="147"/>
      <c r="AF958" s="147"/>
      <c r="AG958" s="147" t="s">
        <v>260</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
      <c r="A959" s="154"/>
      <c r="B959" s="155"/>
      <c r="C959" s="176" t="s">
        <v>1590</v>
      </c>
      <c r="D959" s="157"/>
      <c r="E959" s="158">
        <v>2.5274999999999999</v>
      </c>
      <c r="F959" s="156"/>
      <c r="G959" s="156"/>
      <c r="H959" s="156"/>
      <c r="I959" s="156"/>
      <c r="J959" s="156"/>
      <c r="K959" s="156"/>
      <c r="L959" s="156"/>
      <c r="M959" s="156"/>
      <c r="N959" s="156"/>
      <c r="O959" s="156"/>
      <c r="P959" s="156"/>
      <c r="Q959" s="156"/>
      <c r="R959" s="156"/>
      <c r="S959" s="156"/>
      <c r="T959" s="156"/>
      <c r="U959" s="156"/>
      <c r="V959" s="156"/>
      <c r="W959" s="156"/>
      <c r="X959" s="156"/>
      <c r="Y959" s="147"/>
      <c r="Z959" s="147"/>
      <c r="AA959" s="147"/>
      <c r="AB959" s="147"/>
      <c r="AC959" s="147"/>
      <c r="AD959" s="147"/>
      <c r="AE959" s="147"/>
      <c r="AF959" s="147"/>
      <c r="AG959" s="147" t="s">
        <v>260</v>
      </c>
      <c r="AH959" s="147">
        <v>5</v>
      </c>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
      <c r="A960" s="166">
        <v>144</v>
      </c>
      <c r="B960" s="167" t="s">
        <v>825</v>
      </c>
      <c r="C960" s="175" t="s">
        <v>826</v>
      </c>
      <c r="D960" s="168" t="s">
        <v>335</v>
      </c>
      <c r="E960" s="169">
        <v>0.1011</v>
      </c>
      <c r="F960" s="170"/>
      <c r="G960" s="171">
        <f>ROUND(E960*F960,2)</f>
        <v>0</v>
      </c>
      <c r="H960" s="170"/>
      <c r="I960" s="171">
        <f>ROUND(E960*H960,2)</f>
        <v>0</v>
      </c>
      <c r="J960" s="170"/>
      <c r="K960" s="171">
        <f>ROUND(E960*J960,2)</f>
        <v>0</v>
      </c>
      <c r="L960" s="171">
        <v>21</v>
      </c>
      <c r="M960" s="171">
        <f>G960*(1+L960/100)</f>
        <v>0</v>
      </c>
      <c r="N960" s="171">
        <v>0</v>
      </c>
      <c r="O960" s="171">
        <f>ROUND(E960*N960,2)</f>
        <v>0</v>
      </c>
      <c r="P960" s="171">
        <v>0</v>
      </c>
      <c r="Q960" s="171">
        <f>ROUND(E960*P960,2)</f>
        <v>0</v>
      </c>
      <c r="R960" s="171" t="s">
        <v>336</v>
      </c>
      <c r="S960" s="171" t="s">
        <v>337</v>
      </c>
      <c r="T960" s="172" t="s">
        <v>338</v>
      </c>
      <c r="U960" s="156">
        <v>0</v>
      </c>
      <c r="V960" s="156">
        <f>ROUND(E960*U960,2)</f>
        <v>0</v>
      </c>
      <c r="W960" s="156"/>
      <c r="X960" s="156" t="s">
        <v>257</v>
      </c>
      <c r="Y960" s="147"/>
      <c r="Z960" s="147"/>
      <c r="AA960" s="147"/>
      <c r="AB960" s="147"/>
      <c r="AC960" s="147"/>
      <c r="AD960" s="147"/>
      <c r="AE960" s="147"/>
      <c r="AF960" s="147"/>
      <c r="AG960" s="147" t="s">
        <v>258</v>
      </c>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
      <c r="A961" s="154"/>
      <c r="B961" s="155"/>
      <c r="C961" s="176" t="s">
        <v>1591</v>
      </c>
      <c r="D961" s="157"/>
      <c r="E961" s="158">
        <v>3.6700000000000001E-3</v>
      </c>
      <c r="F961" s="156"/>
      <c r="G961" s="156"/>
      <c r="H961" s="156"/>
      <c r="I961" s="156"/>
      <c r="J961" s="156"/>
      <c r="K961" s="156"/>
      <c r="L961" s="156"/>
      <c r="M961" s="156"/>
      <c r="N961" s="156"/>
      <c r="O961" s="156"/>
      <c r="P961" s="156"/>
      <c r="Q961" s="156"/>
      <c r="R961" s="156"/>
      <c r="S961" s="156"/>
      <c r="T961" s="156"/>
      <c r="U961" s="156"/>
      <c r="V961" s="156"/>
      <c r="W961" s="156"/>
      <c r="X961" s="156"/>
      <c r="Y961" s="147"/>
      <c r="Z961" s="147"/>
      <c r="AA961" s="147"/>
      <c r="AB961" s="147"/>
      <c r="AC961" s="147"/>
      <c r="AD961" s="147"/>
      <c r="AE961" s="147"/>
      <c r="AF961" s="147"/>
      <c r="AG961" s="147" t="s">
        <v>260</v>
      </c>
      <c r="AH961" s="147">
        <v>6</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54"/>
      <c r="B962" s="155"/>
      <c r="C962" s="176" t="s">
        <v>1592</v>
      </c>
      <c r="D962" s="157"/>
      <c r="E962" s="158">
        <v>3.3500000000000001E-3</v>
      </c>
      <c r="F962" s="156"/>
      <c r="G962" s="156"/>
      <c r="H962" s="156"/>
      <c r="I962" s="156"/>
      <c r="J962" s="156"/>
      <c r="K962" s="156"/>
      <c r="L962" s="156"/>
      <c r="M962" s="156"/>
      <c r="N962" s="156"/>
      <c r="O962" s="156"/>
      <c r="P962" s="156"/>
      <c r="Q962" s="156"/>
      <c r="R962" s="156"/>
      <c r="S962" s="156"/>
      <c r="T962" s="156"/>
      <c r="U962" s="156"/>
      <c r="V962" s="156"/>
      <c r="W962" s="156"/>
      <c r="X962" s="156"/>
      <c r="Y962" s="147"/>
      <c r="Z962" s="147"/>
      <c r="AA962" s="147"/>
      <c r="AB962" s="147"/>
      <c r="AC962" s="147"/>
      <c r="AD962" s="147"/>
      <c r="AE962" s="147"/>
      <c r="AF962" s="147"/>
      <c r="AG962" s="147" t="s">
        <v>260</v>
      </c>
      <c r="AH962" s="147">
        <v>6</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
      <c r="A963" s="154"/>
      <c r="B963" s="155"/>
      <c r="C963" s="176" t="s">
        <v>1593</v>
      </c>
      <c r="D963" s="157"/>
      <c r="E963" s="158">
        <v>9.4079999999999997E-2</v>
      </c>
      <c r="F963" s="156"/>
      <c r="G963" s="156"/>
      <c r="H963" s="156"/>
      <c r="I963" s="156"/>
      <c r="J963" s="156"/>
      <c r="K963" s="156"/>
      <c r="L963" s="156"/>
      <c r="M963" s="156"/>
      <c r="N963" s="156"/>
      <c r="O963" s="156"/>
      <c r="P963" s="156"/>
      <c r="Q963" s="156"/>
      <c r="R963" s="156"/>
      <c r="S963" s="156"/>
      <c r="T963" s="156"/>
      <c r="U963" s="156"/>
      <c r="V963" s="156"/>
      <c r="W963" s="156"/>
      <c r="X963" s="156"/>
      <c r="Y963" s="147"/>
      <c r="Z963" s="147"/>
      <c r="AA963" s="147"/>
      <c r="AB963" s="147"/>
      <c r="AC963" s="147"/>
      <c r="AD963" s="147"/>
      <c r="AE963" s="147"/>
      <c r="AF963" s="147"/>
      <c r="AG963" s="147" t="s">
        <v>260</v>
      </c>
      <c r="AH963" s="147">
        <v>6</v>
      </c>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x14ac:dyDescent="0.2">
      <c r="A964" s="3"/>
      <c r="B964" s="4"/>
      <c r="C964" s="177"/>
      <c r="D964" s="6"/>
      <c r="E964" s="3"/>
      <c r="F964" s="3"/>
      <c r="G964" s="3"/>
      <c r="H964" s="3"/>
      <c r="I964" s="3"/>
      <c r="J964" s="3"/>
      <c r="K964" s="3"/>
      <c r="L964" s="3"/>
      <c r="M964" s="3"/>
      <c r="N964" s="3"/>
      <c r="O964" s="3"/>
      <c r="P964" s="3"/>
      <c r="Q964" s="3"/>
      <c r="R964" s="3"/>
      <c r="S964" s="3"/>
      <c r="T964" s="3"/>
      <c r="U964" s="3"/>
      <c r="V964" s="3"/>
      <c r="W964" s="3"/>
      <c r="X964" s="3"/>
      <c r="AE964">
        <v>15</v>
      </c>
      <c r="AF964">
        <v>21</v>
      </c>
      <c r="AG964" t="s">
        <v>237</v>
      </c>
    </row>
    <row r="965" spans="1:60" x14ac:dyDescent="0.2">
      <c r="A965" s="150"/>
      <c r="B965" s="151" t="s">
        <v>29</v>
      </c>
      <c r="C965" s="178"/>
      <c r="D965" s="152"/>
      <c r="E965" s="153"/>
      <c r="F965" s="153"/>
      <c r="G965" s="173">
        <f>G8+G128+G142+G293+G320+G442+G497+G501+G531+G541+G551+G553+G583+G636+G640+G659+G686+G716+G748+G805+G899+G910+G921+G942+G946</f>
        <v>0</v>
      </c>
      <c r="H965" s="3"/>
      <c r="I965" s="3"/>
      <c r="J965" s="3"/>
      <c r="K965" s="3"/>
      <c r="L965" s="3"/>
      <c r="M965" s="3"/>
      <c r="N965" s="3"/>
      <c r="O965" s="3"/>
      <c r="P965" s="3"/>
      <c r="Q965" s="3"/>
      <c r="R965" s="3"/>
      <c r="S965" s="3"/>
      <c r="T965" s="3"/>
      <c r="U965" s="3"/>
      <c r="V965" s="3"/>
      <c r="W965" s="3"/>
      <c r="X965" s="3"/>
      <c r="AE965">
        <f>SUMIF(L7:L963,AE964,G7:G963)</f>
        <v>0</v>
      </c>
      <c r="AF965">
        <f>SUMIF(L7:L963,AF964,G7:G963)</f>
        <v>0</v>
      </c>
      <c r="AG965" t="s">
        <v>372</v>
      </c>
    </row>
    <row r="966" spans="1:60" x14ac:dyDescent="0.2">
      <c r="C966" s="179"/>
      <c r="D966" s="10"/>
      <c r="AG966" t="s">
        <v>373</v>
      </c>
    </row>
    <row r="967" spans="1:60" x14ac:dyDescent="0.2">
      <c r="D967" s="10"/>
    </row>
    <row r="968" spans="1:60" x14ac:dyDescent="0.2">
      <c r="D968" s="10"/>
    </row>
    <row r="969" spans="1:60" x14ac:dyDescent="0.2">
      <c r="D969" s="10"/>
    </row>
    <row r="970" spans="1:60" x14ac:dyDescent="0.2">
      <c r="D970" s="10"/>
    </row>
    <row r="971" spans="1:60" x14ac:dyDescent="0.2">
      <c r="D971" s="10"/>
    </row>
    <row r="972" spans="1:60" x14ac:dyDescent="0.2">
      <c r="D972" s="10"/>
    </row>
    <row r="973" spans="1:60" x14ac:dyDescent="0.2">
      <c r="D973" s="10"/>
    </row>
    <row r="974" spans="1:60" x14ac:dyDescent="0.2">
      <c r="D974" s="10"/>
    </row>
    <row r="975" spans="1:60" x14ac:dyDescent="0.2">
      <c r="D975" s="10"/>
    </row>
    <row r="976" spans="1:60"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3R5clIVBhG8TysOy4KS2KYIaURVgnCyZ56yJ/E8dvHgRSZl79GFiQbNNYDoWLHBTNCv7Dnj58Km+Pw0VuI7A==" saltValue="IMLESRvAJpl/ueikwmX0GQ==" spinCount="100000" sheet="1"/>
  <mergeCells count="68">
    <mergeCell ref="C69:G69"/>
    <mergeCell ref="A1:G1"/>
    <mergeCell ref="C2:G2"/>
    <mergeCell ref="C3:G3"/>
    <mergeCell ref="C4:G4"/>
    <mergeCell ref="C10:G10"/>
    <mergeCell ref="C19:G19"/>
    <mergeCell ref="C38:G38"/>
    <mergeCell ref="C50:G50"/>
    <mergeCell ref="C60:G60"/>
    <mergeCell ref="C67:G67"/>
    <mergeCell ref="C68:G68"/>
    <mergeCell ref="C295:G295"/>
    <mergeCell ref="C70:G70"/>
    <mergeCell ref="C74:G74"/>
    <mergeCell ref="C136:G136"/>
    <mergeCell ref="C140:G140"/>
    <mergeCell ref="C144:G144"/>
    <mergeCell ref="C213:G213"/>
    <mergeCell ref="C222:G222"/>
    <mergeCell ref="C223:G223"/>
    <mergeCell ref="C249:G249"/>
    <mergeCell ref="C250:G250"/>
    <mergeCell ref="C284:G284"/>
    <mergeCell ref="C381:G381"/>
    <mergeCell ref="C296:G296"/>
    <mergeCell ref="C297:G297"/>
    <mergeCell ref="C298:G298"/>
    <mergeCell ref="C305:G305"/>
    <mergeCell ref="C306:G306"/>
    <mergeCell ref="C311:G311"/>
    <mergeCell ref="C322:G322"/>
    <mergeCell ref="C323:G323"/>
    <mergeCell ref="C331:G331"/>
    <mergeCell ref="C340:G340"/>
    <mergeCell ref="C341:G341"/>
    <mergeCell ref="C586:G586"/>
    <mergeCell ref="C382:G382"/>
    <mergeCell ref="C386:G386"/>
    <mergeCell ref="C403:G403"/>
    <mergeCell ref="C417:G417"/>
    <mergeCell ref="C425:G425"/>
    <mergeCell ref="C431:G431"/>
    <mergeCell ref="C432:G432"/>
    <mergeCell ref="C447:G447"/>
    <mergeCell ref="C555:G555"/>
    <mergeCell ref="C582:G582"/>
    <mergeCell ref="C585:G585"/>
    <mergeCell ref="C759:G759"/>
    <mergeCell ref="C635:G635"/>
    <mergeCell ref="C661:G661"/>
    <mergeCell ref="C662:G662"/>
    <mergeCell ref="C674:G674"/>
    <mergeCell ref="C675:G675"/>
    <mergeCell ref="C682:G682"/>
    <mergeCell ref="C683:G683"/>
    <mergeCell ref="C694:G694"/>
    <mergeCell ref="C701:G701"/>
    <mergeCell ref="C715:G715"/>
    <mergeCell ref="C732:G732"/>
    <mergeCell ref="C908:G908"/>
    <mergeCell ref="C955:G955"/>
    <mergeCell ref="C767:G767"/>
    <mergeCell ref="C782:G782"/>
    <mergeCell ref="C787:G787"/>
    <mergeCell ref="C804:G804"/>
    <mergeCell ref="C814:G814"/>
    <mergeCell ref="C826:G82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51</v>
      </c>
      <c r="C3" s="258" t="s">
        <v>52</v>
      </c>
      <c r="D3" s="259"/>
      <c r="E3" s="259"/>
      <c r="F3" s="259"/>
      <c r="G3" s="260"/>
      <c r="AC3" s="121" t="s">
        <v>226</v>
      </c>
      <c r="AG3" t="s">
        <v>227</v>
      </c>
    </row>
    <row r="4" spans="1:60" ht="24.95" customHeight="1" x14ac:dyDescent="0.2">
      <c r="A4" s="140" t="s">
        <v>9</v>
      </c>
      <c r="B4" s="141" t="s">
        <v>56</v>
      </c>
      <c r="C4" s="261" t="s">
        <v>57</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127</v>
      </c>
      <c r="C8" s="174" t="s">
        <v>128</v>
      </c>
      <c r="D8" s="162"/>
      <c r="E8" s="163"/>
      <c r="F8" s="164"/>
      <c r="G8" s="164">
        <f>SUMIF(AG9:AG17,"&lt;&gt;NOR",G9:G17)</f>
        <v>0</v>
      </c>
      <c r="H8" s="164"/>
      <c r="I8" s="164">
        <f>SUM(I9:I17)</f>
        <v>0</v>
      </c>
      <c r="J8" s="164"/>
      <c r="K8" s="164">
        <f>SUM(K9:K17)</f>
        <v>0</v>
      </c>
      <c r="L8" s="164"/>
      <c r="M8" s="164">
        <f>SUM(M9:M17)</f>
        <v>0</v>
      </c>
      <c r="N8" s="164"/>
      <c r="O8" s="164">
        <f>SUM(O9:O17)</f>
        <v>0</v>
      </c>
      <c r="P8" s="164"/>
      <c r="Q8" s="164">
        <f>SUM(Q9:Q17)</f>
        <v>0</v>
      </c>
      <c r="R8" s="164"/>
      <c r="S8" s="164"/>
      <c r="T8" s="165"/>
      <c r="U8" s="159"/>
      <c r="V8" s="159">
        <f>SUM(V9:V17)</f>
        <v>0</v>
      </c>
      <c r="W8" s="159"/>
      <c r="X8" s="159"/>
      <c r="AG8" t="s">
        <v>251</v>
      </c>
    </row>
    <row r="9" spans="1:60" outlineLevel="1" x14ac:dyDescent="0.2">
      <c r="A9" s="189">
        <v>1</v>
      </c>
      <c r="B9" s="190" t="s">
        <v>1596</v>
      </c>
      <c r="C9" s="196" t="s">
        <v>1597</v>
      </c>
      <c r="D9" s="191" t="s">
        <v>535</v>
      </c>
      <c r="E9" s="192">
        <v>18</v>
      </c>
      <c r="F9" s="193"/>
      <c r="G9" s="194">
        <f t="shared" ref="G9:G17" si="0">ROUND(E9*F9,2)</f>
        <v>0</v>
      </c>
      <c r="H9" s="193"/>
      <c r="I9" s="194">
        <f t="shared" ref="I9:I17" si="1">ROUND(E9*H9,2)</f>
        <v>0</v>
      </c>
      <c r="J9" s="193"/>
      <c r="K9" s="194">
        <f t="shared" ref="K9:K17" si="2">ROUND(E9*J9,2)</f>
        <v>0</v>
      </c>
      <c r="L9" s="194">
        <v>21</v>
      </c>
      <c r="M9" s="194">
        <f t="shared" ref="M9:M17" si="3">G9*(1+L9/100)</f>
        <v>0</v>
      </c>
      <c r="N9" s="194">
        <v>0</v>
      </c>
      <c r="O9" s="194">
        <f t="shared" ref="O9:O17" si="4">ROUND(E9*N9,2)</f>
        <v>0</v>
      </c>
      <c r="P9" s="194">
        <v>0</v>
      </c>
      <c r="Q9" s="194">
        <f t="shared" ref="Q9:Q17" si="5">ROUND(E9*P9,2)</f>
        <v>0</v>
      </c>
      <c r="R9" s="194"/>
      <c r="S9" s="194" t="s">
        <v>255</v>
      </c>
      <c r="T9" s="195" t="s">
        <v>256</v>
      </c>
      <c r="U9" s="156">
        <v>0</v>
      </c>
      <c r="V9" s="156">
        <f t="shared" ref="V9:V17" si="6">ROUND(E9*U9,2)</f>
        <v>0</v>
      </c>
      <c r="W9" s="156"/>
      <c r="X9" s="156" t="s">
        <v>257</v>
      </c>
      <c r="Y9" s="147"/>
      <c r="Z9" s="147"/>
      <c r="AA9" s="147"/>
      <c r="AB9" s="147"/>
      <c r="AC9" s="147"/>
      <c r="AD9" s="147"/>
      <c r="AE9" s="147"/>
      <c r="AF9" s="147"/>
      <c r="AG9" s="147" t="s">
        <v>1598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9">
        <v>2</v>
      </c>
      <c r="B10" s="190" t="s">
        <v>1599</v>
      </c>
      <c r="C10" s="196" t="s">
        <v>1600</v>
      </c>
      <c r="D10" s="191" t="s">
        <v>535</v>
      </c>
      <c r="E10" s="192">
        <v>18</v>
      </c>
      <c r="F10" s="193"/>
      <c r="G10" s="194">
        <f t="shared" si="0"/>
        <v>0</v>
      </c>
      <c r="H10" s="193"/>
      <c r="I10" s="194">
        <f t="shared" si="1"/>
        <v>0</v>
      </c>
      <c r="J10" s="193"/>
      <c r="K10" s="194">
        <f t="shared" si="2"/>
        <v>0</v>
      </c>
      <c r="L10" s="194">
        <v>21</v>
      </c>
      <c r="M10" s="194">
        <f t="shared" si="3"/>
        <v>0</v>
      </c>
      <c r="N10" s="194">
        <v>0</v>
      </c>
      <c r="O10" s="194">
        <f t="shared" si="4"/>
        <v>0</v>
      </c>
      <c r="P10" s="194">
        <v>0</v>
      </c>
      <c r="Q10" s="194">
        <f t="shared" si="5"/>
        <v>0</v>
      </c>
      <c r="R10" s="194"/>
      <c r="S10" s="194" t="s">
        <v>255</v>
      </c>
      <c r="T10" s="195" t="s">
        <v>256</v>
      </c>
      <c r="U10" s="156">
        <v>0</v>
      </c>
      <c r="V10" s="156">
        <f t="shared" si="6"/>
        <v>0</v>
      </c>
      <c r="W10" s="156"/>
      <c r="X10" s="156" t="s">
        <v>257</v>
      </c>
      <c r="Y10" s="147"/>
      <c r="Z10" s="147"/>
      <c r="AA10" s="147"/>
      <c r="AB10" s="147"/>
      <c r="AC10" s="147"/>
      <c r="AD10" s="147"/>
      <c r="AE10" s="147"/>
      <c r="AF10" s="147"/>
      <c r="AG10" s="147" t="s">
        <v>1598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9">
        <v>3</v>
      </c>
      <c r="B11" s="190" t="s">
        <v>1601</v>
      </c>
      <c r="C11" s="196" t="s">
        <v>1602</v>
      </c>
      <c r="D11" s="191" t="s">
        <v>535</v>
      </c>
      <c r="E11" s="192">
        <v>9</v>
      </c>
      <c r="F11" s="193"/>
      <c r="G11" s="194">
        <f t="shared" si="0"/>
        <v>0</v>
      </c>
      <c r="H11" s="193"/>
      <c r="I11" s="194">
        <f t="shared" si="1"/>
        <v>0</v>
      </c>
      <c r="J11" s="193"/>
      <c r="K11" s="194">
        <f t="shared" si="2"/>
        <v>0</v>
      </c>
      <c r="L11" s="194">
        <v>21</v>
      </c>
      <c r="M11" s="194">
        <f t="shared" si="3"/>
        <v>0</v>
      </c>
      <c r="N11" s="194">
        <v>0</v>
      </c>
      <c r="O11" s="194">
        <f t="shared" si="4"/>
        <v>0</v>
      </c>
      <c r="P11" s="194">
        <v>0</v>
      </c>
      <c r="Q11" s="194">
        <f t="shared" si="5"/>
        <v>0</v>
      </c>
      <c r="R11" s="194"/>
      <c r="S11" s="194" t="s">
        <v>255</v>
      </c>
      <c r="T11" s="195" t="s">
        <v>256</v>
      </c>
      <c r="U11" s="156">
        <v>0</v>
      </c>
      <c r="V11" s="156">
        <f t="shared" si="6"/>
        <v>0</v>
      </c>
      <c r="W11" s="156"/>
      <c r="X11" s="156" t="s">
        <v>257</v>
      </c>
      <c r="Y11" s="147"/>
      <c r="Z11" s="147"/>
      <c r="AA11" s="147"/>
      <c r="AB11" s="147"/>
      <c r="AC11" s="147"/>
      <c r="AD11" s="147"/>
      <c r="AE11" s="147"/>
      <c r="AF11" s="147"/>
      <c r="AG11" s="147" t="s">
        <v>1598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9">
        <v>4</v>
      </c>
      <c r="B12" s="190" t="s">
        <v>1603</v>
      </c>
      <c r="C12" s="196" t="s">
        <v>1604</v>
      </c>
      <c r="D12" s="191" t="s">
        <v>535</v>
      </c>
      <c r="E12" s="192">
        <v>9</v>
      </c>
      <c r="F12" s="193"/>
      <c r="G12" s="194">
        <f t="shared" si="0"/>
        <v>0</v>
      </c>
      <c r="H12" s="193"/>
      <c r="I12" s="194">
        <f t="shared" si="1"/>
        <v>0</v>
      </c>
      <c r="J12" s="193"/>
      <c r="K12" s="194">
        <f t="shared" si="2"/>
        <v>0</v>
      </c>
      <c r="L12" s="194">
        <v>21</v>
      </c>
      <c r="M12" s="194">
        <f t="shared" si="3"/>
        <v>0</v>
      </c>
      <c r="N12" s="194">
        <v>0</v>
      </c>
      <c r="O12" s="194">
        <f t="shared" si="4"/>
        <v>0</v>
      </c>
      <c r="P12" s="194">
        <v>0</v>
      </c>
      <c r="Q12" s="194">
        <f t="shared" si="5"/>
        <v>0</v>
      </c>
      <c r="R12" s="194"/>
      <c r="S12" s="194" t="s">
        <v>255</v>
      </c>
      <c r="T12" s="195" t="s">
        <v>256</v>
      </c>
      <c r="U12" s="156">
        <v>0</v>
      </c>
      <c r="V12" s="156">
        <f t="shared" si="6"/>
        <v>0</v>
      </c>
      <c r="W12" s="156"/>
      <c r="X12" s="156" t="s">
        <v>257</v>
      </c>
      <c r="Y12" s="147"/>
      <c r="Z12" s="147"/>
      <c r="AA12" s="147"/>
      <c r="AB12" s="147"/>
      <c r="AC12" s="147"/>
      <c r="AD12" s="147"/>
      <c r="AE12" s="147"/>
      <c r="AF12" s="147"/>
      <c r="AG12" s="147" t="s">
        <v>1598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9">
        <v>5</v>
      </c>
      <c r="B13" s="190" t="s">
        <v>1605</v>
      </c>
      <c r="C13" s="196" t="s">
        <v>1606</v>
      </c>
      <c r="D13" s="191" t="s">
        <v>535</v>
      </c>
      <c r="E13" s="192">
        <v>9</v>
      </c>
      <c r="F13" s="193"/>
      <c r="G13" s="194">
        <f t="shared" si="0"/>
        <v>0</v>
      </c>
      <c r="H13" s="193"/>
      <c r="I13" s="194">
        <f t="shared" si="1"/>
        <v>0</v>
      </c>
      <c r="J13" s="193"/>
      <c r="K13" s="194">
        <f t="shared" si="2"/>
        <v>0</v>
      </c>
      <c r="L13" s="194">
        <v>21</v>
      </c>
      <c r="M13" s="194">
        <f t="shared" si="3"/>
        <v>0</v>
      </c>
      <c r="N13" s="194">
        <v>0</v>
      </c>
      <c r="O13" s="194">
        <f t="shared" si="4"/>
        <v>0</v>
      </c>
      <c r="P13" s="194">
        <v>0</v>
      </c>
      <c r="Q13" s="194">
        <f t="shared" si="5"/>
        <v>0</v>
      </c>
      <c r="R13" s="194"/>
      <c r="S13" s="194" t="s">
        <v>255</v>
      </c>
      <c r="T13" s="195" t="s">
        <v>256</v>
      </c>
      <c r="U13" s="156">
        <v>0</v>
      </c>
      <c r="V13" s="156">
        <f t="shared" si="6"/>
        <v>0</v>
      </c>
      <c r="W13" s="156"/>
      <c r="X13" s="156" t="s">
        <v>1607</v>
      </c>
      <c r="Y13" s="147"/>
      <c r="Z13" s="147"/>
      <c r="AA13" s="147"/>
      <c r="AB13" s="147"/>
      <c r="AC13" s="147"/>
      <c r="AD13" s="147"/>
      <c r="AE13" s="147"/>
      <c r="AF13" s="147"/>
      <c r="AG13" s="147" t="s">
        <v>1608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9">
        <v>6</v>
      </c>
      <c r="B14" s="190" t="s">
        <v>1609</v>
      </c>
      <c r="C14" s="196" t="s">
        <v>1610</v>
      </c>
      <c r="D14" s="191" t="s">
        <v>535</v>
      </c>
      <c r="E14" s="192">
        <v>9</v>
      </c>
      <c r="F14" s="193"/>
      <c r="G14" s="194">
        <f t="shared" si="0"/>
        <v>0</v>
      </c>
      <c r="H14" s="193"/>
      <c r="I14" s="194">
        <f t="shared" si="1"/>
        <v>0</v>
      </c>
      <c r="J14" s="193"/>
      <c r="K14" s="194">
        <f t="shared" si="2"/>
        <v>0</v>
      </c>
      <c r="L14" s="194">
        <v>21</v>
      </c>
      <c r="M14" s="194">
        <f t="shared" si="3"/>
        <v>0</v>
      </c>
      <c r="N14" s="194">
        <v>0</v>
      </c>
      <c r="O14" s="194">
        <f t="shared" si="4"/>
        <v>0</v>
      </c>
      <c r="P14" s="194">
        <v>0</v>
      </c>
      <c r="Q14" s="194">
        <f t="shared" si="5"/>
        <v>0</v>
      </c>
      <c r="R14" s="194"/>
      <c r="S14" s="194" t="s">
        <v>255</v>
      </c>
      <c r="T14" s="195" t="s">
        <v>256</v>
      </c>
      <c r="U14" s="156">
        <v>0</v>
      </c>
      <c r="V14" s="156">
        <f t="shared" si="6"/>
        <v>0</v>
      </c>
      <c r="W14" s="156"/>
      <c r="X14" s="156" t="s">
        <v>257</v>
      </c>
      <c r="Y14" s="147"/>
      <c r="Z14" s="147"/>
      <c r="AA14" s="147"/>
      <c r="AB14" s="147"/>
      <c r="AC14" s="147"/>
      <c r="AD14" s="147"/>
      <c r="AE14" s="147"/>
      <c r="AF14" s="147"/>
      <c r="AG14" s="147" t="s">
        <v>1598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9">
        <v>7</v>
      </c>
      <c r="B15" s="190" t="s">
        <v>1611</v>
      </c>
      <c r="C15" s="196" t="s">
        <v>1612</v>
      </c>
      <c r="D15" s="191" t="s">
        <v>535</v>
      </c>
      <c r="E15" s="192">
        <v>9</v>
      </c>
      <c r="F15" s="193"/>
      <c r="G15" s="194">
        <f t="shared" si="0"/>
        <v>0</v>
      </c>
      <c r="H15" s="193"/>
      <c r="I15" s="194">
        <f t="shared" si="1"/>
        <v>0</v>
      </c>
      <c r="J15" s="193"/>
      <c r="K15" s="194">
        <f t="shared" si="2"/>
        <v>0</v>
      </c>
      <c r="L15" s="194">
        <v>21</v>
      </c>
      <c r="M15" s="194">
        <f t="shared" si="3"/>
        <v>0</v>
      </c>
      <c r="N15" s="194">
        <v>0</v>
      </c>
      <c r="O15" s="194">
        <f t="shared" si="4"/>
        <v>0</v>
      </c>
      <c r="P15" s="194">
        <v>0</v>
      </c>
      <c r="Q15" s="194">
        <f t="shared" si="5"/>
        <v>0</v>
      </c>
      <c r="R15" s="194"/>
      <c r="S15" s="194" t="s">
        <v>255</v>
      </c>
      <c r="T15" s="195" t="s">
        <v>256</v>
      </c>
      <c r="U15" s="156">
        <v>0</v>
      </c>
      <c r="V15" s="156">
        <f t="shared" si="6"/>
        <v>0</v>
      </c>
      <c r="W15" s="156"/>
      <c r="X15" s="156" t="s">
        <v>257</v>
      </c>
      <c r="Y15" s="147"/>
      <c r="Z15" s="147"/>
      <c r="AA15" s="147"/>
      <c r="AB15" s="147"/>
      <c r="AC15" s="147"/>
      <c r="AD15" s="147"/>
      <c r="AE15" s="147"/>
      <c r="AF15" s="147"/>
      <c r="AG15" s="147" t="s">
        <v>1598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89">
        <v>8</v>
      </c>
      <c r="B16" s="190" t="s">
        <v>1613</v>
      </c>
      <c r="C16" s="196" t="s">
        <v>1614</v>
      </c>
      <c r="D16" s="191" t="s">
        <v>535</v>
      </c>
      <c r="E16" s="192">
        <v>9</v>
      </c>
      <c r="F16" s="193"/>
      <c r="G16" s="194">
        <f t="shared" si="0"/>
        <v>0</v>
      </c>
      <c r="H16" s="193"/>
      <c r="I16" s="194">
        <f t="shared" si="1"/>
        <v>0</v>
      </c>
      <c r="J16" s="193"/>
      <c r="K16" s="194">
        <f t="shared" si="2"/>
        <v>0</v>
      </c>
      <c r="L16" s="194">
        <v>21</v>
      </c>
      <c r="M16" s="194">
        <f t="shared" si="3"/>
        <v>0</v>
      </c>
      <c r="N16" s="194">
        <v>0</v>
      </c>
      <c r="O16" s="194">
        <f t="shared" si="4"/>
        <v>0</v>
      </c>
      <c r="P16" s="194">
        <v>0</v>
      </c>
      <c r="Q16" s="194">
        <f t="shared" si="5"/>
        <v>0</v>
      </c>
      <c r="R16" s="194"/>
      <c r="S16" s="194" t="s">
        <v>255</v>
      </c>
      <c r="T16" s="195" t="s">
        <v>256</v>
      </c>
      <c r="U16" s="156">
        <v>0</v>
      </c>
      <c r="V16" s="156">
        <f t="shared" si="6"/>
        <v>0</v>
      </c>
      <c r="W16" s="156"/>
      <c r="X16" s="156" t="s">
        <v>257</v>
      </c>
      <c r="Y16" s="147"/>
      <c r="Z16" s="147"/>
      <c r="AA16" s="147"/>
      <c r="AB16" s="147"/>
      <c r="AC16" s="147"/>
      <c r="AD16" s="147"/>
      <c r="AE16" s="147"/>
      <c r="AF16" s="147"/>
      <c r="AG16" s="147" t="s">
        <v>1598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9">
        <v>9</v>
      </c>
      <c r="B17" s="190" t="s">
        <v>1615</v>
      </c>
      <c r="C17" s="196" t="s">
        <v>1616</v>
      </c>
      <c r="D17" s="191" t="s">
        <v>335</v>
      </c>
      <c r="E17" s="192">
        <v>16.2</v>
      </c>
      <c r="F17" s="193"/>
      <c r="G17" s="194">
        <f t="shared" si="0"/>
        <v>0</v>
      </c>
      <c r="H17" s="193"/>
      <c r="I17" s="194">
        <f t="shared" si="1"/>
        <v>0</v>
      </c>
      <c r="J17" s="193"/>
      <c r="K17" s="194">
        <f t="shared" si="2"/>
        <v>0</v>
      </c>
      <c r="L17" s="194">
        <v>21</v>
      </c>
      <c r="M17" s="194">
        <f t="shared" si="3"/>
        <v>0</v>
      </c>
      <c r="N17" s="194">
        <v>0</v>
      </c>
      <c r="O17" s="194">
        <f t="shared" si="4"/>
        <v>0</v>
      </c>
      <c r="P17" s="194">
        <v>0</v>
      </c>
      <c r="Q17" s="194">
        <f t="shared" si="5"/>
        <v>0</v>
      </c>
      <c r="R17" s="194"/>
      <c r="S17" s="194" t="s">
        <v>255</v>
      </c>
      <c r="T17" s="195" t="s">
        <v>256</v>
      </c>
      <c r="U17" s="156">
        <v>0</v>
      </c>
      <c r="V17" s="156">
        <f t="shared" si="6"/>
        <v>0</v>
      </c>
      <c r="W17" s="156"/>
      <c r="X17" s="156" t="s">
        <v>961</v>
      </c>
      <c r="Y17" s="147"/>
      <c r="Z17" s="147"/>
      <c r="AA17" s="147"/>
      <c r="AB17" s="147"/>
      <c r="AC17" s="147"/>
      <c r="AD17" s="147"/>
      <c r="AE17" s="147"/>
      <c r="AF17" s="147"/>
      <c r="AG17" s="147" t="s">
        <v>1617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0" t="s">
        <v>250</v>
      </c>
      <c r="B18" s="161" t="s">
        <v>222</v>
      </c>
      <c r="C18" s="174" t="s">
        <v>223</v>
      </c>
      <c r="D18" s="162"/>
      <c r="E18" s="163"/>
      <c r="F18" s="164"/>
      <c r="G18" s="164">
        <f>SUMIF(AG19:AG22,"&lt;&gt;NOR",G19:G22)</f>
        <v>0</v>
      </c>
      <c r="H18" s="164"/>
      <c r="I18" s="164">
        <f>SUM(I19:I22)</f>
        <v>0</v>
      </c>
      <c r="J18" s="164"/>
      <c r="K18" s="164">
        <f>SUM(K19:K22)</f>
        <v>0</v>
      </c>
      <c r="L18" s="164"/>
      <c r="M18" s="164">
        <f>SUM(M19:M22)</f>
        <v>0</v>
      </c>
      <c r="N18" s="164"/>
      <c r="O18" s="164">
        <f>SUM(O19:O22)</f>
        <v>0</v>
      </c>
      <c r="P18" s="164"/>
      <c r="Q18" s="164">
        <f>SUM(Q19:Q22)</f>
        <v>0</v>
      </c>
      <c r="R18" s="164"/>
      <c r="S18" s="164"/>
      <c r="T18" s="165"/>
      <c r="U18" s="159"/>
      <c r="V18" s="159">
        <f>SUM(V19:V22)</f>
        <v>0</v>
      </c>
      <c r="W18" s="159"/>
      <c r="X18" s="159"/>
      <c r="AG18" t="s">
        <v>251</v>
      </c>
    </row>
    <row r="19" spans="1:60" outlineLevel="1" x14ac:dyDescent="0.2">
      <c r="A19" s="189">
        <v>10</v>
      </c>
      <c r="B19" s="190" t="s">
        <v>1618</v>
      </c>
      <c r="C19" s="196" t="s">
        <v>1619</v>
      </c>
      <c r="D19" s="191" t="s">
        <v>700</v>
      </c>
      <c r="E19" s="192">
        <v>305</v>
      </c>
      <c r="F19" s="193"/>
      <c r="G19" s="194">
        <f>ROUND(E19*F19,2)</f>
        <v>0</v>
      </c>
      <c r="H19" s="193"/>
      <c r="I19" s="194">
        <f>ROUND(E19*H19,2)</f>
        <v>0</v>
      </c>
      <c r="J19" s="193"/>
      <c r="K19" s="194">
        <f>ROUND(E19*J19,2)</f>
        <v>0</v>
      </c>
      <c r="L19" s="194">
        <v>21</v>
      </c>
      <c r="M19" s="194">
        <f>G19*(1+L19/100)</f>
        <v>0</v>
      </c>
      <c r="N19" s="194">
        <v>0</v>
      </c>
      <c r="O19" s="194">
        <f>ROUND(E19*N19,2)</f>
        <v>0</v>
      </c>
      <c r="P19" s="194">
        <v>0</v>
      </c>
      <c r="Q19" s="194">
        <f>ROUND(E19*P19,2)</f>
        <v>0</v>
      </c>
      <c r="R19" s="194"/>
      <c r="S19" s="194" t="s">
        <v>255</v>
      </c>
      <c r="T19" s="195" t="s">
        <v>256</v>
      </c>
      <c r="U19" s="156">
        <v>0</v>
      </c>
      <c r="V19" s="156">
        <f>ROUND(E19*U19,2)</f>
        <v>0</v>
      </c>
      <c r="W19" s="156"/>
      <c r="X19" s="156" t="s">
        <v>257</v>
      </c>
      <c r="Y19" s="147"/>
      <c r="Z19" s="147"/>
      <c r="AA19" s="147"/>
      <c r="AB19" s="147"/>
      <c r="AC19" s="147"/>
      <c r="AD19" s="147"/>
      <c r="AE19" s="147"/>
      <c r="AF19" s="147"/>
      <c r="AG19" s="147" t="s">
        <v>1598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9">
        <v>11</v>
      </c>
      <c r="B20" s="190" t="s">
        <v>1620</v>
      </c>
      <c r="C20" s="196" t="s">
        <v>1621</v>
      </c>
      <c r="D20" s="191" t="s">
        <v>389</v>
      </c>
      <c r="E20" s="192">
        <v>1</v>
      </c>
      <c r="F20" s="193"/>
      <c r="G20" s="194">
        <f>ROUND(E20*F20,2)</f>
        <v>0</v>
      </c>
      <c r="H20" s="193"/>
      <c r="I20" s="194">
        <f>ROUND(E20*H20,2)</f>
        <v>0</v>
      </c>
      <c r="J20" s="193"/>
      <c r="K20" s="194">
        <f>ROUND(E20*J20,2)</f>
        <v>0</v>
      </c>
      <c r="L20" s="194">
        <v>21</v>
      </c>
      <c r="M20" s="194">
        <f>G20*(1+L20/100)</f>
        <v>0</v>
      </c>
      <c r="N20" s="194">
        <v>0</v>
      </c>
      <c r="O20" s="194">
        <f>ROUND(E20*N20,2)</f>
        <v>0</v>
      </c>
      <c r="P20" s="194">
        <v>0</v>
      </c>
      <c r="Q20" s="194">
        <f>ROUND(E20*P20,2)</f>
        <v>0</v>
      </c>
      <c r="R20" s="194"/>
      <c r="S20" s="194" t="s">
        <v>255</v>
      </c>
      <c r="T20" s="195" t="s">
        <v>256</v>
      </c>
      <c r="U20" s="156">
        <v>0</v>
      </c>
      <c r="V20" s="156">
        <f>ROUND(E20*U20,2)</f>
        <v>0</v>
      </c>
      <c r="W20" s="156"/>
      <c r="X20" s="156" t="s">
        <v>257</v>
      </c>
      <c r="Y20" s="147"/>
      <c r="Z20" s="147"/>
      <c r="AA20" s="147"/>
      <c r="AB20" s="147"/>
      <c r="AC20" s="147"/>
      <c r="AD20" s="147"/>
      <c r="AE20" s="147"/>
      <c r="AF20" s="147"/>
      <c r="AG20" s="147" t="s">
        <v>1598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9">
        <v>12</v>
      </c>
      <c r="B21" s="190" t="s">
        <v>1622</v>
      </c>
      <c r="C21" s="196" t="s">
        <v>1623</v>
      </c>
      <c r="D21" s="191" t="s">
        <v>792</v>
      </c>
      <c r="E21" s="192">
        <v>1</v>
      </c>
      <c r="F21" s="193"/>
      <c r="G21" s="194">
        <f>ROUND(E21*F21,2)</f>
        <v>0</v>
      </c>
      <c r="H21" s="193"/>
      <c r="I21" s="194">
        <f>ROUND(E21*H21,2)</f>
        <v>0</v>
      </c>
      <c r="J21" s="193"/>
      <c r="K21" s="194">
        <f>ROUND(E21*J21,2)</f>
        <v>0</v>
      </c>
      <c r="L21" s="194">
        <v>21</v>
      </c>
      <c r="M21" s="194">
        <f>G21*(1+L21/100)</f>
        <v>0</v>
      </c>
      <c r="N21" s="194">
        <v>0</v>
      </c>
      <c r="O21" s="194">
        <f>ROUND(E21*N21,2)</f>
        <v>0</v>
      </c>
      <c r="P21" s="194">
        <v>0</v>
      </c>
      <c r="Q21" s="194">
        <f>ROUND(E21*P21,2)</f>
        <v>0</v>
      </c>
      <c r="R21" s="194"/>
      <c r="S21" s="194" t="s">
        <v>255</v>
      </c>
      <c r="T21" s="195" t="s">
        <v>256</v>
      </c>
      <c r="U21" s="156">
        <v>0</v>
      </c>
      <c r="V21" s="156">
        <f>ROUND(E21*U21,2)</f>
        <v>0</v>
      </c>
      <c r="W21" s="156"/>
      <c r="X21" s="156" t="s">
        <v>257</v>
      </c>
      <c r="Y21" s="147"/>
      <c r="Z21" s="147"/>
      <c r="AA21" s="147"/>
      <c r="AB21" s="147"/>
      <c r="AC21" s="147"/>
      <c r="AD21" s="147"/>
      <c r="AE21" s="147"/>
      <c r="AF21" s="147"/>
      <c r="AG21" s="147" t="s">
        <v>1598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9">
        <v>13</v>
      </c>
      <c r="B22" s="190" t="s">
        <v>1624</v>
      </c>
      <c r="C22" s="196" t="s">
        <v>1625</v>
      </c>
      <c r="D22" s="191" t="s">
        <v>389</v>
      </c>
      <c r="E22" s="192">
        <v>1</v>
      </c>
      <c r="F22" s="193"/>
      <c r="G22" s="194">
        <f>ROUND(E22*F22,2)</f>
        <v>0</v>
      </c>
      <c r="H22" s="193"/>
      <c r="I22" s="194">
        <f>ROUND(E22*H22,2)</f>
        <v>0</v>
      </c>
      <c r="J22" s="193"/>
      <c r="K22" s="194">
        <f>ROUND(E22*J22,2)</f>
        <v>0</v>
      </c>
      <c r="L22" s="194">
        <v>21</v>
      </c>
      <c r="M22" s="194">
        <f>G22*(1+L22/100)</f>
        <v>0</v>
      </c>
      <c r="N22" s="194">
        <v>0</v>
      </c>
      <c r="O22" s="194">
        <f>ROUND(E22*N22,2)</f>
        <v>0</v>
      </c>
      <c r="P22" s="194">
        <v>0</v>
      </c>
      <c r="Q22" s="194">
        <f>ROUND(E22*P22,2)</f>
        <v>0</v>
      </c>
      <c r="R22" s="194"/>
      <c r="S22" s="194" t="s">
        <v>255</v>
      </c>
      <c r="T22" s="195" t="s">
        <v>256</v>
      </c>
      <c r="U22" s="156">
        <v>0</v>
      </c>
      <c r="V22" s="156">
        <f>ROUND(E22*U22,2)</f>
        <v>0</v>
      </c>
      <c r="W22" s="156"/>
      <c r="X22" s="156" t="s">
        <v>961</v>
      </c>
      <c r="Y22" s="147"/>
      <c r="Z22" s="147"/>
      <c r="AA22" s="147"/>
      <c r="AB22" s="147"/>
      <c r="AC22" s="147"/>
      <c r="AD22" s="147"/>
      <c r="AE22" s="147"/>
      <c r="AF22" s="147"/>
      <c r="AG22" s="147" t="s">
        <v>1617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x14ac:dyDescent="0.2">
      <c r="A23" s="160" t="s">
        <v>250</v>
      </c>
      <c r="B23" s="161" t="s">
        <v>163</v>
      </c>
      <c r="C23" s="174" t="s">
        <v>165</v>
      </c>
      <c r="D23" s="162"/>
      <c r="E23" s="163"/>
      <c r="F23" s="164"/>
      <c r="G23" s="164">
        <f>SUMIF(AG24:AG28,"&lt;&gt;NOR",G24:G28)</f>
        <v>0</v>
      </c>
      <c r="H23" s="164"/>
      <c r="I23" s="164">
        <f>SUM(I24:I28)</f>
        <v>0</v>
      </c>
      <c r="J23" s="164"/>
      <c r="K23" s="164">
        <f>SUM(K24:K28)</f>
        <v>0</v>
      </c>
      <c r="L23" s="164"/>
      <c r="M23" s="164">
        <f>SUM(M24:M28)</f>
        <v>0</v>
      </c>
      <c r="N23" s="164"/>
      <c r="O23" s="164">
        <f>SUM(O24:O28)</f>
        <v>0</v>
      </c>
      <c r="P23" s="164"/>
      <c r="Q23" s="164">
        <f>SUM(Q24:Q28)</f>
        <v>0</v>
      </c>
      <c r="R23" s="164"/>
      <c r="S23" s="164"/>
      <c r="T23" s="165"/>
      <c r="U23" s="159"/>
      <c r="V23" s="159">
        <f>SUM(V24:V28)</f>
        <v>0</v>
      </c>
      <c r="W23" s="159"/>
      <c r="X23" s="159"/>
      <c r="AG23" t="s">
        <v>251</v>
      </c>
    </row>
    <row r="24" spans="1:60" outlineLevel="1" x14ac:dyDescent="0.2">
      <c r="A24" s="189">
        <v>14</v>
      </c>
      <c r="B24" s="190" t="s">
        <v>1626</v>
      </c>
      <c r="C24" s="196" t="s">
        <v>1627</v>
      </c>
      <c r="D24" s="191" t="s">
        <v>514</v>
      </c>
      <c r="E24" s="192">
        <v>252</v>
      </c>
      <c r="F24" s="193"/>
      <c r="G24" s="194">
        <f>ROUND(E24*F24,2)</f>
        <v>0</v>
      </c>
      <c r="H24" s="193"/>
      <c r="I24" s="194">
        <f>ROUND(E24*H24,2)</f>
        <v>0</v>
      </c>
      <c r="J24" s="193"/>
      <c r="K24" s="194">
        <f>ROUND(E24*J24,2)</f>
        <v>0</v>
      </c>
      <c r="L24" s="194">
        <v>21</v>
      </c>
      <c r="M24" s="194">
        <f>G24*(1+L24/100)</f>
        <v>0</v>
      </c>
      <c r="N24" s="194">
        <v>0</v>
      </c>
      <c r="O24" s="194">
        <f>ROUND(E24*N24,2)</f>
        <v>0</v>
      </c>
      <c r="P24" s="194">
        <v>0</v>
      </c>
      <c r="Q24" s="194">
        <f>ROUND(E24*P24,2)</f>
        <v>0</v>
      </c>
      <c r="R24" s="194"/>
      <c r="S24" s="194" t="s">
        <v>255</v>
      </c>
      <c r="T24" s="195" t="s">
        <v>256</v>
      </c>
      <c r="U24" s="156">
        <v>0</v>
      </c>
      <c r="V24" s="156">
        <f>ROUND(E24*U24,2)</f>
        <v>0</v>
      </c>
      <c r="W24" s="156"/>
      <c r="X24" s="156" t="s">
        <v>257</v>
      </c>
      <c r="Y24" s="147"/>
      <c r="Z24" s="147"/>
      <c r="AA24" s="147"/>
      <c r="AB24" s="147"/>
      <c r="AC24" s="147"/>
      <c r="AD24" s="147"/>
      <c r="AE24" s="147"/>
      <c r="AF24" s="147"/>
      <c r="AG24" s="147" t="s">
        <v>1628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89">
        <v>15</v>
      </c>
      <c r="B25" s="190" t="s">
        <v>1629</v>
      </c>
      <c r="C25" s="196" t="s">
        <v>1630</v>
      </c>
      <c r="D25" s="191" t="s">
        <v>514</v>
      </c>
      <c r="E25" s="192">
        <v>18</v>
      </c>
      <c r="F25" s="193"/>
      <c r="G25" s="194">
        <f>ROUND(E25*F25,2)</f>
        <v>0</v>
      </c>
      <c r="H25" s="193"/>
      <c r="I25" s="194">
        <f>ROUND(E25*H25,2)</f>
        <v>0</v>
      </c>
      <c r="J25" s="193"/>
      <c r="K25" s="194">
        <f>ROUND(E25*J25,2)</f>
        <v>0</v>
      </c>
      <c r="L25" s="194">
        <v>21</v>
      </c>
      <c r="M25" s="194">
        <f>G25*(1+L25/100)</f>
        <v>0</v>
      </c>
      <c r="N25" s="194">
        <v>0</v>
      </c>
      <c r="O25" s="194">
        <f>ROUND(E25*N25,2)</f>
        <v>0</v>
      </c>
      <c r="P25" s="194">
        <v>0</v>
      </c>
      <c r="Q25" s="194">
        <f>ROUND(E25*P25,2)</f>
        <v>0</v>
      </c>
      <c r="R25" s="194"/>
      <c r="S25" s="194" t="s">
        <v>255</v>
      </c>
      <c r="T25" s="195" t="s">
        <v>256</v>
      </c>
      <c r="U25" s="156">
        <v>0</v>
      </c>
      <c r="V25" s="156">
        <f>ROUND(E25*U25,2)</f>
        <v>0</v>
      </c>
      <c r="W25" s="156"/>
      <c r="X25" s="156" t="s">
        <v>257</v>
      </c>
      <c r="Y25" s="147"/>
      <c r="Z25" s="147"/>
      <c r="AA25" s="147"/>
      <c r="AB25" s="147"/>
      <c r="AC25" s="147"/>
      <c r="AD25" s="147"/>
      <c r="AE25" s="147"/>
      <c r="AF25" s="147"/>
      <c r="AG25" s="147" t="s">
        <v>1628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89">
        <v>16</v>
      </c>
      <c r="B26" s="190" t="s">
        <v>1631</v>
      </c>
      <c r="C26" s="196" t="s">
        <v>1632</v>
      </c>
      <c r="D26" s="191" t="s">
        <v>514</v>
      </c>
      <c r="E26" s="192">
        <v>36</v>
      </c>
      <c r="F26" s="193"/>
      <c r="G26" s="194">
        <f>ROUND(E26*F26,2)</f>
        <v>0</v>
      </c>
      <c r="H26" s="193"/>
      <c r="I26" s="194">
        <f>ROUND(E26*H26,2)</f>
        <v>0</v>
      </c>
      <c r="J26" s="193"/>
      <c r="K26" s="194">
        <f>ROUND(E26*J26,2)</f>
        <v>0</v>
      </c>
      <c r="L26" s="194">
        <v>21</v>
      </c>
      <c r="M26" s="194">
        <f>G26*(1+L26/100)</f>
        <v>0</v>
      </c>
      <c r="N26" s="194">
        <v>0</v>
      </c>
      <c r="O26" s="194">
        <f>ROUND(E26*N26,2)</f>
        <v>0</v>
      </c>
      <c r="P26" s="194">
        <v>0</v>
      </c>
      <c r="Q26" s="194">
        <f>ROUND(E26*P26,2)</f>
        <v>0</v>
      </c>
      <c r="R26" s="194"/>
      <c r="S26" s="194" t="s">
        <v>255</v>
      </c>
      <c r="T26" s="195" t="s">
        <v>256</v>
      </c>
      <c r="U26" s="156">
        <v>0</v>
      </c>
      <c r="V26" s="156">
        <f>ROUND(E26*U26,2)</f>
        <v>0</v>
      </c>
      <c r="W26" s="156"/>
      <c r="X26" s="156" t="s">
        <v>257</v>
      </c>
      <c r="Y26" s="147"/>
      <c r="Z26" s="147"/>
      <c r="AA26" s="147"/>
      <c r="AB26" s="147"/>
      <c r="AC26" s="147"/>
      <c r="AD26" s="147"/>
      <c r="AE26" s="147"/>
      <c r="AF26" s="147"/>
      <c r="AG26" s="147" t="s">
        <v>1628</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1" x14ac:dyDescent="0.2">
      <c r="A27" s="189">
        <v>17</v>
      </c>
      <c r="B27" s="190" t="s">
        <v>1633</v>
      </c>
      <c r="C27" s="196" t="s">
        <v>1632</v>
      </c>
      <c r="D27" s="191" t="s">
        <v>514</v>
      </c>
      <c r="E27" s="192">
        <v>16</v>
      </c>
      <c r="F27" s="193"/>
      <c r="G27" s="194">
        <f>ROUND(E27*F27,2)</f>
        <v>0</v>
      </c>
      <c r="H27" s="193"/>
      <c r="I27" s="194">
        <f>ROUND(E27*H27,2)</f>
        <v>0</v>
      </c>
      <c r="J27" s="193"/>
      <c r="K27" s="194">
        <f>ROUND(E27*J27,2)</f>
        <v>0</v>
      </c>
      <c r="L27" s="194">
        <v>21</v>
      </c>
      <c r="M27" s="194">
        <f>G27*(1+L27/100)</f>
        <v>0</v>
      </c>
      <c r="N27" s="194">
        <v>0</v>
      </c>
      <c r="O27" s="194">
        <f>ROUND(E27*N27,2)</f>
        <v>0</v>
      </c>
      <c r="P27" s="194">
        <v>0</v>
      </c>
      <c r="Q27" s="194">
        <f>ROUND(E27*P27,2)</f>
        <v>0</v>
      </c>
      <c r="R27" s="194"/>
      <c r="S27" s="194" t="s">
        <v>255</v>
      </c>
      <c r="T27" s="195" t="s">
        <v>256</v>
      </c>
      <c r="U27" s="156">
        <v>0</v>
      </c>
      <c r="V27" s="156">
        <f>ROUND(E27*U27,2)</f>
        <v>0</v>
      </c>
      <c r="W27" s="156"/>
      <c r="X27" s="156" t="s">
        <v>257</v>
      </c>
      <c r="Y27" s="147"/>
      <c r="Z27" s="147"/>
      <c r="AA27" s="147"/>
      <c r="AB27" s="147"/>
      <c r="AC27" s="147"/>
      <c r="AD27" s="147"/>
      <c r="AE27" s="147"/>
      <c r="AF27" s="147"/>
      <c r="AG27" s="147" t="s">
        <v>1628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89">
        <v>18</v>
      </c>
      <c r="B28" s="190" t="s">
        <v>1634</v>
      </c>
      <c r="C28" s="196" t="s">
        <v>1635</v>
      </c>
      <c r="D28" s="191" t="s">
        <v>1024</v>
      </c>
      <c r="E28" s="192">
        <v>253.876</v>
      </c>
      <c r="F28" s="193"/>
      <c r="G28" s="194">
        <f>ROUND(E28*F28,2)</f>
        <v>0</v>
      </c>
      <c r="H28" s="193"/>
      <c r="I28" s="194">
        <f>ROUND(E28*H28,2)</f>
        <v>0</v>
      </c>
      <c r="J28" s="193"/>
      <c r="K28" s="194">
        <f>ROUND(E28*J28,2)</f>
        <v>0</v>
      </c>
      <c r="L28" s="194">
        <v>21</v>
      </c>
      <c r="M28" s="194">
        <f>G28*(1+L28/100)</f>
        <v>0</v>
      </c>
      <c r="N28" s="194">
        <v>0</v>
      </c>
      <c r="O28" s="194">
        <f>ROUND(E28*N28,2)</f>
        <v>0</v>
      </c>
      <c r="P28" s="194">
        <v>0</v>
      </c>
      <c r="Q28" s="194">
        <f>ROUND(E28*P28,2)</f>
        <v>0</v>
      </c>
      <c r="R28" s="194"/>
      <c r="S28" s="194" t="s">
        <v>255</v>
      </c>
      <c r="T28" s="195" t="s">
        <v>256</v>
      </c>
      <c r="U28" s="156">
        <v>0</v>
      </c>
      <c r="V28" s="156">
        <f>ROUND(E28*U28,2)</f>
        <v>0</v>
      </c>
      <c r="W28" s="156"/>
      <c r="X28" s="156" t="s">
        <v>257</v>
      </c>
      <c r="Y28" s="147"/>
      <c r="Z28" s="147"/>
      <c r="AA28" s="147"/>
      <c r="AB28" s="147"/>
      <c r="AC28" s="147"/>
      <c r="AD28" s="147"/>
      <c r="AE28" s="147"/>
      <c r="AF28" s="147"/>
      <c r="AG28" s="147" t="s">
        <v>1628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160" t="s">
        <v>250</v>
      </c>
      <c r="B29" s="161" t="s">
        <v>167</v>
      </c>
      <c r="C29" s="174" t="s">
        <v>169</v>
      </c>
      <c r="D29" s="162"/>
      <c r="E29" s="163"/>
      <c r="F29" s="164"/>
      <c r="G29" s="164">
        <f>SUMIF(AG30:AG53,"&lt;&gt;NOR",G30:G53)</f>
        <v>0</v>
      </c>
      <c r="H29" s="164"/>
      <c r="I29" s="164">
        <f>SUM(I30:I53)</f>
        <v>0</v>
      </c>
      <c r="J29" s="164"/>
      <c r="K29" s="164">
        <f>SUM(K30:K53)</f>
        <v>0</v>
      </c>
      <c r="L29" s="164"/>
      <c r="M29" s="164">
        <f>SUM(M30:M53)</f>
        <v>0</v>
      </c>
      <c r="N29" s="164"/>
      <c r="O29" s="164">
        <f>SUM(O30:O53)</f>
        <v>0</v>
      </c>
      <c r="P29" s="164"/>
      <c r="Q29" s="164">
        <f>SUM(Q30:Q53)</f>
        <v>0</v>
      </c>
      <c r="R29" s="164"/>
      <c r="S29" s="164"/>
      <c r="T29" s="165"/>
      <c r="U29" s="159"/>
      <c r="V29" s="159">
        <f>SUM(V30:V53)</f>
        <v>0</v>
      </c>
      <c r="W29" s="159"/>
      <c r="X29" s="159"/>
      <c r="AG29" t="s">
        <v>251</v>
      </c>
    </row>
    <row r="30" spans="1:60" outlineLevel="1" x14ac:dyDescent="0.2">
      <c r="A30" s="189">
        <v>19</v>
      </c>
      <c r="B30" s="190" t="s">
        <v>1636</v>
      </c>
      <c r="C30" s="196" t="s">
        <v>1637</v>
      </c>
      <c r="D30" s="191" t="s">
        <v>389</v>
      </c>
      <c r="E30" s="192">
        <v>22</v>
      </c>
      <c r="F30" s="193"/>
      <c r="G30" s="194">
        <f t="shared" ref="G30:G53" si="7">ROUND(E30*F30,2)</f>
        <v>0</v>
      </c>
      <c r="H30" s="193"/>
      <c r="I30" s="194">
        <f t="shared" ref="I30:I53" si="8">ROUND(E30*H30,2)</f>
        <v>0</v>
      </c>
      <c r="J30" s="193"/>
      <c r="K30" s="194">
        <f t="shared" ref="K30:K53" si="9">ROUND(E30*J30,2)</f>
        <v>0</v>
      </c>
      <c r="L30" s="194">
        <v>21</v>
      </c>
      <c r="M30" s="194">
        <f t="shared" ref="M30:M53" si="10">G30*(1+L30/100)</f>
        <v>0</v>
      </c>
      <c r="N30" s="194">
        <v>0</v>
      </c>
      <c r="O30" s="194">
        <f t="shared" ref="O30:O53" si="11">ROUND(E30*N30,2)</f>
        <v>0</v>
      </c>
      <c r="P30" s="194">
        <v>0</v>
      </c>
      <c r="Q30" s="194">
        <f t="shared" ref="Q30:Q53" si="12">ROUND(E30*P30,2)</f>
        <v>0</v>
      </c>
      <c r="R30" s="194"/>
      <c r="S30" s="194" t="s">
        <v>255</v>
      </c>
      <c r="T30" s="195" t="s">
        <v>256</v>
      </c>
      <c r="U30" s="156">
        <v>0</v>
      </c>
      <c r="V30" s="156">
        <f t="shared" ref="V30:V53" si="13">ROUND(E30*U30,2)</f>
        <v>0</v>
      </c>
      <c r="W30" s="156"/>
      <c r="X30" s="156" t="s">
        <v>257</v>
      </c>
      <c r="Y30" s="147"/>
      <c r="Z30" s="147"/>
      <c r="AA30" s="147"/>
      <c r="AB30" s="147"/>
      <c r="AC30" s="147"/>
      <c r="AD30" s="147"/>
      <c r="AE30" s="147"/>
      <c r="AF30" s="147"/>
      <c r="AG30" s="147" t="s">
        <v>1628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89">
        <v>20</v>
      </c>
      <c r="B31" s="190" t="s">
        <v>1638</v>
      </c>
      <c r="C31" s="196" t="s">
        <v>1639</v>
      </c>
      <c r="D31" s="191" t="s">
        <v>389</v>
      </c>
      <c r="E31" s="192">
        <v>7</v>
      </c>
      <c r="F31" s="193"/>
      <c r="G31" s="194">
        <f t="shared" si="7"/>
        <v>0</v>
      </c>
      <c r="H31" s="193"/>
      <c r="I31" s="194">
        <f t="shared" si="8"/>
        <v>0</v>
      </c>
      <c r="J31" s="193"/>
      <c r="K31" s="194">
        <f t="shared" si="9"/>
        <v>0</v>
      </c>
      <c r="L31" s="194">
        <v>21</v>
      </c>
      <c r="M31" s="194">
        <f t="shared" si="10"/>
        <v>0</v>
      </c>
      <c r="N31" s="194">
        <v>0</v>
      </c>
      <c r="O31" s="194">
        <f t="shared" si="11"/>
        <v>0</v>
      </c>
      <c r="P31" s="194">
        <v>0</v>
      </c>
      <c r="Q31" s="194">
        <f t="shared" si="12"/>
        <v>0</v>
      </c>
      <c r="R31" s="194"/>
      <c r="S31" s="194" t="s">
        <v>255</v>
      </c>
      <c r="T31" s="195" t="s">
        <v>256</v>
      </c>
      <c r="U31" s="156">
        <v>0</v>
      </c>
      <c r="V31" s="156">
        <f t="shared" si="13"/>
        <v>0</v>
      </c>
      <c r="W31" s="156"/>
      <c r="X31" s="156" t="s">
        <v>961</v>
      </c>
      <c r="Y31" s="147"/>
      <c r="Z31" s="147"/>
      <c r="AA31" s="147"/>
      <c r="AB31" s="147"/>
      <c r="AC31" s="147"/>
      <c r="AD31" s="147"/>
      <c r="AE31" s="147"/>
      <c r="AF31" s="147"/>
      <c r="AG31" s="147" t="s">
        <v>1617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9">
        <v>21</v>
      </c>
      <c r="B32" s="190" t="s">
        <v>1640</v>
      </c>
      <c r="C32" s="196" t="s">
        <v>1641</v>
      </c>
      <c r="D32" s="191" t="s">
        <v>389</v>
      </c>
      <c r="E32" s="192">
        <v>4</v>
      </c>
      <c r="F32" s="193"/>
      <c r="G32" s="194">
        <f t="shared" si="7"/>
        <v>0</v>
      </c>
      <c r="H32" s="193"/>
      <c r="I32" s="194">
        <f t="shared" si="8"/>
        <v>0</v>
      </c>
      <c r="J32" s="193"/>
      <c r="K32" s="194">
        <f t="shared" si="9"/>
        <v>0</v>
      </c>
      <c r="L32" s="194">
        <v>21</v>
      </c>
      <c r="M32" s="194">
        <f t="shared" si="10"/>
        <v>0</v>
      </c>
      <c r="N32" s="194">
        <v>0</v>
      </c>
      <c r="O32" s="194">
        <f t="shared" si="11"/>
        <v>0</v>
      </c>
      <c r="P32" s="194">
        <v>0</v>
      </c>
      <c r="Q32" s="194">
        <f t="shared" si="12"/>
        <v>0</v>
      </c>
      <c r="R32" s="194"/>
      <c r="S32" s="194" t="s">
        <v>255</v>
      </c>
      <c r="T32" s="195" t="s">
        <v>256</v>
      </c>
      <c r="U32" s="156">
        <v>0</v>
      </c>
      <c r="V32" s="156">
        <f t="shared" si="13"/>
        <v>0</v>
      </c>
      <c r="W32" s="156"/>
      <c r="X32" s="156" t="s">
        <v>961</v>
      </c>
      <c r="Y32" s="147"/>
      <c r="Z32" s="147"/>
      <c r="AA32" s="147"/>
      <c r="AB32" s="147"/>
      <c r="AC32" s="147"/>
      <c r="AD32" s="147"/>
      <c r="AE32" s="147"/>
      <c r="AF32" s="147"/>
      <c r="AG32" s="147" t="s">
        <v>1617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9">
        <v>22</v>
      </c>
      <c r="B33" s="190" t="s">
        <v>1642</v>
      </c>
      <c r="C33" s="196" t="s">
        <v>1643</v>
      </c>
      <c r="D33" s="191" t="s">
        <v>389</v>
      </c>
      <c r="E33" s="192">
        <v>3</v>
      </c>
      <c r="F33" s="193"/>
      <c r="G33" s="194">
        <f t="shared" si="7"/>
        <v>0</v>
      </c>
      <c r="H33" s="193"/>
      <c r="I33" s="194">
        <f t="shared" si="8"/>
        <v>0</v>
      </c>
      <c r="J33" s="193"/>
      <c r="K33" s="194">
        <f t="shared" si="9"/>
        <v>0</v>
      </c>
      <c r="L33" s="194">
        <v>21</v>
      </c>
      <c r="M33" s="194">
        <f t="shared" si="10"/>
        <v>0</v>
      </c>
      <c r="N33" s="194">
        <v>0</v>
      </c>
      <c r="O33" s="194">
        <f t="shared" si="11"/>
        <v>0</v>
      </c>
      <c r="P33" s="194">
        <v>0</v>
      </c>
      <c r="Q33" s="194">
        <f t="shared" si="12"/>
        <v>0</v>
      </c>
      <c r="R33" s="194"/>
      <c r="S33" s="194" t="s">
        <v>255</v>
      </c>
      <c r="T33" s="195" t="s">
        <v>256</v>
      </c>
      <c r="U33" s="156">
        <v>0</v>
      </c>
      <c r="V33" s="156">
        <f t="shared" si="13"/>
        <v>0</v>
      </c>
      <c r="W33" s="156"/>
      <c r="X33" s="156" t="s">
        <v>961</v>
      </c>
      <c r="Y33" s="147"/>
      <c r="Z33" s="147"/>
      <c r="AA33" s="147"/>
      <c r="AB33" s="147"/>
      <c r="AC33" s="147"/>
      <c r="AD33" s="147"/>
      <c r="AE33" s="147"/>
      <c r="AF33" s="147"/>
      <c r="AG33" s="147" t="s">
        <v>1617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9">
        <v>23</v>
      </c>
      <c r="B34" s="190" t="s">
        <v>1644</v>
      </c>
      <c r="C34" s="196" t="s">
        <v>1645</v>
      </c>
      <c r="D34" s="191" t="s">
        <v>389</v>
      </c>
      <c r="E34" s="192">
        <v>8</v>
      </c>
      <c r="F34" s="193"/>
      <c r="G34" s="194">
        <f t="shared" si="7"/>
        <v>0</v>
      </c>
      <c r="H34" s="193"/>
      <c r="I34" s="194">
        <f t="shared" si="8"/>
        <v>0</v>
      </c>
      <c r="J34" s="193"/>
      <c r="K34" s="194">
        <f t="shared" si="9"/>
        <v>0</v>
      </c>
      <c r="L34" s="194">
        <v>21</v>
      </c>
      <c r="M34" s="194">
        <f t="shared" si="10"/>
        <v>0</v>
      </c>
      <c r="N34" s="194">
        <v>0</v>
      </c>
      <c r="O34" s="194">
        <f t="shared" si="11"/>
        <v>0</v>
      </c>
      <c r="P34" s="194">
        <v>0</v>
      </c>
      <c r="Q34" s="194">
        <f t="shared" si="12"/>
        <v>0</v>
      </c>
      <c r="R34" s="194"/>
      <c r="S34" s="194" t="s">
        <v>255</v>
      </c>
      <c r="T34" s="195" t="s">
        <v>256</v>
      </c>
      <c r="U34" s="156">
        <v>0</v>
      </c>
      <c r="V34" s="156">
        <f t="shared" si="13"/>
        <v>0</v>
      </c>
      <c r="W34" s="156"/>
      <c r="X34" s="156" t="s">
        <v>961</v>
      </c>
      <c r="Y34" s="147"/>
      <c r="Z34" s="147"/>
      <c r="AA34" s="147"/>
      <c r="AB34" s="147"/>
      <c r="AC34" s="147"/>
      <c r="AD34" s="147"/>
      <c r="AE34" s="147"/>
      <c r="AF34" s="147"/>
      <c r="AG34" s="147" t="s">
        <v>1617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9">
        <v>24</v>
      </c>
      <c r="B35" s="190" t="s">
        <v>1646</v>
      </c>
      <c r="C35" s="196" t="s">
        <v>1647</v>
      </c>
      <c r="D35" s="191" t="s">
        <v>389</v>
      </c>
      <c r="E35" s="192">
        <v>20</v>
      </c>
      <c r="F35" s="193"/>
      <c r="G35" s="194">
        <f t="shared" si="7"/>
        <v>0</v>
      </c>
      <c r="H35" s="193"/>
      <c r="I35" s="194">
        <f t="shared" si="8"/>
        <v>0</v>
      </c>
      <c r="J35" s="193"/>
      <c r="K35" s="194">
        <f t="shared" si="9"/>
        <v>0</v>
      </c>
      <c r="L35" s="194">
        <v>21</v>
      </c>
      <c r="M35" s="194">
        <f t="shared" si="10"/>
        <v>0</v>
      </c>
      <c r="N35" s="194">
        <v>0</v>
      </c>
      <c r="O35" s="194">
        <f t="shared" si="11"/>
        <v>0</v>
      </c>
      <c r="P35" s="194">
        <v>0</v>
      </c>
      <c r="Q35" s="194">
        <f t="shared" si="12"/>
        <v>0</v>
      </c>
      <c r="R35" s="194"/>
      <c r="S35" s="194" t="s">
        <v>255</v>
      </c>
      <c r="T35" s="195" t="s">
        <v>256</v>
      </c>
      <c r="U35" s="156">
        <v>0</v>
      </c>
      <c r="V35" s="156">
        <f t="shared" si="13"/>
        <v>0</v>
      </c>
      <c r="W35" s="156"/>
      <c r="X35" s="156" t="s">
        <v>257</v>
      </c>
      <c r="Y35" s="147"/>
      <c r="Z35" s="147"/>
      <c r="AA35" s="147"/>
      <c r="AB35" s="147"/>
      <c r="AC35" s="147"/>
      <c r="AD35" s="147"/>
      <c r="AE35" s="147"/>
      <c r="AF35" s="147"/>
      <c r="AG35" s="147" t="s">
        <v>1628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9">
        <v>25</v>
      </c>
      <c r="B36" s="190" t="s">
        <v>1648</v>
      </c>
      <c r="C36" s="196" t="s">
        <v>1649</v>
      </c>
      <c r="D36" s="191" t="s">
        <v>514</v>
      </c>
      <c r="E36" s="192">
        <v>85</v>
      </c>
      <c r="F36" s="193"/>
      <c r="G36" s="194">
        <f t="shared" si="7"/>
        <v>0</v>
      </c>
      <c r="H36" s="193"/>
      <c r="I36" s="194">
        <f t="shared" si="8"/>
        <v>0</v>
      </c>
      <c r="J36" s="193"/>
      <c r="K36" s="194">
        <f t="shared" si="9"/>
        <v>0</v>
      </c>
      <c r="L36" s="194">
        <v>21</v>
      </c>
      <c r="M36" s="194">
        <f t="shared" si="10"/>
        <v>0</v>
      </c>
      <c r="N36" s="194">
        <v>0</v>
      </c>
      <c r="O36" s="194">
        <f t="shared" si="11"/>
        <v>0</v>
      </c>
      <c r="P36" s="194">
        <v>0</v>
      </c>
      <c r="Q36" s="194">
        <f t="shared" si="12"/>
        <v>0</v>
      </c>
      <c r="R36" s="194"/>
      <c r="S36" s="194" t="s">
        <v>255</v>
      </c>
      <c r="T36" s="195" t="s">
        <v>256</v>
      </c>
      <c r="U36" s="156">
        <v>0</v>
      </c>
      <c r="V36" s="156">
        <f t="shared" si="13"/>
        <v>0</v>
      </c>
      <c r="W36" s="156"/>
      <c r="X36" s="156" t="s">
        <v>257</v>
      </c>
      <c r="Y36" s="147"/>
      <c r="Z36" s="147"/>
      <c r="AA36" s="147"/>
      <c r="AB36" s="147"/>
      <c r="AC36" s="147"/>
      <c r="AD36" s="147"/>
      <c r="AE36" s="147"/>
      <c r="AF36" s="147"/>
      <c r="AG36" s="147" t="s">
        <v>1628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89">
        <v>26</v>
      </c>
      <c r="B37" s="190" t="s">
        <v>1650</v>
      </c>
      <c r="C37" s="196" t="s">
        <v>1651</v>
      </c>
      <c r="D37" s="191" t="s">
        <v>389</v>
      </c>
      <c r="E37" s="192">
        <v>20</v>
      </c>
      <c r="F37" s="193"/>
      <c r="G37" s="194">
        <f t="shared" si="7"/>
        <v>0</v>
      </c>
      <c r="H37" s="193"/>
      <c r="I37" s="194">
        <f t="shared" si="8"/>
        <v>0</v>
      </c>
      <c r="J37" s="193"/>
      <c r="K37" s="194">
        <f t="shared" si="9"/>
        <v>0</v>
      </c>
      <c r="L37" s="194">
        <v>21</v>
      </c>
      <c r="M37" s="194">
        <f t="shared" si="10"/>
        <v>0</v>
      </c>
      <c r="N37" s="194">
        <v>0</v>
      </c>
      <c r="O37" s="194">
        <f t="shared" si="11"/>
        <v>0</v>
      </c>
      <c r="P37" s="194">
        <v>0</v>
      </c>
      <c r="Q37" s="194">
        <f t="shared" si="12"/>
        <v>0</v>
      </c>
      <c r="R37" s="194"/>
      <c r="S37" s="194" t="s">
        <v>255</v>
      </c>
      <c r="T37" s="195" t="s">
        <v>256</v>
      </c>
      <c r="U37" s="156">
        <v>0</v>
      </c>
      <c r="V37" s="156">
        <f t="shared" si="13"/>
        <v>0</v>
      </c>
      <c r="W37" s="156"/>
      <c r="X37" s="156" t="s">
        <v>257</v>
      </c>
      <c r="Y37" s="147"/>
      <c r="Z37" s="147"/>
      <c r="AA37" s="147"/>
      <c r="AB37" s="147"/>
      <c r="AC37" s="147"/>
      <c r="AD37" s="147"/>
      <c r="AE37" s="147"/>
      <c r="AF37" s="147"/>
      <c r="AG37" s="147" t="s">
        <v>1628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89">
        <v>27</v>
      </c>
      <c r="B38" s="190" t="s">
        <v>1652</v>
      </c>
      <c r="C38" s="196" t="s">
        <v>1653</v>
      </c>
      <c r="D38" s="191" t="s">
        <v>514</v>
      </c>
      <c r="E38" s="192">
        <v>23</v>
      </c>
      <c r="F38" s="193"/>
      <c r="G38" s="194">
        <f t="shared" si="7"/>
        <v>0</v>
      </c>
      <c r="H38" s="193"/>
      <c r="I38" s="194">
        <f t="shared" si="8"/>
        <v>0</v>
      </c>
      <c r="J38" s="193"/>
      <c r="K38" s="194">
        <f t="shared" si="9"/>
        <v>0</v>
      </c>
      <c r="L38" s="194">
        <v>21</v>
      </c>
      <c r="M38" s="194">
        <f t="shared" si="10"/>
        <v>0</v>
      </c>
      <c r="N38" s="194">
        <v>0</v>
      </c>
      <c r="O38" s="194">
        <f t="shared" si="11"/>
        <v>0</v>
      </c>
      <c r="P38" s="194">
        <v>0</v>
      </c>
      <c r="Q38" s="194">
        <f t="shared" si="12"/>
        <v>0</v>
      </c>
      <c r="R38" s="194"/>
      <c r="S38" s="194" t="s">
        <v>255</v>
      </c>
      <c r="T38" s="195" t="s">
        <v>256</v>
      </c>
      <c r="U38" s="156">
        <v>0</v>
      </c>
      <c r="V38" s="156">
        <f t="shared" si="13"/>
        <v>0</v>
      </c>
      <c r="W38" s="156"/>
      <c r="X38" s="156" t="s">
        <v>257</v>
      </c>
      <c r="Y38" s="147"/>
      <c r="Z38" s="147"/>
      <c r="AA38" s="147"/>
      <c r="AB38" s="147"/>
      <c r="AC38" s="147"/>
      <c r="AD38" s="147"/>
      <c r="AE38" s="147"/>
      <c r="AF38" s="147"/>
      <c r="AG38" s="147" t="s">
        <v>1628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89">
        <v>28</v>
      </c>
      <c r="B39" s="190" t="s">
        <v>1654</v>
      </c>
      <c r="C39" s="196" t="s">
        <v>1655</v>
      </c>
      <c r="D39" s="191" t="s">
        <v>514</v>
      </c>
      <c r="E39" s="192">
        <v>29</v>
      </c>
      <c r="F39" s="193"/>
      <c r="G39" s="194">
        <f t="shared" si="7"/>
        <v>0</v>
      </c>
      <c r="H39" s="193"/>
      <c r="I39" s="194">
        <f t="shared" si="8"/>
        <v>0</v>
      </c>
      <c r="J39" s="193"/>
      <c r="K39" s="194">
        <f t="shared" si="9"/>
        <v>0</v>
      </c>
      <c r="L39" s="194">
        <v>21</v>
      </c>
      <c r="M39" s="194">
        <f t="shared" si="10"/>
        <v>0</v>
      </c>
      <c r="N39" s="194">
        <v>0</v>
      </c>
      <c r="O39" s="194">
        <f t="shared" si="11"/>
        <v>0</v>
      </c>
      <c r="P39" s="194">
        <v>0</v>
      </c>
      <c r="Q39" s="194">
        <f t="shared" si="12"/>
        <v>0</v>
      </c>
      <c r="R39" s="194"/>
      <c r="S39" s="194" t="s">
        <v>255</v>
      </c>
      <c r="T39" s="195" t="s">
        <v>256</v>
      </c>
      <c r="U39" s="156">
        <v>0</v>
      </c>
      <c r="V39" s="156">
        <f t="shared" si="13"/>
        <v>0</v>
      </c>
      <c r="W39" s="156"/>
      <c r="X39" s="156" t="s">
        <v>257</v>
      </c>
      <c r="Y39" s="147"/>
      <c r="Z39" s="147"/>
      <c r="AA39" s="147"/>
      <c r="AB39" s="147"/>
      <c r="AC39" s="147"/>
      <c r="AD39" s="147"/>
      <c r="AE39" s="147"/>
      <c r="AF39" s="147"/>
      <c r="AG39" s="147" t="s">
        <v>1628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9">
        <v>29</v>
      </c>
      <c r="B40" s="190" t="s">
        <v>1656</v>
      </c>
      <c r="C40" s="196" t="s">
        <v>1657</v>
      </c>
      <c r="D40" s="191" t="s">
        <v>514</v>
      </c>
      <c r="E40" s="192">
        <v>36</v>
      </c>
      <c r="F40" s="193"/>
      <c r="G40" s="194">
        <f t="shared" si="7"/>
        <v>0</v>
      </c>
      <c r="H40" s="193"/>
      <c r="I40" s="194">
        <f t="shared" si="8"/>
        <v>0</v>
      </c>
      <c r="J40" s="193"/>
      <c r="K40" s="194">
        <f t="shared" si="9"/>
        <v>0</v>
      </c>
      <c r="L40" s="194">
        <v>21</v>
      </c>
      <c r="M40" s="194">
        <f t="shared" si="10"/>
        <v>0</v>
      </c>
      <c r="N40" s="194">
        <v>0</v>
      </c>
      <c r="O40" s="194">
        <f t="shared" si="11"/>
        <v>0</v>
      </c>
      <c r="P40" s="194">
        <v>0</v>
      </c>
      <c r="Q40" s="194">
        <f t="shared" si="12"/>
        <v>0</v>
      </c>
      <c r="R40" s="194"/>
      <c r="S40" s="194" t="s">
        <v>255</v>
      </c>
      <c r="T40" s="195" t="s">
        <v>256</v>
      </c>
      <c r="U40" s="156">
        <v>0</v>
      </c>
      <c r="V40" s="156">
        <f t="shared" si="13"/>
        <v>0</v>
      </c>
      <c r="W40" s="156"/>
      <c r="X40" s="156" t="s">
        <v>257</v>
      </c>
      <c r="Y40" s="147"/>
      <c r="Z40" s="147"/>
      <c r="AA40" s="147"/>
      <c r="AB40" s="147"/>
      <c r="AC40" s="147"/>
      <c r="AD40" s="147"/>
      <c r="AE40" s="147"/>
      <c r="AF40" s="147"/>
      <c r="AG40" s="147" t="s">
        <v>1628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9">
        <v>30</v>
      </c>
      <c r="B41" s="190" t="s">
        <v>1658</v>
      </c>
      <c r="C41" s="196" t="s">
        <v>1659</v>
      </c>
      <c r="D41" s="191" t="s">
        <v>514</v>
      </c>
      <c r="E41" s="192">
        <v>8</v>
      </c>
      <c r="F41" s="193"/>
      <c r="G41" s="194">
        <f t="shared" si="7"/>
        <v>0</v>
      </c>
      <c r="H41" s="193"/>
      <c r="I41" s="194">
        <f t="shared" si="8"/>
        <v>0</v>
      </c>
      <c r="J41" s="193"/>
      <c r="K41" s="194">
        <f t="shared" si="9"/>
        <v>0</v>
      </c>
      <c r="L41" s="194">
        <v>21</v>
      </c>
      <c r="M41" s="194">
        <f t="shared" si="10"/>
        <v>0</v>
      </c>
      <c r="N41" s="194">
        <v>0</v>
      </c>
      <c r="O41" s="194">
        <f t="shared" si="11"/>
        <v>0</v>
      </c>
      <c r="P41" s="194">
        <v>0</v>
      </c>
      <c r="Q41" s="194">
        <f t="shared" si="12"/>
        <v>0</v>
      </c>
      <c r="R41" s="194"/>
      <c r="S41" s="194" t="s">
        <v>255</v>
      </c>
      <c r="T41" s="195" t="s">
        <v>256</v>
      </c>
      <c r="U41" s="156">
        <v>0</v>
      </c>
      <c r="V41" s="156">
        <f t="shared" si="13"/>
        <v>0</v>
      </c>
      <c r="W41" s="156"/>
      <c r="X41" s="156" t="s">
        <v>257</v>
      </c>
      <c r="Y41" s="147"/>
      <c r="Z41" s="147"/>
      <c r="AA41" s="147"/>
      <c r="AB41" s="147"/>
      <c r="AC41" s="147"/>
      <c r="AD41" s="147"/>
      <c r="AE41" s="147"/>
      <c r="AF41" s="147"/>
      <c r="AG41" s="147" t="s">
        <v>1628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9">
        <v>31</v>
      </c>
      <c r="B42" s="190" t="s">
        <v>1660</v>
      </c>
      <c r="C42" s="196" t="s">
        <v>1661</v>
      </c>
      <c r="D42" s="191" t="s">
        <v>514</v>
      </c>
      <c r="E42" s="192">
        <v>10</v>
      </c>
      <c r="F42" s="193"/>
      <c r="G42" s="194">
        <f t="shared" si="7"/>
        <v>0</v>
      </c>
      <c r="H42" s="193"/>
      <c r="I42" s="194">
        <f t="shared" si="8"/>
        <v>0</v>
      </c>
      <c r="J42" s="193"/>
      <c r="K42" s="194">
        <f t="shared" si="9"/>
        <v>0</v>
      </c>
      <c r="L42" s="194">
        <v>21</v>
      </c>
      <c r="M42" s="194">
        <f t="shared" si="10"/>
        <v>0</v>
      </c>
      <c r="N42" s="194">
        <v>0</v>
      </c>
      <c r="O42" s="194">
        <f t="shared" si="11"/>
        <v>0</v>
      </c>
      <c r="P42" s="194">
        <v>0</v>
      </c>
      <c r="Q42" s="194">
        <f t="shared" si="12"/>
        <v>0</v>
      </c>
      <c r="R42" s="194"/>
      <c r="S42" s="194" t="s">
        <v>255</v>
      </c>
      <c r="T42" s="195" t="s">
        <v>256</v>
      </c>
      <c r="U42" s="156">
        <v>0</v>
      </c>
      <c r="V42" s="156">
        <f t="shared" si="13"/>
        <v>0</v>
      </c>
      <c r="W42" s="156"/>
      <c r="X42" s="156" t="s">
        <v>257</v>
      </c>
      <c r="Y42" s="147"/>
      <c r="Z42" s="147"/>
      <c r="AA42" s="147"/>
      <c r="AB42" s="147"/>
      <c r="AC42" s="147"/>
      <c r="AD42" s="147"/>
      <c r="AE42" s="147"/>
      <c r="AF42" s="147"/>
      <c r="AG42" s="147" t="s">
        <v>1628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9">
        <v>32</v>
      </c>
      <c r="B43" s="190" t="s">
        <v>1662</v>
      </c>
      <c r="C43" s="196" t="s">
        <v>1663</v>
      </c>
      <c r="D43" s="191" t="s">
        <v>389</v>
      </c>
      <c r="E43" s="192">
        <v>7</v>
      </c>
      <c r="F43" s="193"/>
      <c r="G43" s="194">
        <f t="shared" si="7"/>
        <v>0</v>
      </c>
      <c r="H43" s="193"/>
      <c r="I43" s="194">
        <f t="shared" si="8"/>
        <v>0</v>
      </c>
      <c r="J43" s="193"/>
      <c r="K43" s="194">
        <f t="shared" si="9"/>
        <v>0</v>
      </c>
      <c r="L43" s="194">
        <v>21</v>
      </c>
      <c r="M43" s="194">
        <f t="shared" si="10"/>
        <v>0</v>
      </c>
      <c r="N43" s="194">
        <v>0</v>
      </c>
      <c r="O43" s="194">
        <f t="shared" si="11"/>
        <v>0</v>
      </c>
      <c r="P43" s="194">
        <v>0</v>
      </c>
      <c r="Q43" s="194">
        <f t="shared" si="12"/>
        <v>0</v>
      </c>
      <c r="R43" s="194"/>
      <c r="S43" s="194" t="s">
        <v>255</v>
      </c>
      <c r="T43" s="195" t="s">
        <v>256</v>
      </c>
      <c r="U43" s="156">
        <v>0</v>
      </c>
      <c r="V43" s="156">
        <f t="shared" si="13"/>
        <v>0</v>
      </c>
      <c r="W43" s="156"/>
      <c r="X43" s="156" t="s">
        <v>257</v>
      </c>
      <c r="Y43" s="147"/>
      <c r="Z43" s="147"/>
      <c r="AA43" s="147"/>
      <c r="AB43" s="147"/>
      <c r="AC43" s="147"/>
      <c r="AD43" s="147"/>
      <c r="AE43" s="147"/>
      <c r="AF43" s="147"/>
      <c r="AG43" s="147" t="s">
        <v>1628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9">
        <v>33</v>
      </c>
      <c r="B44" s="190" t="s">
        <v>1664</v>
      </c>
      <c r="C44" s="196" t="s">
        <v>1665</v>
      </c>
      <c r="D44" s="191" t="s">
        <v>389</v>
      </c>
      <c r="E44" s="192">
        <v>7</v>
      </c>
      <c r="F44" s="193"/>
      <c r="G44" s="194">
        <f t="shared" si="7"/>
        <v>0</v>
      </c>
      <c r="H44" s="193"/>
      <c r="I44" s="194">
        <f t="shared" si="8"/>
        <v>0</v>
      </c>
      <c r="J44" s="193"/>
      <c r="K44" s="194">
        <f t="shared" si="9"/>
        <v>0</v>
      </c>
      <c r="L44" s="194">
        <v>21</v>
      </c>
      <c r="M44" s="194">
        <f t="shared" si="10"/>
        <v>0</v>
      </c>
      <c r="N44" s="194">
        <v>0</v>
      </c>
      <c r="O44" s="194">
        <f t="shared" si="11"/>
        <v>0</v>
      </c>
      <c r="P44" s="194">
        <v>0</v>
      </c>
      <c r="Q44" s="194">
        <f t="shared" si="12"/>
        <v>0</v>
      </c>
      <c r="R44" s="194"/>
      <c r="S44" s="194" t="s">
        <v>255</v>
      </c>
      <c r="T44" s="195" t="s">
        <v>256</v>
      </c>
      <c r="U44" s="156">
        <v>0</v>
      </c>
      <c r="V44" s="156">
        <f t="shared" si="13"/>
        <v>0</v>
      </c>
      <c r="W44" s="156"/>
      <c r="X44" s="156" t="s">
        <v>257</v>
      </c>
      <c r="Y44" s="147"/>
      <c r="Z44" s="147"/>
      <c r="AA44" s="147"/>
      <c r="AB44" s="147"/>
      <c r="AC44" s="147"/>
      <c r="AD44" s="147"/>
      <c r="AE44" s="147"/>
      <c r="AF44" s="147"/>
      <c r="AG44" s="147" t="s">
        <v>1628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9">
        <v>34</v>
      </c>
      <c r="B45" s="190" t="s">
        <v>1666</v>
      </c>
      <c r="C45" s="196" t="s">
        <v>1667</v>
      </c>
      <c r="D45" s="191" t="s">
        <v>389</v>
      </c>
      <c r="E45" s="192">
        <v>5</v>
      </c>
      <c r="F45" s="193"/>
      <c r="G45" s="194">
        <f t="shared" si="7"/>
        <v>0</v>
      </c>
      <c r="H45" s="193"/>
      <c r="I45" s="194">
        <f t="shared" si="8"/>
        <v>0</v>
      </c>
      <c r="J45" s="193"/>
      <c r="K45" s="194">
        <f t="shared" si="9"/>
        <v>0</v>
      </c>
      <c r="L45" s="194">
        <v>21</v>
      </c>
      <c r="M45" s="194">
        <f t="shared" si="10"/>
        <v>0</v>
      </c>
      <c r="N45" s="194">
        <v>0</v>
      </c>
      <c r="O45" s="194">
        <f t="shared" si="11"/>
        <v>0</v>
      </c>
      <c r="P45" s="194">
        <v>0</v>
      </c>
      <c r="Q45" s="194">
        <f t="shared" si="12"/>
        <v>0</v>
      </c>
      <c r="R45" s="194"/>
      <c r="S45" s="194" t="s">
        <v>255</v>
      </c>
      <c r="T45" s="195" t="s">
        <v>256</v>
      </c>
      <c r="U45" s="156">
        <v>0</v>
      </c>
      <c r="V45" s="156">
        <f t="shared" si="13"/>
        <v>0</v>
      </c>
      <c r="W45" s="156"/>
      <c r="X45" s="156" t="s">
        <v>257</v>
      </c>
      <c r="Y45" s="147"/>
      <c r="Z45" s="147"/>
      <c r="AA45" s="147"/>
      <c r="AB45" s="147"/>
      <c r="AC45" s="147"/>
      <c r="AD45" s="147"/>
      <c r="AE45" s="147"/>
      <c r="AF45" s="147"/>
      <c r="AG45" s="147" t="s">
        <v>1628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2.5" outlineLevel="1" x14ac:dyDescent="0.2">
      <c r="A46" s="189">
        <v>35</v>
      </c>
      <c r="B46" s="190" t="s">
        <v>1668</v>
      </c>
      <c r="C46" s="196" t="s">
        <v>1669</v>
      </c>
      <c r="D46" s="191" t="s">
        <v>389</v>
      </c>
      <c r="E46" s="192">
        <v>4</v>
      </c>
      <c r="F46" s="193"/>
      <c r="G46" s="194">
        <f t="shared" si="7"/>
        <v>0</v>
      </c>
      <c r="H46" s="193"/>
      <c r="I46" s="194">
        <f t="shared" si="8"/>
        <v>0</v>
      </c>
      <c r="J46" s="193"/>
      <c r="K46" s="194">
        <f t="shared" si="9"/>
        <v>0</v>
      </c>
      <c r="L46" s="194">
        <v>21</v>
      </c>
      <c r="M46" s="194">
        <f t="shared" si="10"/>
        <v>0</v>
      </c>
      <c r="N46" s="194">
        <v>0</v>
      </c>
      <c r="O46" s="194">
        <f t="shared" si="11"/>
        <v>0</v>
      </c>
      <c r="P46" s="194">
        <v>0</v>
      </c>
      <c r="Q46" s="194">
        <f t="shared" si="12"/>
        <v>0</v>
      </c>
      <c r="R46" s="194"/>
      <c r="S46" s="194" t="s">
        <v>255</v>
      </c>
      <c r="T46" s="195" t="s">
        <v>256</v>
      </c>
      <c r="U46" s="156">
        <v>0</v>
      </c>
      <c r="V46" s="156">
        <f t="shared" si="13"/>
        <v>0</v>
      </c>
      <c r="W46" s="156"/>
      <c r="X46" s="156" t="s">
        <v>257</v>
      </c>
      <c r="Y46" s="147"/>
      <c r="Z46" s="147"/>
      <c r="AA46" s="147"/>
      <c r="AB46" s="147"/>
      <c r="AC46" s="147"/>
      <c r="AD46" s="147"/>
      <c r="AE46" s="147"/>
      <c r="AF46" s="147"/>
      <c r="AG46" s="147" t="s">
        <v>1628</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89">
        <v>36</v>
      </c>
      <c r="B47" s="190" t="s">
        <v>1670</v>
      </c>
      <c r="C47" s="196" t="s">
        <v>1671</v>
      </c>
      <c r="D47" s="191" t="s">
        <v>389</v>
      </c>
      <c r="E47" s="192">
        <v>2</v>
      </c>
      <c r="F47" s="193"/>
      <c r="G47" s="194">
        <f t="shared" si="7"/>
        <v>0</v>
      </c>
      <c r="H47" s="193"/>
      <c r="I47" s="194">
        <f t="shared" si="8"/>
        <v>0</v>
      </c>
      <c r="J47" s="193"/>
      <c r="K47" s="194">
        <f t="shared" si="9"/>
        <v>0</v>
      </c>
      <c r="L47" s="194">
        <v>21</v>
      </c>
      <c r="M47" s="194">
        <f t="shared" si="10"/>
        <v>0</v>
      </c>
      <c r="N47" s="194">
        <v>0</v>
      </c>
      <c r="O47" s="194">
        <f t="shared" si="11"/>
        <v>0</v>
      </c>
      <c r="P47" s="194">
        <v>0</v>
      </c>
      <c r="Q47" s="194">
        <f t="shared" si="12"/>
        <v>0</v>
      </c>
      <c r="R47" s="194"/>
      <c r="S47" s="194" t="s">
        <v>255</v>
      </c>
      <c r="T47" s="195" t="s">
        <v>256</v>
      </c>
      <c r="U47" s="156">
        <v>0</v>
      </c>
      <c r="V47" s="156">
        <f t="shared" si="13"/>
        <v>0</v>
      </c>
      <c r="W47" s="156"/>
      <c r="X47" s="156" t="s">
        <v>257</v>
      </c>
      <c r="Y47" s="147"/>
      <c r="Z47" s="147"/>
      <c r="AA47" s="147"/>
      <c r="AB47" s="147"/>
      <c r="AC47" s="147"/>
      <c r="AD47" s="147"/>
      <c r="AE47" s="147"/>
      <c r="AF47" s="147"/>
      <c r="AG47" s="147" t="s">
        <v>1628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89">
        <v>37</v>
      </c>
      <c r="B48" s="190" t="s">
        <v>1672</v>
      </c>
      <c r="C48" s="196" t="s">
        <v>1673</v>
      </c>
      <c r="D48" s="191" t="s">
        <v>514</v>
      </c>
      <c r="E48" s="192">
        <v>106</v>
      </c>
      <c r="F48" s="193"/>
      <c r="G48" s="194">
        <f t="shared" si="7"/>
        <v>0</v>
      </c>
      <c r="H48" s="193"/>
      <c r="I48" s="194">
        <f t="shared" si="8"/>
        <v>0</v>
      </c>
      <c r="J48" s="193"/>
      <c r="K48" s="194">
        <f t="shared" si="9"/>
        <v>0</v>
      </c>
      <c r="L48" s="194">
        <v>21</v>
      </c>
      <c r="M48" s="194">
        <f t="shared" si="10"/>
        <v>0</v>
      </c>
      <c r="N48" s="194">
        <v>0</v>
      </c>
      <c r="O48" s="194">
        <f t="shared" si="11"/>
        <v>0</v>
      </c>
      <c r="P48" s="194">
        <v>0</v>
      </c>
      <c r="Q48" s="194">
        <f t="shared" si="12"/>
        <v>0</v>
      </c>
      <c r="R48" s="194"/>
      <c r="S48" s="194" t="s">
        <v>255</v>
      </c>
      <c r="T48" s="195" t="s">
        <v>256</v>
      </c>
      <c r="U48" s="156">
        <v>0</v>
      </c>
      <c r="V48" s="156">
        <f t="shared" si="13"/>
        <v>0</v>
      </c>
      <c r="W48" s="156"/>
      <c r="X48" s="156" t="s">
        <v>257</v>
      </c>
      <c r="Y48" s="147"/>
      <c r="Z48" s="147"/>
      <c r="AA48" s="147"/>
      <c r="AB48" s="147"/>
      <c r="AC48" s="147"/>
      <c r="AD48" s="147"/>
      <c r="AE48" s="147"/>
      <c r="AF48" s="147"/>
      <c r="AG48" s="147" t="s">
        <v>1628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2.5" outlineLevel="1" x14ac:dyDescent="0.2">
      <c r="A49" s="189">
        <v>38</v>
      </c>
      <c r="B49" s="190" t="s">
        <v>1674</v>
      </c>
      <c r="C49" s="196" t="s">
        <v>1675</v>
      </c>
      <c r="D49" s="191" t="s">
        <v>335</v>
      </c>
      <c r="E49" s="192">
        <v>1.35</v>
      </c>
      <c r="F49" s="193"/>
      <c r="G49" s="194">
        <f t="shared" si="7"/>
        <v>0</v>
      </c>
      <c r="H49" s="193"/>
      <c r="I49" s="194">
        <f t="shared" si="8"/>
        <v>0</v>
      </c>
      <c r="J49" s="193"/>
      <c r="K49" s="194">
        <f t="shared" si="9"/>
        <v>0</v>
      </c>
      <c r="L49" s="194">
        <v>21</v>
      </c>
      <c r="M49" s="194">
        <f t="shared" si="10"/>
        <v>0</v>
      </c>
      <c r="N49" s="194">
        <v>0</v>
      </c>
      <c r="O49" s="194">
        <f t="shared" si="11"/>
        <v>0</v>
      </c>
      <c r="P49" s="194">
        <v>0</v>
      </c>
      <c r="Q49" s="194">
        <f t="shared" si="12"/>
        <v>0</v>
      </c>
      <c r="R49" s="194"/>
      <c r="S49" s="194" t="s">
        <v>255</v>
      </c>
      <c r="T49" s="195" t="s">
        <v>256</v>
      </c>
      <c r="U49" s="156">
        <v>0</v>
      </c>
      <c r="V49" s="156">
        <f t="shared" si="13"/>
        <v>0</v>
      </c>
      <c r="W49" s="156"/>
      <c r="X49" s="156" t="s">
        <v>257</v>
      </c>
      <c r="Y49" s="147"/>
      <c r="Z49" s="147"/>
      <c r="AA49" s="147"/>
      <c r="AB49" s="147"/>
      <c r="AC49" s="147"/>
      <c r="AD49" s="147"/>
      <c r="AE49" s="147"/>
      <c r="AF49" s="147"/>
      <c r="AG49" s="147" t="s">
        <v>1628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9">
        <v>39</v>
      </c>
      <c r="B50" s="190" t="s">
        <v>1676</v>
      </c>
      <c r="C50" s="196" t="s">
        <v>1677</v>
      </c>
      <c r="D50" s="191" t="s">
        <v>514</v>
      </c>
      <c r="E50" s="192">
        <v>60</v>
      </c>
      <c r="F50" s="193"/>
      <c r="G50" s="194">
        <f t="shared" si="7"/>
        <v>0</v>
      </c>
      <c r="H50" s="193"/>
      <c r="I50" s="194">
        <f t="shared" si="8"/>
        <v>0</v>
      </c>
      <c r="J50" s="193"/>
      <c r="K50" s="194">
        <f t="shared" si="9"/>
        <v>0</v>
      </c>
      <c r="L50" s="194">
        <v>21</v>
      </c>
      <c r="M50" s="194">
        <f t="shared" si="10"/>
        <v>0</v>
      </c>
      <c r="N50" s="194">
        <v>0</v>
      </c>
      <c r="O50" s="194">
        <f t="shared" si="11"/>
        <v>0</v>
      </c>
      <c r="P50" s="194">
        <v>0</v>
      </c>
      <c r="Q50" s="194">
        <f t="shared" si="12"/>
        <v>0</v>
      </c>
      <c r="R50" s="194"/>
      <c r="S50" s="194" t="s">
        <v>255</v>
      </c>
      <c r="T50" s="195" t="s">
        <v>256</v>
      </c>
      <c r="U50" s="156">
        <v>0</v>
      </c>
      <c r="V50" s="156">
        <f t="shared" si="13"/>
        <v>0</v>
      </c>
      <c r="W50" s="156"/>
      <c r="X50" s="156" t="s">
        <v>257</v>
      </c>
      <c r="Y50" s="147"/>
      <c r="Z50" s="147"/>
      <c r="AA50" s="147"/>
      <c r="AB50" s="147"/>
      <c r="AC50" s="147"/>
      <c r="AD50" s="147"/>
      <c r="AE50" s="147"/>
      <c r="AF50" s="147"/>
      <c r="AG50" s="147" t="s">
        <v>1628</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9">
        <v>40</v>
      </c>
      <c r="B51" s="190" t="s">
        <v>1678</v>
      </c>
      <c r="C51" s="196" t="s">
        <v>1679</v>
      </c>
      <c r="D51" s="191" t="s">
        <v>1024</v>
      </c>
      <c r="E51" s="192">
        <v>1301.308</v>
      </c>
      <c r="F51" s="193"/>
      <c r="G51" s="194">
        <f t="shared" si="7"/>
        <v>0</v>
      </c>
      <c r="H51" s="193"/>
      <c r="I51" s="194">
        <f t="shared" si="8"/>
        <v>0</v>
      </c>
      <c r="J51" s="193"/>
      <c r="K51" s="194">
        <f t="shared" si="9"/>
        <v>0</v>
      </c>
      <c r="L51" s="194">
        <v>21</v>
      </c>
      <c r="M51" s="194">
        <f t="shared" si="10"/>
        <v>0</v>
      </c>
      <c r="N51" s="194">
        <v>0</v>
      </c>
      <c r="O51" s="194">
        <f t="shared" si="11"/>
        <v>0</v>
      </c>
      <c r="P51" s="194">
        <v>0</v>
      </c>
      <c r="Q51" s="194">
        <f t="shared" si="12"/>
        <v>0</v>
      </c>
      <c r="R51" s="194"/>
      <c r="S51" s="194" t="s">
        <v>255</v>
      </c>
      <c r="T51" s="195" t="s">
        <v>256</v>
      </c>
      <c r="U51" s="156">
        <v>0</v>
      </c>
      <c r="V51" s="156">
        <f t="shared" si="13"/>
        <v>0</v>
      </c>
      <c r="W51" s="156"/>
      <c r="X51" s="156" t="s">
        <v>257</v>
      </c>
      <c r="Y51" s="147"/>
      <c r="Z51" s="147"/>
      <c r="AA51" s="147"/>
      <c r="AB51" s="147"/>
      <c r="AC51" s="147"/>
      <c r="AD51" s="147"/>
      <c r="AE51" s="147"/>
      <c r="AF51" s="147"/>
      <c r="AG51" s="147" t="s">
        <v>1628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89">
        <v>41</v>
      </c>
      <c r="B52" s="190" t="s">
        <v>1680</v>
      </c>
      <c r="C52" s="196" t="s">
        <v>1681</v>
      </c>
      <c r="D52" s="191" t="s">
        <v>389</v>
      </c>
      <c r="E52" s="192">
        <v>3</v>
      </c>
      <c r="F52" s="193"/>
      <c r="G52" s="194">
        <f t="shared" si="7"/>
        <v>0</v>
      </c>
      <c r="H52" s="193"/>
      <c r="I52" s="194">
        <f t="shared" si="8"/>
        <v>0</v>
      </c>
      <c r="J52" s="193"/>
      <c r="K52" s="194">
        <f t="shared" si="9"/>
        <v>0</v>
      </c>
      <c r="L52" s="194">
        <v>21</v>
      </c>
      <c r="M52" s="194">
        <f t="shared" si="10"/>
        <v>0</v>
      </c>
      <c r="N52" s="194">
        <v>0</v>
      </c>
      <c r="O52" s="194">
        <f t="shared" si="11"/>
        <v>0</v>
      </c>
      <c r="P52" s="194">
        <v>0</v>
      </c>
      <c r="Q52" s="194">
        <f t="shared" si="12"/>
        <v>0</v>
      </c>
      <c r="R52" s="194"/>
      <c r="S52" s="194" t="s">
        <v>255</v>
      </c>
      <c r="T52" s="195" t="s">
        <v>256</v>
      </c>
      <c r="U52" s="156">
        <v>0</v>
      </c>
      <c r="V52" s="156">
        <f t="shared" si="13"/>
        <v>0</v>
      </c>
      <c r="W52" s="156"/>
      <c r="X52" s="156" t="s">
        <v>257</v>
      </c>
      <c r="Y52" s="147"/>
      <c r="Z52" s="147"/>
      <c r="AA52" s="147"/>
      <c r="AB52" s="147"/>
      <c r="AC52" s="147"/>
      <c r="AD52" s="147"/>
      <c r="AE52" s="147"/>
      <c r="AF52" s="147"/>
      <c r="AG52" s="147" t="s">
        <v>1628</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9">
        <v>42</v>
      </c>
      <c r="B53" s="190" t="s">
        <v>1682</v>
      </c>
      <c r="C53" s="196" t="s">
        <v>1683</v>
      </c>
      <c r="D53" s="191" t="s">
        <v>389</v>
      </c>
      <c r="E53" s="192">
        <v>2</v>
      </c>
      <c r="F53" s="193"/>
      <c r="G53" s="194">
        <f t="shared" si="7"/>
        <v>0</v>
      </c>
      <c r="H53" s="193"/>
      <c r="I53" s="194">
        <f t="shared" si="8"/>
        <v>0</v>
      </c>
      <c r="J53" s="193"/>
      <c r="K53" s="194">
        <f t="shared" si="9"/>
        <v>0</v>
      </c>
      <c r="L53" s="194">
        <v>21</v>
      </c>
      <c r="M53" s="194">
        <f t="shared" si="10"/>
        <v>0</v>
      </c>
      <c r="N53" s="194">
        <v>0</v>
      </c>
      <c r="O53" s="194">
        <f t="shared" si="11"/>
        <v>0</v>
      </c>
      <c r="P53" s="194">
        <v>0</v>
      </c>
      <c r="Q53" s="194">
        <f t="shared" si="12"/>
        <v>0</v>
      </c>
      <c r="R53" s="194"/>
      <c r="S53" s="194" t="s">
        <v>255</v>
      </c>
      <c r="T53" s="195" t="s">
        <v>256</v>
      </c>
      <c r="U53" s="156">
        <v>0</v>
      </c>
      <c r="V53" s="156">
        <f t="shared" si="13"/>
        <v>0</v>
      </c>
      <c r="W53" s="156"/>
      <c r="X53" s="156" t="s">
        <v>257</v>
      </c>
      <c r="Y53" s="147"/>
      <c r="Z53" s="147"/>
      <c r="AA53" s="147"/>
      <c r="AB53" s="147"/>
      <c r="AC53" s="147"/>
      <c r="AD53" s="147"/>
      <c r="AE53" s="147"/>
      <c r="AF53" s="147"/>
      <c r="AG53" s="147" t="s">
        <v>1628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x14ac:dyDescent="0.2">
      <c r="A54" s="160" t="s">
        <v>250</v>
      </c>
      <c r="B54" s="161" t="s">
        <v>170</v>
      </c>
      <c r="C54" s="174" t="s">
        <v>171</v>
      </c>
      <c r="D54" s="162"/>
      <c r="E54" s="163"/>
      <c r="F54" s="164"/>
      <c r="G54" s="164">
        <f>SUMIF(AG55:AG83,"&lt;&gt;NOR",G55:G83)</f>
        <v>0</v>
      </c>
      <c r="H54" s="164"/>
      <c r="I54" s="164">
        <f>SUM(I55:I83)</f>
        <v>0</v>
      </c>
      <c r="J54" s="164"/>
      <c r="K54" s="164">
        <f>SUM(K55:K83)</f>
        <v>0</v>
      </c>
      <c r="L54" s="164"/>
      <c r="M54" s="164">
        <f>SUM(M55:M83)</f>
        <v>0</v>
      </c>
      <c r="N54" s="164"/>
      <c r="O54" s="164">
        <f>SUM(O55:O83)</f>
        <v>0</v>
      </c>
      <c r="P54" s="164"/>
      <c r="Q54" s="164">
        <f>SUM(Q55:Q83)</f>
        <v>0</v>
      </c>
      <c r="R54" s="164"/>
      <c r="S54" s="164"/>
      <c r="T54" s="165"/>
      <c r="U54" s="159"/>
      <c r="V54" s="159">
        <f>SUM(V55:V83)</f>
        <v>0</v>
      </c>
      <c r="W54" s="159"/>
      <c r="X54" s="159"/>
      <c r="AG54" t="s">
        <v>251</v>
      </c>
    </row>
    <row r="55" spans="1:60" outlineLevel="1" x14ac:dyDescent="0.2">
      <c r="A55" s="189">
        <v>43</v>
      </c>
      <c r="B55" s="190" t="s">
        <v>1684</v>
      </c>
      <c r="C55" s="196" t="s">
        <v>1685</v>
      </c>
      <c r="D55" s="191" t="s">
        <v>514</v>
      </c>
      <c r="E55" s="192">
        <v>345</v>
      </c>
      <c r="F55" s="193"/>
      <c r="G55" s="194">
        <f t="shared" ref="G55:G83" si="14">ROUND(E55*F55,2)</f>
        <v>0</v>
      </c>
      <c r="H55" s="193"/>
      <c r="I55" s="194">
        <f t="shared" ref="I55:I83" si="15">ROUND(E55*H55,2)</f>
        <v>0</v>
      </c>
      <c r="J55" s="193"/>
      <c r="K55" s="194">
        <f t="shared" ref="K55:K83" si="16">ROUND(E55*J55,2)</f>
        <v>0</v>
      </c>
      <c r="L55" s="194">
        <v>21</v>
      </c>
      <c r="M55" s="194">
        <f t="shared" ref="M55:M83" si="17">G55*(1+L55/100)</f>
        <v>0</v>
      </c>
      <c r="N55" s="194">
        <v>0</v>
      </c>
      <c r="O55" s="194">
        <f t="shared" ref="O55:O83" si="18">ROUND(E55*N55,2)</f>
        <v>0</v>
      </c>
      <c r="P55" s="194">
        <v>0</v>
      </c>
      <c r="Q55" s="194">
        <f t="shared" ref="Q55:Q83" si="19">ROUND(E55*P55,2)</f>
        <v>0</v>
      </c>
      <c r="R55" s="194"/>
      <c r="S55" s="194" t="s">
        <v>255</v>
      </c>
      <c r="T55" s="195" t="s">
        <v>256</v>
      </c>
      <c r="U55" s="156">
        <v>0</v>
      </c>
      <c r="V55" s="156">
        <f t="shared" ref="V55:V83" si="20">ROUND(E55*U55,2)</f>
        <v>0</v>
      </c>
      <c r="W55" s="156"/>
      <c r="X55" s="156" t="s">
        <v>257</v>
      </c>
      <c r="Y55" s="147"/>
      <c r="Z55" s="147"/>
      <c r="AA55" s="147"/>
      <c r="AB55" s="147"/>
      <c r="AC55" s="147"/>
      <c r="AD55" s="147"/>
      <c r="AE55" s="147"/>
      <c r="AF55" s="147"/>
      <c r="AG55" s="147" t="s">
        <v>1628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9">
        <v>44</v>
      </c>
      <c r="B56" s="190" t="s">
        <v>1686</v>
      </c>
      <c r="C56" s="196" t="s">
        <v>1687</v>
      </c>
      <c r="D56" s="191" t="s">
        <v>514</v>
      </c>
      <c r="E56" s="192">
        <v>98</v>
      </c>
      <c r="F56" s="193"/>
      <c r="G56" s="194">
        <f t="shared" si="14"/>
        <v>0</v>
      </c>
      <c r="H56" s="193"/>
      <c r="I56" s="194">
        <f t="shared" si="15"/>
        <v>0</v>
      </c>
      <c r="J56" s="193"/>
      <c r="K56" s="194">
        <f t="shared" si="16"/>
        <v>0</v>
      </c>
      <c r="L56" s="194">
        <v>21</v>
      </c>
      <c r="M56" s="194">
        <f t="shared" si="17"/>
        <v>0</v>
      </c>
      <c r="N56" s="194">
        <v>0</v>
      </c>
      <c r="O56" s="194">
        <f t="shared" si="18"/>
        <v>0</v>
      </c>
      <c r="P56" s="194">
        <v>0</v>
      </c>
      <c r="Q56" s="194">
        <f t="shared" si="19"/>
        <v>0</v>
      </c>
      <c r="R56" s="194"/>
      <c r="S56" s="194" t="s">
        <v>255</v>
      </c>
      <c r="T56" s="195" t="s">
        <v>256</v>
      </c>
      <c r="U56" s="156">
        <v>0</v>
      </c>
      <c r="V56" s="156">
        <f t="shared" si="20"/>
        <v>0</v>
      </c>
      <c r="W56" s="156"/>
      <c r="X56" s="156" t="s">
        <v>257</v>
      </c>
      <c r="Y56" s="147"/>
      <c r="Z56" s="147"/>
      <c r="AA56" s="147"/>
      <c r="AB56" s="147"/>
      <c r="AC56" s="147"/>
      <c r="AD56" s="147"/>
      <c r="AE56" s="147"/>
      <c r="AF56" s="147"/>
      <c r="AG56" s="147" t="s">
        <v>1628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89">
        <v>45</v>
      </c>
      <c r="B57" s="190" t="s">
        <v>1688</v>
      </c>
      <c r="C57" s="196" t="s">
        <v>1689</v>
      </c>
      <c r="D57" s="191" t="s">
        <v>514</v>
      </c>
      <c r="E57" s="192">
        <v>125</v>
      </c>
      <c r="F57" s="193"/>
      <c r="G57" s="194">
        <f t="shared" si="14"/>
        <v>0</v>
      </c>
      <c r="H57" s="193"/>
      <c r="I57" s="194">
        <f t="shared" si="15"/>
        <v>0</v>
      </c>
      <c r="J57" s="193"/>
      <c r="K57" s="194">
        <f t="shared" si="16"/>
        <v>0</v>
      </c>
      <c r="L57" s="194">
        <v>21</v>
      </c>
      <c r="M57" s="194">
        <f t="shared" si="17"/>
        <v>0</v>
      </c>
      <c r="N57" s="194">
        <v>0</v>
      </c>
      <c r="O57" s="194">
        <f t="shared" si="18"/>
        <v>0</v>
      </c>
      <c r="P57" s="194">
        <v>0</v>
      </c>
      <c r="Q57" s="194">
        <f t="shared" si="19"/>
        <v>0</v>
      </c>
      <c r="R57" s="194"/>
      <c r="S57" s="194" t="s">
        <v>255</v>
      </c>
      <c r="T57" s="195" t="s">
        <v>256</v>
      </c>
      <c r="U57" s="156">
        <v>0</v>
      </c>
      <c r="V57" s="156">
        <f t="shared" si="20"/>
        <v>0</v>
      </c>
      <c r="W57" s="156"/>
      <c r="X57" s="156" t="s">
        <v>257</v>
      </c>
      <c r="Y57" s="147"/>
      <c r="Z57" s="147"/>
      <c r="AA57" s="147"/>
      <c r="AB57" s="147"/>
      <c r="AC57" s="147"/>
      <c r="AD57" s="147"/>
      <c r="AE57" s="147"/>
      <c r="AF57" s="147"/>
      <c r="AG57" s="147" t="s">
        <v>1628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89">
        <v>46</v>
      </c>
      <c r="B58" s="190" t="s">
        <v>1690</v>
      </c>
      <c r="C58" s="196" t="s">
        <v>1691</v>
      </c>
      <c r="D58" s="191" t="s">
        <v>514</v>
      </c>
      <c r="E58" s="192">
        <v>23</v>
      </c>
      <c r="F58" s="193"/>
      <c r="G58" s="194">
        <f t="shared" si="14"/>
        <v>0</v>
      </c>
      <c r="H58" s="193"/>
      <c r="I58" s="194">
        <f t="shared" si="15"/>
        <v>0</v>
      </c>
      <c r="J58" s="193"/>
      <c r="K58" s="194">
        <f t="shared" si="16"/>
        <v>0</v>
      </c>
      <c r="L58" s="194">
        <v>21</v>
      </c>
      <c r="M58" s="194">
        <f t="shared" si="17"/>
        <v>0</v>
      </c>
      <c r="N58" s="194">
        <v>0</v>
      </c>
      <c r="O58" s="194">
        <f t="shared" si="18"/>
        <v>0</v>
      </c>
      <c r="P58" s="194">
        <v>0</v>
      </c>
      <c r="Q58" s="194">
        <f t="shared" si="19"/>
        <v>0</v>
      </c>
      <c r="R58" s="194"/>
      <c r="S58" s="194" t="s">
        <v>255</v>
      </c>
      <c r="T58" s="195" t="s">
        <v>256</v>
      </c>
      <c r="U58" s="156">
        <v>0</v>
      </c>
      <c r="V58" s="156">
        <f t="shared" si="20"/>
        <v>0</v>
      </c>
      <c r="W58" s="156"/>
      <c r="X58" s="156" t="s">
        <v>257</v>
      </c>
      <c r="Y58" s="147"/>
      <c r="Z58" s="147"/>
      <c r="AA58" s="147"/>
      <c r="AB58" s="147"/>
      <c r="AC58" s="147"/>
      <c r="AD58" s="147"/>
      <c r="AE58" s="147"/>
      <c r="AF58" s="147"/>
      <c r="AG58" s="147" t="s">
        <v>1628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89">
        <v>47</v>
      </c>
      <c r="B59" s="190" t="s">
        <v>1692</v>
      </c>
      <c r="C59" s="196" t="s">
        <v>1693</v>
      </c>
      <c r="D59" s="191" t="s">
        <v>514</v>
      </c>
      <c r="E59" s="192">
        <v>106</v>
      </c>
      <c r="F59" s="193"/>
      <c r="G59" s="194">
        <f t="shared" si="14"/>
        <v>0</v>
      </c>
      <c r="H59" s="193"/>
      <c r="I59" s="194">
        <f t="shared" si="15"/>
        <v>0</v>
      </c>
      <c r="J59" s="193"/>
      <c r="K59" s="194">
        <f t="shared" si="16"/>
        <v>0</v>
      </c>
      <c r="L59" s="194">
        <v>21</v>
      </c>
      <c r="M59" s="194">
        <f t="shared" si="17"/>
        <v>0</v>
      </c>
      <c r="N59" s="194">
        <v>0</v>
      </c>
      <c r="O59" s="194">
        <f t="shared" si="18"/>
        <v>0</v>
      </c>
      <c r="P59" s="194">
        <v>0</v>
      </c>
      <c r="Q59" s="194">
        <f t="shared" si="19"/>
        <v>0</v>
      </c>
      <c r="R59" s="194"/>
      <c r="S59" s="194" t="s">
        <v>255</v>
      </c>
      <c r="T59" s="195" t="s">
        <v>256</v>
      </c>
      <c r="U59" s="156">
        <v>0</v>
      </c>
      <c r="V59" s="156">
        <f t="shared" si="20"/>
        <v>0</v>
      </c>
      <c r="W59" s="156"/>
      <c r="X59" s="156" t="s">
        <v>257</v>
      </c>
      <c r="Y59" s="147"/>
      <c r="Z59" s="147"/>
      <c r="AA59" s="147"/>
      <c r="AB59" s="147"/>
      <c r="AC59" s="147"/>
      <c r="AD59" s="147"/>
      <c r="AE59" s="147"/>
      <c r="AF59" s="147"/>
      <c r="AG59" s="147" t="s">
        <v>1628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9">
        <v>48</v>
      </c>
      <c r="B60" s="190" t="s">
        <v>1694</v>
      </c>
      <c r="C60" s="196" t="s">
        <v>1695</v>
      </c>
      <c r="D60" s="191" t="s">
        <v>514</v>
      </c>
      <c r="E60" s="192">
        <v>98</v>
      </c>
      <c r="F60" s="193"/>
      <c r="G60" s="194">
        <f t="shared" si="14"/>
        <v>0</v>
      </c>
      <c r="H60" s="193"/>
      <c r="I60" s="194">
        <f t="shared" si="15"/>
        <v>0</v>
      </c>
      <c r="J60" s="193"/>
      <c r="K60" s="194">
        <f t="shared" si="16"/>
        <v>0</v>
      </c>
      <c r="L60" s="194">
        <v>21</v>
      </c>
      <c r="M60" s="194">
        <f t="shared" si="17"/>
        <v>0</v>
      </c>
      <c r="N60" s="194">
        <v>0</v>
      </c>
      <c r="O60" s="194">
        <f t="shared" si="18"/>
        <v>0</v>
      </c>
      <c r="P60" s="194">
        <v>0</v>
      </c>
      <c r="Q60" s="194">
        <f t="shared" si="19"/>
        <v>0</v>
      </c>
      <c r="R60" s="194"/>
      <c r="S60" s="194" t="s">
        <v>255</v>
      </c>
      <c r="T60" s="195" t="s">
        <v>256</v>
      </c>
      <c r="U60" s="156">
        <v>0</v>
      </c>
      <c r="V60" s="156">
        <f t="shared" si="20"/>
        <v>0</v>
      </c>
      <c r="W60" s="156"/>
      <c r="X60" s="156" t="s">
        <v>257</v>
      </c>
      <c r="Y60" s="147"/>
      <c r="Z60" s="147"/>
      <c r="AA60" s="147"/>
      <c r="AB60" s="147"/>
      <c r="AC60" s="147"/>
      <c r="AD60" s="147"/>
      <c r="AE60" s="147"/>
      <c r="AF60" s="147"/>
      <c r="AG60" s="147" t="s">
        <v>1628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89">
        <v>49</v>
      </c>
      <c r="B61" s="190" t="s">
        <v>1696</v>
      </c>
      <c r="C61" s="196" t="s">
        <v>1697</v>
      </c>
      <c r="D61" s="191" t="s">
        <v>514</v>
      </c>
      <c r="E61" s="192">
        <v>254</v>
      </c>
      <c r="F61" s="193"/>
      <c r="G61" s="194">
        <f t="shared" si="14"/>
        <v>0</v>
      </c>
      <c r="H61" s="193"/>
      <c r="I61" s="194">
        <f t="shared" si="15"/>
        <v>0</v>
      </c>
      <c r="J61" s="193"/>
      <c r="K61" s="194">
        <f t="shared" si="16"/>
        <v>0</v>
      </c>
      <c r="L61" s="194">
        <v>21</v>
      </c>
      <c r="M61" s="194">
        <f t="shared" si="17"/>
        <v>0</v>
      </c>
      <c r="N61" s="194">
        <v>0</v>
      </c>
      <c r="O61" s="194">
        <f t="shared" si="18"/>
        <v>0</v>
      </c>
      <c r="P61" s="194">
        <v>0</v>
      </c>
      <c r="Q61" s="194">
        <f t="shared" si="19"/>
        <v>0</v>
      </c>
      <c r="R61" s="194"/>
      <c r="S61" s="194" t="s">
        <v>255</v>
      </c>
      <c r="T61" s="195" t="s">
        <v>256</v>
      </c>
      <c r="U61" s="156">
        <v>0</v>
      </c>
      <c r="V61" s="156">
        <f t="shared" si="20"/>
        <v>0</v>
      </c>
      <c r="W61" s="156"/>
      <c r="X61" s="156" t="s">
        <v>257</v>
      </c>
      <c r="Y61" s="147"/>
      <c r="Z61" s="147"/>
      <c r="AA61" s="147"/>
      <c r="AB61" s="147"/>
      <c r="AC61" s="147"/>
      <c r="AD61" s="147"/>
      <c r="AE61" s="147"/>
      <c r="AF61" s="147"/>
      <c r="AG61" s="147" t="s">
        <v>1628</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89">
        <v>50</v>
      </c>
      <c r="B62" s="190" t="s">
        <v>1698</v>
      </c>
      <c r="C62" s="196" t="s">
        <v>1699</v>
      </c>
      <c r="D62" s="191" t="s">
        <v>514</v>
      </c>
      <c r="E62" s="192">
        <v>352</v>
      </c>
      <c r="F62" s="193"/>
      <c r="G62" s="194">
        <f t="shared" si="14"/>
        <v>0</v>
      </c>
      <c r="H62" s="193"/>
      <c r="I62" s="194">
        <f t="shared" si="15"/>
        <v>0</v>
      </c>
      <c r="J62" s="193"/>
      <c r="K62" s="194">
        <f t="shared" si="16"/>
        <v>0</v>
      </c>
      <c r="L62" s="194">
        <v>21</v>
      </c>
      <c r="M62" s="194">
        <f t="shared" si="17"/>
        <v>0</v>
      </c>
      <c r="N62" s="194">
        <v>0</v>
      </c>
      <c r="O62" s="194">
        <f t="shared" si="18"/>
        <v>0</v>
      </c>
      <c r="P62" s="194">
        <v>0</v>
      </c>
      <c r="Q62" s="194">
        <f t="shared" si="19"/>
        <v>0</v>
      </c>
      <c r="R62" s="194"/>
      <c r="S62" s="194" t="s">
        <v>255</v>
      </c>
      <c r="T62" s="195" t="s">
        <v>256</v>
      </c>
      <c r="U62" s="156">
        <v>0</v>
      </c>
      <c r="V62" s="156">
        <f t="shared" si="20"/>
        <v>0</v>
      </c>
      <c r="W62" s="156"/>
      <c r="X62" s="156" t="s">
        <v>257</v>
      </c>
      <c r="Y62" s="147"/>
      <c r="Z62" s="147"/>
      <c r="AA62" s="147"/>
      <c r="AB62" s="147"/>
      <c r="AC62" s="147"/>
      <c r="AD62" s="147"/>
      <c r="AE62" s="147"/>
      <c r="AF62" s="147"/>
      <c r="AG62" s="147" t="s">
        <v>1628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89">
        <v>51</v>
      </c>
      <c r="B63" s="190" t="s">
        <v>1700</v>
      </c>
      <c r="C63" s="196" t="s">
        <v>1701</v>
      </c>
      <c r="D63" s="191" t="s">
        <v>514</v>
      </c>
      <c r="E63" s="192">
        <v>56</v>
      </c>
      <c r="F63" s="193"/>
      <c r="G63" s="194">
        <f t="shared" si="14"/>
        <v>0</v>
      </c>
      <c r="H63" s="193"/>
      <c r="I63" s="194">
        <f t="shared" si="15"/>
        <v>0</v>
      </c>
      <c r="J63" s="193"/>
      <c r="K63" s="194">
        <f t="shared" si="16"/>
        <v>0</v>
      </c>
      <c r="L63" s="194">
        <v>21</v>
      </c>
      <c r="M63" s="194">
        <f t="shared" si="17"/>
        <v>0</v>
      </c>
      <c r="N63" s="194">
        <v>0</v>
      </c>
      <c r="O63" s="194">
        <f t="shared" si="18"/>
        <v>0</v>
      </c>
      <c r="P63" s="194">
        <v>0</v>
      </c>
      <c r="Q63" s="194">
        <f t="shared" si="19"/>
        <v>0</v>
      </c>
      <c r="R63" s="194"/>
      <c r="S63" s="194" t="s">
        <v>255</v>
      </c>
      <c r="T63" s="195" t="s">
        <v>256</v>
      </c>
      <c r="U63" s="156">
        <v>0</v>
      </c>
      <c r="V63" s="156">
        <f t="shared" si="20"/>
        <v>0</v>
      </c>
      <c r="W63" s="156"/>
      <c r="X63" s="156" t="s">
        <v>257</v>
      </c>
      <c r="Y63" s="147"/>
      <c r="Z63" s="147"/>
      <c r="AA63" s="147"/>
      <c r="AB63" s="147"/>
      <c r="AC63" s="147"/>
      <c r="AD63" s="147"/>
      <c r="AE63" s="147"/>
      <c r="AF63" s="147"/>
      <c r="AG63" s="147" t="s">
        <v>1628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89">
        <v>52</v>
      </c>
      <c r="B64" s="190" t="s">
        <v>1702</v>
      </c>
      <c r="C64" s="196" t="s">
        <v>1703</v>
      </c>
      <c r="D64" s="191" t="s">
        <v>514</v>
      </c>
      <c r="E64" s="192">
        <v>110</v>
      </c>
      <c r="F64" s="193"/>
      <c r="G64" s="194">
        <f t="shared" si="14"/>
        <v>0</v>
      </c>
      <c r="H64" s="193"/>
      <c r="I64" s="194">
        <f t="shared" si="15"/>
        <v>0</v>
      </c>
      <c r="J64" s="193"/>
      <c r="K64" s="194">
        <f t="shared" si="16"/>
        <v>0</v>
      </c>
      <c r="L64" s="194">
        <v>21</v>
      </c>
      <c r="M64" s="194">
        <f t="shared" si="17"/>
        <v>0</v>
      </c>
      <c r="N64" s="194">
        <v>0</v>
      </c>
      <c r="O64" s="194">
        <f t="shared" si="18"/>
        <v>0</v>
      </c>
      <c r="P64" s="194">
        <v>0</v>
      </c>
      <c r="Q64" s="194">
        <f t="shared" si="19"/>
        <v>0</v>
      </c>
      <c r="R64" s="194"/>
      <c r="S64" s="194" t="s">
        <v>255</v>
      </c>
      <c r="T64" s="195" t="s">
        <v>256</v>
      </c>
      <c r="U64" s="156">
        <v>0</v>
      </c>
      <c r="V64" s="156">
        <f t="shared" si="20"/>
        <v>0</v>
      </c>
      <c r="W64" s="156"/>
      <c r="X64" s="156" t="s">
        <v>257</v>
      </c>
      <c r="Y64" s="147"/>
      <c r="Z64" s="147"/>
      <c r="AA64" s="147"/>
      <c r="AB64" s="147"/>
      <c r="AC64" s="147"/>
      <c r="AD64" s="147"/>
      <c r="AE64" s="147"/>
      <c r="AF64" s="147"/>
      <c r="AG64" s="147" t="s">
        <v>1628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89">
        <v>53</v>
      </c>
      <c r="B65" s="190" t="s">
        <v>1704</v>
      </c>
      <c r="C65" s="196" t="s">
        <v>1705</v>
      </c>
      <c r="D65" s="191" t="s">
        <v>514</v>
      </c>
      <c r="E65" s="192">
        <v>22</v>
      </c>
      <c r="F65" s="193"/>
      <c r="G65" s="194">
        <f t="shared" si="14"/>
        <v>0</v>
      </c>
      <c r="H65" s="193"/>
      <c r="I65" s="194">
        <f t="shared" si="15"/>
        <v>0</v>
      </c>
      <c r="J65" s="193"/>
      <c r="K65" s="194">
        <f t="shared" si="16"/>
        <v>0</v>
      </c>
      <c r="L65" s="194">
        <v>21</v>
      </c>
      <c r="M65" s="194">
        <f t="shared" si="17"/>
        <v>0</v>
      </c>
      <c r="N65" s="194">
        <v>0</v>
      </c>
      <c r="O65" s="194">
        <f t="shared" si="18"/>
        <v>0</v>
      </c>
      <c r="P65" s="194">
        <v>0</v>
      </c>
      <c r="Q65" s="194">
        <f t="shared" si="19"/>
        <v>0</v>
      </c>
      <c r="R65" s="194"/>
      <c r="S65" s="194" t="s">
        <v>255</v>
      </c>
      <c r="T65" s="195" t="s">
        <v>256</v>
      </c>
      <c r="U65" s="156">
        <v>0</v>
      </c>
      <c r="V65" s="156">
        <f t="shared" si="20"/>
        <v>0</v>
      </c>
      <c r="W65" s="156"/>
      <c r="X65" s="156" t="s">
        <v>257</v>
      </c>
      <c r="Y65" s="147"/>
      <c r="Z65" s="147"/>
      <c r="AA65" s="147"/>
      <c r="AB65" s="147"/>
      <c r="AC65" s="147"/>
      <c r="AD65" s="147"/>
      <c r="AE65" s="147"/>
      <c r="AF65" s="147"/>
      <c r="AG65" s="147" t="s">
        <v>1628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89">
        <v>54</v>
      </c>
      <c r="B66" s="190" t="s">
        <v>1706</v>
      </c>
      <c r="C66" s="196" t="s">
        <v>1707</v>
      </c>
      <c r="D66" s="191" t="s">
        <v>514</v>
      </c>
      <c r="E66" s="192">
        <v>100</v>
      </c>
      <c r="F66" s="193"/>
      <c r="G66" s="194">
        <f t="shared" si="14"/>
        <v>0</v>
      </c>
      <c r="H66" s="193"/>
      <c r="I66" s="194">
        <f t="shared" si="15"/>
        <v>0</v>
      </c>
      <c r="J66" s="193"/>
      <c r="K66" s="194">
        <f t="shared" si="16"/>
        <v>0</v>
      </c>
      <c r="L66" s="194">
        <v>21</v>
      </c>
      <c r="M66" s="194">
        <f t="shared" si="17"/>
        <v>0</v>
      </c>
      <c r="N66" s="194">
        <v>0</v>
      </c>
      <c r="O66" s="194">
        <f t="shared" si="18"/>
        <v>0</v>
      </c>
      <c r="P66" s="194">
        <v>0</v>
      </c>
      <c r="Q66" s="194">
        <f t="shared" si="19"/>
        <v>0</v>
      </c>
      <c r="R66" s="194"/>
      <c r="S66" s="194" t="s">
        <v>255</v>
      </c>
      <c r="T66" s="195" t="s">
        <v>256</v>
      </c>
      <c r="U66" s="156">
        <v>0</v>
      </c>
      <c r="V66" s="156">
        <f t="shared" si="20"/>
        <v>0</v>
      </c>
      <c r="W66" s="156"/>
      <c r="X66" s="156" t="s">
        <v>257</v>
      </c>
      <c r="Y66" s="147"/>
      <c r="Z66" s="147"/>
      <c r="AA66" s="147"/>
      <c r="AB66" s="147"/>
      <c r="AC66" s="147"/>
      <c r="AD66" s="147"/>
      <c r="AE66" s="147"/>
      <c r="AF66" s="147"/>
      <c r="AG66" s="147" t="s">
        <v>1628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89">
        <v>55</v>
      </c>
      <c r="B67" s="190" t="s">
        <v>1708</v>
      </c>
      <c r="C67" s="196" t="s">
        <v>1709</v>
      </c>
      <c r="D67" s="191" t="s">
        <v>389</v>
      </c>
      <c r="E67" s="192">
        <v>22</v>
      </c>
      <c r="F67" s="193"/>
      <c r="G67" s="194">
        <f t="shared" si="14"/>
        <v>0</v>
      </c>
      <c r="H67" s="193"/>
      <c r="I67" s="194">
        <f t="shared" si="15"/>
        <v>0</v>
      </c>
      <c r="J67" s="193"/>
      <c r="K67" s="194">
        <f t="shared" si="16"/>
        <v>0</v>
      </c>
      <c r="L67" s="194">
        <v>21</v>
      </c>
      <c r="M67" s="194">
        <f t="shared" si="17"/>
        <v>0</v>
      </c>
      <c r="N67" s="194">
        <v>0</v>
      </c>
      <c r="O67" s="194">
        <f t="shared" si="18"/>
        <v>0</v>
      </c>
      <c r="P67" s="194">
        <v>0</v>
      </c>
      <c r="Q67" s="194">
        <f t="shared" si="19"/>
        <v>0</v>
      </c>
      <c r="R67" s="194"/>
      <c r="S67" s="194" t="s">
        <v>255</v>
      </c>
      <c r="T67" s="195" t="s">
        <v>256</v>
      </c>
      <c r="U67" s="156">
        <v>0</v>
      </c>
      <c r="V67" s="156">
        <f t="shared" si="20"/>
        <v>0</v>
      </c>
      <c r="W67" s="156"/>
      <c r="X67" s="156" t="s">
        <v>257</v>
      </c>
      <c r="Y67" s="147"/>
      <c r="Z67" s="147"/>
      <c r="AA67" s="147"/>
      <c r="AB67" s="147"/>
      <c r="AC67" s="147"/>
      <c r="AD67" s="147"/>
      <c r="AE67" s="147"/>
      <c r="AF67" s="147"/>
      <c r="AG67" s="147" t="s">
        <v>1628</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89">
        <v>56</v>
      </c>
      <c r="B68" s="190" t="s">
        <v>1710</v>
      </c>
      <c r="C68" s="196" t="s">
        <v>1711</v>
      </c>
      <c r="D68" s="191" t="s">
        <v>389</v>
      </c>
      <c r="E68" s="192">
        <v>36</v>
      </c>
      <c r="F68" s="193"/>
      <c r="G68" s="194">
        <f t="shared" si="14"/>
        <v>0</v>
      </c>
      <c r="H68" s="193"/>
      <c r="I68" s="194">
        <f t="shared" si="15"/>
        <v>0</v>
      </c>
      <c r="J68" s="193"/>
      <c r="K68" s="194">
        <f t="shared" si="16"/>
        <v>0</v>
      </c>
      <c r="L68" s="194">
        <v>21</v>
      </c>
      <c r="M68" s="194">
        <f t="shared" si="17"/>
        <v>0</v>
      </c>
      <c r="N68" s="194">
        <v>0</v>
      </c>
      <c r="O68" s="194">
        <f t="shared" si="18"/>
        <v>0</v>
      </c>
      <c r="P68" s="194">
        <v>0</v>
      </c>
      <c r="Q68" s="194">
        <f t="shared" si="19"/>
        <v>0</v>
      </c>
      <c r="R68" s="194"/>
      <c r="S68" s="194" t="s">
        <v>255</v>
      </c>
      <c r="T68" s="195" t="s">
        <v>256</v>
      </c>
      <c r="U68" s="156">
        <v>0</v>
      </c>
      <c r="V68" s="156">
        <f t="shared" si="20"/>
        <v>0</v>
      </c>
      <c r="W68" s="156"/>
      <c r="X68" s="156" t="s">
        <v>257</v>
      </c>
      <c r="Y68" s="147"/>
      <c r="Z68" s="147"/>
      <c r="AA68" s="147"/>
      <c r="AB68" s="147"/>
      <c r="AC68" s="147"/>
      <c r="AD68" s="147"/>
      <c r="AE68" s="147"/>
      <c r="AF68" s="147"/>
      <c r="AG68" s="147" t="s">
        <v>1628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89">
        <v>57</v>
      </c>
      <c r="B69" s="190" t="s">
        <v>1712</v>
      </c>
      <c r="C69" s="196" t="s">
        <v>1713</v>
      </c>
      <c r="D69" s="191" t="s">
        <v>389</v>
      </c>
      <c r="E69" s="192">
        <v>8</v>
      </c>
      <c r="F69" s="193"/>
      <c r="G69" s="194">
        <f t="shared" si="14"/>
        <v>0</v>
      </c>
      <c r="H69" s="193"/>
      <c r="I69" s="194">
        <f t="shared" si="15"/>
        <v>0</v>
      </c>
      <c r="J69" s="193"/>
      <c r="K69" s="194">
        <f t="shared" si="16"/>
        <v>0</v>
      </c>
      <c r="L69" s="194">
        <v>21</v>
      </c>
      <c r="M69" s="194">
        <f t="shared" si="17"/>
        <v>0</v>
      </c>
      <c r="N69" s="194">
        <v>0</v>
      </c>
      <c r="O69" s="194">
        <f t="shared" si="18"/>
        <v>0</v>
      </c>
      <c r="P69" s="194">
        <v>0</v>
      </c>
      <c r="Q69" s="194">
        <f t="shared" si="19"/>
        <v>0</v>
      </c>
      <c r="R69" s="194"/>
      <c r="S69" s="194" t="s">
        <v>255</v>
      </c>
      <c r="T69" s="195" t="s">
        <v>256</v>
      </c>
      <c r="U69" s="156">
        <v>0</v>
      </c>
      <c r="V69" s="156">
        <f t="shared" si="20"/>
        <v>0</v>
      </c>
      <c r="W69" s="156"/>
      <c r="X69" s="156" t="s">
        <v>257</v>
      </c>
      <c r="Y69" s="147"/>
      <c r="Z69" s="147"/>
      <c r="AA69" s="147"/>
      <c r="AB69" s="147"/>
      <c r="AC69" s="147"/>
      <c r="AD69" s="147"/>
      <c r="AE69" s="147"/>
      <c r="AF69" s="147"/>
      <c r="AG69" s="147" t="s">
        <v>1628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89">
        <v>58</v>
      </c>
      <c r="B70" s="190" t="s">
        <v>1714</v>
      </c>
      <c r="C70" s="196" t="s">
        <v>1715</v>
      </c>
      <c r="D70" s="191" t="s">
        <v>389</v>
      </c>
      <c r="E70" s="192">
        <v>2</v>
      </c>
      <c r="F70" s="193"/>
      <c r="G70" s="194">
        <f t="shared" si="14"/>
        <v>0</v>
      </c>
      <c r="H70" s="193"/>
      <c r="I70" s="194">
        <f t="shared" si="15"/>
        <v>0</v>
      </c>
      <c r="J70" s="193"/>
      <c r="K70" s="194">
        <f t="shared" si="16"/>
        <v>0</v>
      </c>
      <c r="L70" s="194">
        <v>21</v>
      </c>
      <c r="M70" s="194">
        <f t="shared" si="17"/>
        <v>0</v>
      </c>
      <c r="N70" s="194">
        <v>0</v>
      </c>
      <c r="O70" s="194">
        <f t="shared" si="18"/>
        <v>0</v>
      </c>
      <c r="P70" s="194">
        <v>0</v>
      </c>
      <c r="Q70" s="194">
        <f t="shared" si="19"/>
        <v>0</v>
      </c>
      <c r="R70" s="194"/>
      <c r="S70" s="194" t="s">
        <v>255</v>
      </c>
      <c r="T70" s="195" t="s">
        <v>256</v>
      </c>
      <c r="U70" s="156">
        <v>0</v>
      </c>
      <c r="V70" s="156">
        <f t="shared" si="20"/>
        <v>0</v>
      </c>
      <c r="W70" s="156"/>
      <c r="X70" s="156" t="s">
        <v>257</v>
      </c>
      <c r="Y70" s="147"/>
      <c r="Z70" s="147"/>
      <c r="AA70" s="147"/>
      <c r="AB70" s="147"/>
      <c r="AC70" s="147"/>
      <c r="AD70" s="147"/>
      <c r="AE70" s="147"/>
      <c r="AF70" s="147"/>
      <c r="AG70" s="147" t="s">
        <v>1628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89">
        <v>59</v>
      </c>
      <c r="B71" s="190" t="s">
        <v>1716</v>
      </c>
      <c r="C71" s="196" t="s">
        <v>1717</v>
      </c>
      <c r="D71" s="191" t="s">
        <v>389</v>
      </c>
      <c r="E71" s="192">
        <v>22</v>
      </c>
      <c r="F71" s="193"/>
      <c r="G71" s="194">
        <f t="shared" si="14"/>
        <v>0</v>
      </c>
      <c r="H71" s="193"/>
      <c r="I71" s="194">
        <f t="shared" si="15"/>
        <v>0</v>
      </c>
      <c r="J71" s="193"/>
      <c r="K71" s="194">
        <f t="shared" si="16"/>
        <v>0</v>
      </c>
      <c r="L71" s="194">
        <v>21</v>
      </c>
      <c r="M71" s="194">
        <f t="shared" si="17"/>
        <v>0</v>
      </c>
      <c r="N71" s="194">
        <v>0</v>
      </c>
      <c r="O71" s="194">
        <f t="shared" si="18"/>
        <v>0</v>
      </c>
      <c r="P71" s="194">
        <v>0</v>
      </c>
      <c r="Q71" s="194">
        <f t="shared" si="19"/>
        <v>0</v>
      </c>
      <c r="R71" s="194"/>
      <c r="S71" s="194" t="s">
        <v>255</v>
      </c>
      <c r="T71" s="195" t="s">
        <v>256</v>
      </c>
      <c r="U71" s="156">
        <v>0</v>
      </c>
      <c r="V71" s="156">
        <f t="shared" si="20"/>
        <v>0</v>
      </c>
      <c r="W71" s="156"/>
      <c r="X71" s="156" t="s">
        <v>257</v>
      </c>
      <c r="Y71" s="147"/>
      <c r="Z71" s="147"/>
      <c r="AA71" s="147"/>
      <c r="AB71" s="147"/>
      <c r="AC71" s="147"/>
      <c r="AD71" s="147"/>
      <c r="AE71" s="147"/>
      <c r="AF71" s="147"/>
      <c r="AG71" s="147" t="s">
        <v>1628</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89">
        <v>60</v>
      </c>
      <c r="B72" s="190" t="s">
        <v>1718</v>
      </c>
      <c r="C72" s="196" t="s">
        <v>1719</v>
      </c>
      <c r="D72" s="191" t="s">
        <v>389</v>
      </c>
      <c r="E72" s="192">
        <v>9</v>
      </c>
      <c r="F72" s="193"/>
      <c r="G72" s="194">
        <f t="shared" si="14"/>
        <v>0</v>
      </c>
      <c r="H72" s="193"/>
      <c r="I72" s="194">
        <f t="shared" si="15"/>
        <v>0</v>
      </c>
      <c r="J72" s="193"/>
      <c r="K72" s="194">
        <f t="shared" si="16"/>
        <v>0</v>
      </c>
      <c r="L72" s="194">
        <v>21</v>
      </c>
      <c r="M72" s="194">
        <f t="shared" si="17"/>
        <v>0</v>
      </c>
      <c r="N72" s="194">
        <v>0</v>
      </c>
      <c r="O72" s="194">
        <f t="shared" si="18"/>
        <v>0</v>
      </c>
      <c r="P72" s="194">
        <v>0</v>
      </c>
      <c r="Q72" s="194">
        <f t="shared" si="19"/>
        <v>0</v>
      </c>
      <c r="R72" s="194"/>
      <c r="S72" s="194" t="s">
        <v>255</v>
      </c>
      <c r="T72" s="195" t="s">
        <v>256</v>
      </c>
      <c r="U72" s="156">
        <v>0</v>
      </c>
      <c r="V72" s="156">
        <f t="shared" si="20"/>
        <v>0</v>
      </c>
      <c r="W72" s="156"/>
      <c r="X72" s="156" t="s">
        <v>257</v>
      </c>
      <c r="Y72" s="147"/>
      <c r="Z72" s="147"/>
      <c r="AA72" s="147"/>
      <c r="AB72" s="147"/>
      <c r="AC72" s="147"/>
      <c r="AD72" s="147"/>
      <c r="AE72" s="147"/>
      <c r="AF72" s="147"/>
      <c r="AG72" s="147" t="s">
        <v>1628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89">
        <v>61</v>
      </c>
      <c r="B73" s="190" t="s">
        <v>1720</v>
      </c>
      <c r="C73" s="196" t="s">
        <v>1721</v>
      </c>
      <c r="D73" s="191" t="s">
        <v>389</v>
      </c>
      <c r="E73" s="192">
        <v>17</v>
      </c>
      <c r="F73" s="193"/>
      <c r="G73" s="194">
        <f t="shared" si="14"/>
        <v>0</v>
      </c>
      <c r="H73" s="193"/>
      <c r="I73" s="194">
        <f t="shared" si="15"/>
        <v>0</v>
      </c>
      <c r="J73" s="193"/>
      <c r="K73" s="194">
        <f t="shared" si="16"/>
        <v>0</v>
      </c>
      <c r="L73" s="194">
        <v>21</v>
      </c>
      <c r="M73" s="194">
        <f t="shared" si="17"/>
        <v>0</v>
      </c>
      <c r="N73" s="194">
        <v>0</v>
      </c>
      <c r="O73" s="194">
        <f t="shared" si="18"/>
        <v>0</v>
      </c>
      <c r="P73" s="194">
        <v>0</v>
      </c>
      <c r="Q73" s="194">
        <f t="shared" si="19"/>
        <v>0</v>
      </c>
      <c r="R73" s="194"/>
      <c r="S73" s="194" t="s">
        <v>255</v>
      </c>
      <c r="T73" s="195" t="s">
        <v>256</v>
      </c>
      <c r="U73" s="156">
        <v>0</v>
      </c>
      <c r="V73" s="156">
        <f t="shared" si="20"/>
        <v>0</v>
      </c>
      <c r="W73" s="156"/>
      <c r="X73" s="156" t="s">
        <v>257</v>
      </c>
      <c r="Y73" s="147"/>
      <c r="Z73" s="147"/>
      <c r="AA73" s="147"/>
      <c r="AB73" s="147"/>
      <c r="AC73" s="147"/>
      <c r="AD73" s="147"/>
      <c r="AE73" s="147"/>
      <c r="AF73" s="147"/>
      <c r="AG73" s="147" t="s">
        <v>1628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89">
        <v>62</v>
      </c>
      <c r="B74" s="190" t="s">
        <v>1722</v>
      </c>
      <c r="C74" s="196" t="s">
        <v>1723</v>
      </c>
      <c r="D74" s="191" t="s">
        <v>389</v>
      </c>
      <c r="E74" s="192">
        <v>5</v>
      </c>
      <c r="F74" s="193"/>
      <c r="G74" s="194">
        <f t="shared" si="14"/>
        <v>0</v>
      </c>
      <c r="H74" s="193"/>
      <c r="I74" s="194">
        <f t="shared" si="15"/>
        <v>0</v>
      </c>
      <c r="J74" s="193"/>
      <c r="K74" s="194">
        <f t="shared" si="16"/>
        <v>0</v>
      </c>
      <c r="L74" s="194">
        <v>21</v>
      </c>
      <c r="M74" s="194">
        <f t="shared" si="17"/>
        <v>0</v>
      </c>
      <c r="N74" s="194">
        <v>0</v>
      </c>
      <c r="O74" s="194">
        <f t="shared" si="18"/>
        <v>0</v>
      </c>
      <c r="P74" s="194">
        <v>0</v>
      </c>
      <c r="Q74" s="194">
        <f t="shared" si="19"/>
        <v>0</v>
      </c>
      <c r="R74" s="194"/>
      <c r="S74" s="194" t="s">
        <v>255</v>
      </c>
      <c r="T74" s="195" t="s">
        <v>256</v>
      </c>
      <c r="U74" s="156">
        <v>0</v>
      </c>
      <c r="V74" s="156">
        <f t="shared" si="20"/>
        <v>0</v>
      </c>
      <c r="W74" s="156"/>
      <c r="X74" s="156" t="s">
        <v>257</v>
      </c>
      <c r="Y74" s="147"/>
      <c r="Z74" s="147"/>
      <c r="AA74" s="147"/>
      <c r="AB74" s="147"/>
      <c r="AC74" s="147"/>
      <c r="AD74" s="147"/>
      <c r="AE74" s="147"/>
      <c r="AF74" s="147"/>
      <c r="AG74" s="147" t="s">
        <v>1628</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89">
        <v>63</v>
      </c>
      <c r="B75" s="190" t="s">
        <v>1724</v>
      </c>
      <c r="C75" s="196" t="s">
        <v>1725</v>
      </c>
      <c r="D75" s="191" t="s">
        <v>389</v>
      </c>
      <c r="E75" s="192">
        <v>5</v>
      </c>
      <c r="F75" s="193"/>
      <c r="G75" s="194">
        <f t="shared" si="14"/>
        <v>0</v>
      </c>
      <c r="H75" s="193"/>
      <c r="I75" s="194">
        <f t="shared" si="15"/>
        <v>0</v>
      </c>
      <c r="J75" s="193"/>
      <c r="K75" s="194">
        <f t="shared" si="16"/>
        <v>0</v>
      </c>
      <c r="L75" s="194">
        <v>21</v>
      </c>
      <c r="M75" s="194">
        <f t="shared" si="17"/>
        <v>0</v>
      </c>
      <c r="N75" s="194">
        <v>0</v>
      </c>
      <c r="O75" s="194">
        <f t="shared" si="18"/>
        <v>0</v>
      </c>
      <c r="P75" s="194">
        <v>0</v>
      </c>
      <c r="Q75" s="194">
        <f t="shared" si="19"/>
        <v>0</v>
      </c>
      <c r="R75" s="194"/>
      <c r="S75" s="194" t="s">
        <v>255</v>
      </c>
      <c r="T75" s="195" t="s">
        <v>256</v>
      </c>
      <c r="U75" s="156">
        <v>0</v>
      </c>
      <c r="V75" s="156">
        <f t="shared" si="20"/>
        <v>0</v>
      </c>
      <c r="W75" s="156"/>
      <c r="X75" s="156" t="s">
        <v>257</v>
      </c>
      <c r="Y75" s="147"/>
      <c r="Z75" s="147"/>
      <c r="AA75" s="147"/>
      <c r="AB75" s="147"/>
      <c r="AC75" s="147"/>
      <c r="AD75" s="147"/>
      <c r="AE75" s="147"/>
      <c r="AF75" s="147"/>
      <c r="AG75" s="147" t="s">
        <v>1628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89">
        <v>64</v>
      </c>
      <c r="B76" s="190" t="s">
        <v>1726</v>
      </c>
      <c r="C76" s="196" t="s">
        <v>1727</v>
      </c>
      <c r="D76" s="191" t="s">
        <v>389</v>
      </c>
      <c r="E76" s="192">
        <v>2</v>
      </c>
      <c r="F76" s="193"/>
      <c r="G76" s="194">
        <f t="shared" si="14"/>
        <v>0</v>
      </c>
      <c r="H76" s="193"/>
      <c r="I76" s="194">
        <f t="shared" si="15"/>
        <v>0</v>
      </c>
      <c r="J76" s="193"/>
      <c r="K76" s="194">
        <f t="shared" si="16"/>
        <v>0</v>
      </c>
      <c r="L76" s="194">
        <v>21</v>
      </c>
      <c r="M76" s="194">
        <f t="shared" si="17"/>
        <v>0</v>
      </c>
      <c r="N76" s="194">
        <v>0</v>
      </c>
      <c r="O76" s="194">
        <f t="shared" si="18"/>
        <v>0</v>
      </c>
      <c r="P76" s="194">
        <v>0</v>
      </c>
      <c r="Q76" s="194">
        <f t="shared" si="19"/>
        <v>0</v>
      </c>
      <c r="R76" s="194"/>
      <c r="S76" s="194" t="s">
        <v>255</v>
      </c>
      <c r="T76" s="195" t="s">
        <v>256</v>
      </c>
      <c r="U76" s="156">
        <v>0</v>
      </c>
      <c r="V76" s="156">
        <f t="shared" si="20"/>
        <v>0</v>
      </c>
      <c r="W76" s="156"/>
      <c r="X76" s="156" t="s">
        <v>257</v>
      </c>
      <c r="Y76" s="147"/>
      <c r="Z76" s="147"/>
      <c r="AA76" s="147"/>
      <c r="AB76" s="147"/>
      <c r="AC76" s="147"/>
      <c r="AD76" s="147"/>
      <c r="AE76" s="147"/>
      <c r="AF76" s="147"/>
      <c r="AG76" s="147" t="s">
        <v>1628</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89">
        <v>65</v>
      </c>
      <c r="B77" s="190" t="s">
        <v>1728</v>
      </c>
      <c r="C77" s="196" t="s">
        <v>1729</v>
      </c>
      <c r="D77" s="191" t="s">
        <v>389</v>
      </c>
      <c r="E77" s="192">
        <v>1</v>
      </c>
      <c r="F77" s="193"/>
      <c r="G77" s="194">
        <f t="shared" si="14"/>
        <v>0</v>
      </c>
      <c r="H77" s="193"/>
      <c r="I77" s="194">
        <f t="shared" si="15"/>
        <v>0</v>
      </c>
      <c r="J77" s="193"/>
      <c r="K77" s="194">
        <f t="shared" si="16"/>
        <v>0</v>
      </c>
      <c r="L77" s="194">
        <v>21</v>
      </c>
      <c r="M77" s="194">
        <f t="shared" si="17"/>
        <v>0</v>
      </c>
      <c r="N77" s="194">
        <v>0</v>
      </c>
      <c r="O77" s="194">
        <f t="shared" si="18"/>
        <v>0</v>
      </c>
      <c r="P77" s="194">
        <v>0</v>
      </c>
      <c r="Q77" s="194">
        <f t="shared" si="19"/>
        <v>0</v>
      </c>
      <c r="R77" s="194"/>
      <c r="S77" s="194" t="s">
        <v>255</v>
      </c>
      <c r="T77" s="195" t="s">
        <v>256</v>
      </c>
      <c r="U77" s="156">
        <v>0</v>
      </c>
      <c r="V77" s="156">
        <f t="shared" si="20"/>
        <v>0</v>
      </c>
      <c r="W77" s="156"/>
      <c r="X77" s="156" t="s">
        <v>257</v>
      </c>
      <c r="Y77" s="147"/>
      <c r="Z77" s="147"/>
      <c r="AA77" s="147"/>
      <c r="AB77" s="147"/>
      <c r="AC77" s="147"/>
      <c r="AD77" s="147"/>
      <c r="AE77" s="147"/>
      <c r="AF77" s="147"/>
      <c r="AG77" s="147" t="s">
        <v>1628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89">
        <v>66</v>
      </c>
      <c r="B78" s="190" t="s">
        <v>1730</v>
      </c>
      <c r="C78" s="196" t="s">
        <v>1731</v>
      </c>
      <c r="D78" s="191" t="s">
        <v>389</v>
      </c>
      <c r="E78" s="192">
        <v>3</v>
      </c>
      <c r="F78" s="193"/>
      <c r="G78" s="194">
        <f t="shared" si="14"/>
        <v>0</v>
      </c>
      <c r="H78" s="193"/>
      <c r="I78" s="194">
        <f t="shared" si="15"/>
        <v>0</v>
      </c>
      <c r="J78" s="193"/>
      <c r="K78" s="194">
        <f t="shared" si="16"/>
        <v>0</v>
      </c>
      <c r="L78" s="194">
        <v>21</v>
      </c>
      <c r="M78" s="194">
        <f t="shared" si="17"/>
        <v>0</v>
      </c>
      <c r="N78" s="194">
        <v>0</v>
      </c>
      <c r="O78" s="194">
        <f t="shared" si="18"/>
        <v>0</v>
      </c>
      <c r="P78" s="194">
        <v>0</v>
      </c>
      <c r="Q78" s="194">
        <f t="shared" si="19"/>
        <v>0</v>
      </c>
      <c r="R78" s="194"/>
      <c r="S78" s="194" t="s">
        <v>255</v>
      </c>
      <c r="T78" s="195" t="s">
        <v>256</v>
      </c>
      <c r="U78" s="156">
        <v>0</v>
      </c>
      <c r="V78" s="156">
        <f t="shared" si="20"/>
        <v>0</v>
      </c>
      <c r="W78" s="156"/>
      <c r="X78" s="156" t="s">
        <v>961</v>
      </c>
      <c r="Y78" s="147"/>
      <c r="Z78" s="147"/>
      <c r="AA78" s="147"/>
      <c r="AB78" s="147"/>
      <c r="AC78" s="147"/>
      <c r="AD78" s="147"/>
      <c r="AE78" s="147"/>
      <c r="AF78" s="147"/>
      <c r="AG78" s="147" t="s">
        <v>1617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89">
        <v>67</v>
      </c>
      <c r="B79" s="190" t="s">
        <v>1732</v>
      </c>
      <c r="C79" s="196" t="s">
        <v>1733</v>
      </c>
      <c r="D79" s="191" t="s">
        <v>389</v>
      </c>
      <c r="E79" s="192">
        <v>1</v>
      </c>
      <c r="F79" s="193"/>
      <c r="G79" s="194">
        <f t="shared" si="14"/>
        <v>0</v>
      </c>
      <c r="H79" s="193"/>
      <c r="I79" s="194">
        <f t="shared" si="15"/>
        <v>0</v>
      </c>
      <c r="J79" s="193"/>
      <c r="K79" s="194">
        <f t="shared" si="16"/>
        <v>0</v>
      </c>
      <c r="L79" s="194">
        <v>21</v>
      </c>
      <c r="M79" s="194">
        <f t="shared" si="17"/>
        <v>0</v>
      </c>
      <c r="N79" s="194">
        <v>0</v>
      </c>
      <c r="O79" s="194">
        <f t="shared" si="18"/>
        <v>0</v>
      </c>
      <c r="P79" s="194">
        <v>0</v>
      </c>
      <c r="Q79" s="194">
        <f t="shared" si="19"/>
        <v>0</v>
      </c>
      <c r="R79" s="194"/>
      <c r="S79" s="194" t="s">
        <v>255</v>
      </c>
      <c r="T79" s="195" t="s">
        <v>256</v>
      </c>
      <c r="U79" s="156">
        <v>0</v>
      </c>
      <c r="V79" s="156">
        <f t="shared" si="20"/>
        <v>0</v>
      </c>
      <c r="W79" s="156"/>
      <c r="X79" s="156" t="s">
        <v>257</v>
      </c>
      <c r="Y79" s="147"/>
      <c r="Z79" s="147"/>
      <c r="AA79" s="147"/>
      <c r="AB79" s="147"/>
      <c r="AC79" s="147"/>
      <c r="AD79" s="147"/>
      <c r="AE79" s="147"/>
      <c r="AF79" s="147"/>
      <c r="AG79" s="147" t="s">
        <v>1628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89">
        <v>68</v>
      </c>
      <c r="B80" s="190" t="s">
        <v>1734</v>
      </c>
      <c r="C80" s="196" t="s">
        <v>1735</v>
      </c>
      <c r="D80" s="191" t="s">
        <v>514</v>
      </c>
      <c r="E80" s="192">
        <v>352</v>
      </c>
      <c r="F80" s="193"/>
      <c r="G80" s="194">
        <f t="shared" si="14"/>
        <v>0</v>
      </c>
      <c r="H80" s="193"/>
      <c r="I80" s="194">
        <f t="shared" si="15"/>
        <v>0</v>
      </c>
      <c r="J80" s="193"/>
      <c r="K80" s="194">
        <f t="shared" si="16"/>
        <v>0</v>
      </c>
      <c r="L80" s="194">
        <v>21</v>
      </c>
      <c r="M80" s="194">
        <f t="shared" si="17"/>
        <v>0</v>
      </c>
      <c r="N80" s="194">
        <v>0</v>
      </c>
      <c r="O80" s="194">
        <f t="shared" si="18"/>
        <v>0</v>
      </c>
      <c r="P80" s="194">
        <v>0</v>
      </c>
      <c r="Q80" s="194">
        <f t="shared" si="19"/>
        <v>0</v>
      </c>
      <c r="R80" s="194"/>
      <c r="S80" s="194" t="s">
        <v>255</v>
      </c>
      <c r="T80" s="195" t="s">
        <v>256</v>
      </c>
      <c r="U80" s="156">
        <v>0</v>
      </c>
      <c r="V80" s="156">
        <f t="shared" si="20"/>
        <v>0</v>
      </c>
      <c r="W80" s="156"/>
      <c r="X80" s="156" t="s">
        <v>257</v>
      </c>
      <c r="Y80" s="147"/>
      <c r="Z80" s="147"/>
      <c r="AA80" s="147"/>
      <c r="AB80" s="147"/>
      <c r="AC80" s="147"/>
      <c r="AD80" s="147"/>
      <c r="AE80" s="147"/>
      <c r="AF80" s="147"/>
      <c r="AG80" s="147" t="s">
        <v>1628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89">
        <v>69</v>
      </c>
      <c r="B81" s="190" t="s">
        <v>1736</v>
      </c>
      <c r="C81" s="196" t="s">
        <v>1737</v>
      </c>
      <c r="D81" s="191" t="s">
        <v>514</v>
      </c>
      <c r="E81" s="192">
        <v>352</v>
      </c>
      <c r="F81" s="193"/>
      <c r="G81" s="194">
        <f t="shared" si="14"/>
        <v>0</v>
      </c>
      <c r="H81" s="193"/>
      <c r="I81" s="194">
        <f t="shared" si="15"/>
        <v>0</v>
      </c>
      <c r="J81" s="193"/>
      <c r="K81" s="194">
        <f t="shared" si="16"/>
        <v>0</v>
      </c>
      <c r="L81" s="194">
        <v>21</v>
      </c>
      <c r="M81" s="194">
        <f t="shared" si="17"/>
        <v>0</v>
      </c>
      <c r="N81" s="194">
        <v>0</v>
      </c>
      <c r="O81" s="194">
        <f t="shared" si="18"/>
        <v>0</v>
      </c>
      <c r="P81" s="194">
        <v>0</v>
      </c>
      <c r="Q81" s="194">
        <f t="shared" si="19"/>
        <v>0</v>
      </c>
      <c r="R81" s="194"/>
      <c r="S81" s="194" t="s">
        <v>255</v>
      </c>
      <c r="T81" s="195" t="s">
        <v>256</v>
      </c>
      <c r="U81" s="156">
        <v>0</v>
      </c>
      <c r="V81" s="156">
        <f t="shared" si="20"/>
        <v>0</v>
      </c>
      <c r="W81" s="156"/>
      <c r="X81" s="156" t="s">
        <v>257</v>
      </c>
      <c r="Y81" s="147"/>
      <c r="Z81" s="147"/>
      <c r="AA81" s="147"/>
      <c r="AB81" s="147"/>
      <c r="AC81" s="147"/>
      <c r="AD81" s="147"/>
      <c r="AE81" s="147"/>
      <c r="AF81" s="147"/>
      <c r="AG81" s="147" t="s">
        <v>1628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89">
        <v>70</v>
      </c>
      <c r="B82" s="190" t="s">
        <v>1738</v>
      </c>
      <c r="C82" s="196" t="s">
        <v>1739</v>
      </c>
      <c r="D82" s="191" t="s">
        <v>335</v>
      </c>
      <c r="E82" s="192">
        <v>1.22</v>
      </c>
      <c r="F82" s="193"/>
      <c r="G82" s="194">
        <f t="shared" si="14"/>
        <v>0</v>
      </c>
      <c r="H82" s="193"/>
      <c r="I82" s="194">
        <f t="shared" si="15"/>
        <v>0</v>
      </c>
      <c r="J82" s="193"/>
      <c r="K82" s="194">
        <f t="shared" si="16"/>
        <v>0</v>
      </c>
      <c r="L82" s="194">
        <v>21</v>
      </c>
      <c r="M82" s="194">
        <f t="shared" si="17"/>
        <v>0</v>
      </c>
      <c r="N82" s="194">
        <v>0</v>
      </c>
      <c r="O82" s="194">
        <f t="shared" si="18"/>
        <v>0</v>
      </c>
      <c r="P82" s="194">
        <v>0</v>
      </c>
      <c r="Q82" s="194">
        <f t="shared" si="19"/>
        <v>0</v>
      </c>
      <c r="R82" s="194"/>
      <c r="S82" s="194" t="s">
        <v>255</v>
      </c>
      <c r="T82" s="195" t="s">
        <v>256</v>
      </c>
      <c r="U82" s="156">
        <v>0</v>
      </c>
      <c r="V82" s="156">
        <f t="shared" si="20"/>
        <v>0</v>
      </c>
      <c r="W82" s="156"/>
      <c r="X82" s="156" t="s">
        <v>257</v>
      </c>
      <c r="Y82" s="147"/>
      <c r="Z82" s="147"/>
      <c r="AA82" s="147"/>
      <c r="AB82" s="147"/>
      <c r="AC82" s="147"/>
      <c r="AD82" s="147"/>
      <c r="AE82" s="147"/>
      <c r="AF82" s="147"/>
      <c r="AG82" s="147" t="s">
        <v>1628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89">
        <v>71</v>
      </c>
      <c r="B83" s="190" t="s">
        <v>1740</v>
      </c>
      <c r="C83" s="196" t="s">
        <v>1741</v>
      </c>
      <c r="D83" s="191" t="s">
        <v>1024</v>
      </c>
      <c r="E83" s="192">
        <v>10125.847</v>
      </c>
      <c r="F83" s="193"/>
      <c r="G83" s="194">
        <f t="shared" si="14"/>
        <v>0</v>
      </c>
      <c r="H83" s="193"/>
      <c r="I83" s="194">
        <f t="shared" si="15"/>
        <v>0</v>
      </c>
      <c r="J83" s="193"/>
      <c r="K83" s="194">
        <f t="shared" si="16"/>
        <v>0</v>
      </c>
      <c r="L83" s="194">
        <v>21</v>
      </c>
      <c r="M83" s="194">
        <f t="shared" si="17"/>
        <v>0</v>
      </c>
      <c r="N83" s="194">
        <v>0</v>
      </c>
      <c r="O83" s="194">
        <f t="shared" si="18"/>
        <v>0</v>
      </c>
      <c r="P83" s="194">
        <v>0</v>
      </c>
      <c r="Q83" s="194">
        <f t="shared" si="19"/>
        <v>0</v>
      </c>
      <c r="R83" s="194"/>
      <c r="S83" s="194" t="s">
        <v>255</v>
      </c>
      <c r="T83" s="195" t="s">
        <v>256</v>
      </c>
      <c r="U83" s="156">
        <v>0</v>
      </c>
      <c r="V83" s="156">
        <f t="shared" si="20"/>
        <v>0</v>
      </c>
      <c r="W83" s="156"/>
      <c r="X83" s="156" t="s">
        <v>257</v>
      </c>
      <c r="Y83" s="147"/>
      <c r="Z83" s="147"/>
      <c r="AA83" s="147"/>
      <c r="AB83" s="147"/>
      <c r="AC83" s="147"/>
      <c r="AD83" s="147"/>
      <c r="AE83" s="147"/>
      <c r="AF83" s="147"/>
      <c r="AG83" s="147" t="s">
        <v>1628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160" t="s">
        <v>250</v>
      </c>
      <c r="B84" s="161" t="s">
        <v>172</v>
      </c>
      <c r="C84" s="174" t="s">
        <v>174</v>
      </c>
      <c r="D84" s="162"/>
      <c r="E84" s="163"/>
      <c r="F84" s="164"/>
      <c r="G84" s="164">
        <f>SUMIF(AG85:AG109,"&lt;&gt;NOR",G85:G109)</f>
        <v>0</v>
      </c>
      <c r="H84" s="164"/>
      <c r="I84" s="164">
        <f>SUM(I85:I109)</f>
        <v>0</v>
      </c>
      <c r="J84" s="164"/>
      <c r="K84" s="164">
        <f>SUM(K85:K109)</f>
        <v>0</v>
      </c>
      <c r="L84" s="164"/>
      <c r="M84" s="164">
        <f>SUM(M85:M109)</f>
        <v>0</v>
      </c>
      <c r="N84" s="164"/>
      <c r="O84" s="164">
        <f>SUM(O85:O109)</f>
        <v>0</v>
      </c>
      <c r="P84" s="164"/>
      <c r="Q84" s="164">
        <f>SUM(Q85:Q109)</f>
        <v>0</v>
      </c>
      <c r="R84" s="164"/>
      <c r="S84" s="164"/>
      <c r="T84" s="165"/>
      <c r="U84" s="159"/>
      <c r="V84" s="159">
        <f>SUM(V85:V109)</f>
        <v>0</v>
      </c>
      <c r="W84" s="159"/>
      <c r="X84" s="159"/>
      <c r="AG84" t="s">
        <v>251</v>
      </c>
    </row>
    <row r="85" spans="1:60" outlineLevel="1" x14ac:dyDescent="0.2">
      <c r="A85" s="189">
        <v>72</v>
      </c>
      <c r="B85" s="190" t="s">
        <v>1742</v>
      </c>
      <c r="C85" s="196" t="s">
        <v>1743</v>
      </c>
      <c r="D85" s="191" t="s">
        <v>389</v>
      </c>
      <c r="E85" s="192">
        <v>3</v>
      </c>
      <c r="F85" s="193"/>
      <c r="G85" s="194">
        <f t="shared" ref="G85:G109" si="21">ROUND(E85*F85,2)</f>
        <v>0</v>
      </c>
      <c r="H85" s="193"/>
      <c r="I85" s="194">
        <f t="shared" ref="I85:I109" si="22">ROUND(E85*H85,2)</f>
        <v>0</v>
      </c>
      <c r="J85" s="193"/>
      <c r="K85" s="194">
        <f t="shared" ref="K85:K109" si="23">ROUND(E85*J85,2)</f>
        <v>0</v>
      </c>
      <c r="L85" s="194">
        <v>21</v>
      </c>
      <c r="M85" s="194">
        <f t="shared" ref="M85:M109" si="24">G85*(1+L85/100)</f>
        <v>0</v>
      </c>
      <c r="N85" s="194">
        <v>0</v>
      </c>
      <c r="O85" s="194">
        <f t="shared" ref="O85:O109" si="25">ROUND(E85*N85,2)</f>
        <v>0</v>
      </c>
      <c r="P85" s="194">
        <v>0</v>
      </c>
      <c r="Q85" s="194">
        <f t="shared" ref="Q85:Q109" si="26">ROUND(E85*P85,2)</f>
        <v>0</v>
      </c>
      <c r="R85" s="194"/>
      <c r="S85" s="194" t="s">
        <v>255</v>
      </c>
      <c r="T85" s="195" t="s">
        <v>256</v>
      </c>
      <c r="U85" s="156">
        <v>0</v>
      </c>
      <c r="V85" s="156">
        <f t="shared" ref="V85:V109" si="27">ROUND(E85*U85,2)</f>
        <v>0</v>
      </c>
      <c r="W85" s="156"/>
      <c r="X85" s="156" t="s">
        <v>257</v>
      </c>
      <c r="Y85" s="147"/>
      <c r="Z85" s="147"/>
      <c r="AA85" s="147"/>
      <c r="AB85" s="147"/>
      <c r="AC85" s="147"/>
      <c r="AD85" s="147"/>
      <c r="AE85" s="147"/>
      <c r="AF85" s="147"/>
      <c r="AG85" s="147" t="s">
        <v>1628</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89">
        <v>73</v>
      </c>
      <c r="B86" s="190" t="s">
        <v>1744</v>
      </c>
      <c r="C86" s="196" t="s">
        <v>1745</v>
      </c>
      <c r="D86" s="191" t="s">
        <v>389</v>
      </c>
      <c r="E86" s="192">
        <v>3</v>
      </c>
      <c r="F86" s="193"/>
      <c r="G86" s="194">
        <f t="shared" si="21"/>
        <v>0</v>
      </c>
      <c r="H86" s="193"/>
      <c r="I86" s="194">
        <f t="shared" si="22"/>
        <v>0</v>
      </c>
      <c r="J86" s="193"/>
      <c r="K86" s="194">
        <f t="shared" si="23"/>
        <v>0</v>
      </c>
      <c r="L86" s="194">
        <v>21</v>
      </c>
      <c r="M86" s="194">
        <f t="shared" si="24"/>
        <v>0</v>
      </c>
      <c r="N86" s="194">
        <v>0</v>
      </c>
      <c r="O86" s="194">
        <f t="shared" si="25"/>
        <v>0</v>
      </c>
      <c r="P86" s="194">
        <v>0</v>
      </c>
      <c r="Q86" s="194">
        <f t="shared" si="26"/>
        <v>0</v>
      </c>
      <c r="R86" s="194"/>
      <c r="S86" s="194" t="s">
        <v>255</v>
      </c>
      <c r="T86" s="195" t="s">
        <v>256</v>
      </c>
      <c r="U86" s="156">
        <v>0</v>
      </c>
      <c r="V86" s="156">
        <f t="shared" si="27"/>
        <v>0</v>
      </c>
      <c r="W86" s="156"/>
      <c r="X86" s="156" t="s">
        <v>961</v>
      </c>
      <c r="Y86" s="147"/>
      <c r="Z86" s="147"/>
      <c r="AA86" s="147"/>
      <c r="AB86" s="147"/>
      <c r="AC86" s="147"/>
      <c r="AD86" s="147"/>
      <c r="AE86" s="147"/>
      <c r="AF86" s="147"/>
      <c r="AG86" s="147" t="s">
        <v>1617</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89">
        <v>74</v>
      </c>
      <c r="B87" s="190" t="s">
        <v>1746</v>
      </c>
      <c r="C87" s="196" t="s">
        <v>1747</v>
      </c>
      <c r="D87" s="191" t="s">
        <v>389</v>
      </c>
      <c r="E87" s="192">
        <v>2</v>
      </c>
      <c r="F87" s="193"/>
      <c r="G87" s="194">
        <f t="shared" si="21"/>
        <v>0</v>
      </c>
      <c r="H87" s="193"/>
      <c r="I87" s="194">
        <f t="shared" si="22"/>
        <v>0</v>
      </c>
      <c r="J87" s="193"/>
      <c r="K87" s="194">
        <f t="shared" si="23"/>
        <v>0</v>
      </c>
      <c r="L87" s="194">
        <v>21</v>
      </c>
      <c r="M87" s="194">
        <f t="shared" si="24"/>
        <v>0</v>
      </c>
      <c r="N87" s="194">
        <v>0</v>
      </c>
      <c r="O87" s="194">
        <f t="shared" si="25"/>
        <v>0</v>
      </c>
      <c r="P87" s="194">
        <v>0</v>
      </c>
      <c r="Q87" s="194">
        <f t="shared" si="26"/>
        <v>0</v>
      </c>
      <c r="R87" s="194"/>
      <c r="S87" s="194" t="s">
        <v>255</v>
      </c>
      <c r="T87" s="195" t="s">
        <v>256</v>
      </c>
      <c r="U87" s="156">
        <v>0</v>
      </c>
      <c r="V87" s="156">
        <f t="shared" si="27"/>
        <v>0</v>
      </c>
      <c r="W87" s="156"/>
      <c r="X87" s="156" t="s">
        <v>257</v>
      </c>
      <c r="Y87" s="147"/>
      <c r="Z87" s="147"/>
      <c r="AA87" s="147"/>
      <c r="AB87" s="147"/>
      <c r="AC87" s="147"/>
      <c r="AD87" s="147"/>
      <c r="AE87" s="147"/>
      <c r="AF87" s="147"/>
      <c r="AG87" s="147" t="s">
        <v>1628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89">
        <v>75</v>
      </c>
      <c r="B88" s="190" t="s">
        <v>1748</v>
      </c>
      <c r="C88" s="196" t="s">
        <v>1749</v>
      </c>
      <c r="D88" s="191" t="s">
        <v>389</v>
      </c>
      <c r="E88" s="192">
        <v>3</v>
      </c>
      <c r="F88" s="193"/>
      <c r="G88" s="194">
        <f t="shared" si="21"/>
        <v>0</v>
      </c>
      <c r="H88" s="193"/>
      <c r="I88" s="194">
        <f t="shared" si="22"/>
        <v>0</v>
      </c>
      <c r="J88" s="193"/>
      <c r="K88" s="194">
        <f t="shared" si="23"/>
        <v>0</v>
      </c>
      <c r="L88" s="194">
        <v>21</v>
      </c>
      <c r="M88" s="194">
        <f t="shared" si="24"/>
        <v>0</v>
      </c>
      <c r="N88" s="194">
        <v>0</v>
      </c>
      <c r="O88" s="194">
        <f t="shared" si="25"/>
        <v>0</v>
      </c>
      <c r="P88" s="194">
        <v>0</v>
      </c>
      <c r="Q88" s="194">
        <f t="shared" si="26"/>
        <v>0</v>
      </c>
      <c r="R88" s="194"/>
      <c r="S88" s="194" t="s">
        <v>255</v>
      </c>
      <c r="T88" s="195" t="s">
        <v>256</v>
      </c>
      <c r="U88" s="156">
        <v>0</v>
      </c>
      <c r="V88" s="156">
        <f t="shared" si="27"/>
        <v>0</v>
      </c>
      <c r="W88" s="156"/>
      <c r="X88" s="156" t="s">
        <v>257</v>
      </c>
      <c r="Y88" s="147"/>
      <c r="Z88" s="147"/>
      <c r="AA88" s="147"/>
      <c r="AB88" s="147"/>
      <c r="AC88" s="147"/>
      <c r="AD88" s="147"/>
      <c r="AE88" s="147"/>
      <c r="AF88" s="147"/>
      <c r="AG88" s="147" t="s">
        <v>1628</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89">
        <v>76</v>
      </c>
      <c r="B89" s="190" t="s">
        <v>1750</v>
      </c>
      <c r="C89" s="196" t="s">
        <v>1751</v>
      </c>
      <c r="D89" s="191" t="s">
        <v>389</v>
      </c>
      <c r="E89" s="192">
        <v>3</v>
      </c>
      <c r="F89" s="193"/>
      <c r="G89" s="194">
        <f t="shared" si="21"/>
        <v>0</v>
      </c>
      <c r="H89" s="193"/>
      <c r="I89" s="194">
        <f t="shared" si="22"/>
        <v>0</v>
      </c>
      <c r="J89" s="193"/>
      <c r="K89" s="194">
        <f t="shared" si="23"/>
        <v>0</v>
      </c>
      <c r="L89" s="194">
        <v>21</v>
      </c>
      <c r="M89" s="194">
        <f t="shared" si="24"/>
        <v>0</v>
      </c>
      <c r="N89" s="194">
        <v>0</v>
      </c>
      <c r="O89" s="194">
        <f t="shared" si="25"/>
        <v>0</v>
      </c>
      <c r="P89" s="194">
        <v>0</v>
      </c>
      <c r="Q89" s="194">
        <f t="shared" si="26"/>
        <v>0</v>
      </c>
      <c r="R89" s="194"/>
      <c r="S89" s="194" t="s">
        <v>255</v>
      </c>
      <c r="T89" s="195" t="s">
        <v>256</v>
      </c>
      <c r="U89" s="156">
        <v>0</v>
      </c>
      <c r="V89" s="156">
        <f t="shared" si="27"/>
        <v>0</v>
      </c>
      <c r="W89" s="156"/>
      <c r="X89" s="156" t="s">
        <v>961</v>
      </c>
      <c r="Y89" s="147"/>
      <c r="Z89" s="147"/>
      <c r="AA89" s="147"/>
      <c r="AB89" s="147"/>
      <c r="AC89" s="147"/>
      <c r="AD89" s="147"/>
      <c r="AE89" s="147"/>
      <c r="AF89" s="147"/>
      <c r="AG89" s="147" t="s">
        <v>1617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89">
        <v>77</v>
      </c>
      <c r="B90" s="190" t="s">
        <v>1752</v>
      </c>
      <c r="C90" s="196" t="s">
        <v>1753</v>
      </c>
      <c r="D90" s="191" t="s">
        <v>389</v>
      </c>
      <c r="E90" s="192">
        <v>6</v>
      </c>
      <c r="F90" s="193"/>
      <c r="G90" s="194">
        <f t="shared" si="21"/>
        <v>0</v>
      </c>
      <c r="H90" s="193"/>
      <c r="I90" s="194">
        <f t="shared" si="22"/>
        <v>0</v>
      </c>
      <c r="J90" s="193"/>
      <c r="K90" s="194">
        <f t="shared" si="23"/>
        <v>0</v>
      </c>
      <c r="L90" s="194">
        <v>21</v>
      </c>
      <c r="M90" s="194">
        <f t="shared" si="24"/>
        <v>0</v>
      </c>
      <c r="N90" s="194">
        <v>0</v>
      </c>
      <c r="O90" s="194">
        <f t="shared" si="25"/>
        <v>0</v>
      </c>
      <c r="P90" s="194">
        <v>0</v>
      </c>
      <c r="Q90" s="194">
        <f t="shared" si="26"/>
        <v>0</v>
      </c>
      <c r="R90" s="194"/>
      <c r="S90" s="194" t="s">
        <v>255</v>
      </c>
      <c r="T90" s="195" t="s">
        <v>256</v>
      </c>
      <c r="U90" s="156">
        <v>0</v>
      </c>
      <c r="V90" s="156">
        <f t="shared" si="27"/>
        <v>0</v>
      </c>
      <c r="W90" s="156"/>
      <c r="X90" s="156" t="s">
        <v>257</v>
      </c>
      <c r="Y90" s="147"/>
      <c r="Z90" s="147"/>
      <c r="AA90" s="147"/>
      <c r="AB90" s="147"/>
      <c r="AC90" s="147"/>
      <c r="AD90" s="147"/>
      <c r="AE90" s="147"/>
      <c r="AF90" s="147"/>
      <c r="AG90" s="147" t="s">
        <v>1628</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89">
        <v>78</v>
      </c>
      <c r="B91" s="190" t="s">
        <v>1754</v>
      </c>
      <c r="C91" s="196" t="s">
        <v>1755</v>
      </c>
      <c r="D91" s="191" t="s">
        <v>389</v>
      </c>
      <c r="E91" s="192">
        <v>7</v>
      </c>
      <c r="F91" s="193"/>
      <c r="G91" s="194">
        <f t="shared" si="21"/>
        <v>0</v>
      </c>
      <c r="H91" s="193"/>
      <c r="I91" s="194">
        <f t="shared" si="22"/>
        <v>0</v>
      </c>
      <c r="J91" s="193"/>
      <c r="K91" s="194">
        <f t="shared" si="23"/>
        <v>0</v>
      </c>
      <c r="L91" s="194">
        <v>21</v>
      </c>
      <c r="M91" s="194">
        <f t="shared" si="24"/>
        <v>0</v>
      </c>
      <c r="N91" s="194">
        <v>0</v>
      </c>
      <c r="O91" s="194">
        <f t="shared" si="25"/>
        <v>0</v>
      </c>
      <c r="P91" s="194">
        <v>0</v>
      </c>
      <c r="Q91" s="194">
        <f t="shared" si="26"/>
        <v>0</v>
      </c>
      <c r="R91" s="194"/>
      <c r="S91" s="194" t="s">
        <v>255</v>
      </c>
      <c r="T91" s="195" t="s">
        <v>256</v>
      </c>
      <c r="U91" s="156">
        <v>0</v>
      </c>
      <c r="V91" s="156">
        <f t="shared" si="27"/>
        <v>0</v>
      </c>
      <c r="W91" s="156"/>
      <c r="X91" s="156" t="s">
        <v>257</v>
      </c>
      <c r="Y91" s="147"/>
      <c r="Z91" s="147"/>
      <c r="AA91" s="147"/>
      <c r="AB91" s="147"/>
      <c r="AC91" s="147"/>
      <c r="AD91" s="147"/>
      <c r="AE91" s="147"/>
      <c r="AF91" s="147"/>
      <c r="AG91" s="147" t="s">
        <v>1628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89">
        <v>79</v>
      </c>
      <c r="B92" s="190" t="s">
        <v>1756</v>
      </c>
      <c r="C92" s="196" t="s">
        <v>1757</v>
      </c>
      <c r="D92" s="191" t="s">
        <v>389</v>
      </c>
      <c r="E92" s="192">
        <v>5</v>
      </c>
      <c r="F92" s="193"/>
      <c r="G92" s="194">
        <f t="shared" si="21"/>
        <v>0</v>
      </c>
      <c r="H92" s="193"/>
      <c r="I92" s="194">
        <f t="shared" si="22"/>
        <v>0</v>
      </c>
      <c r="J92" s="193"/>
      <c r="K92" s="194">
        <f t="shared" si="23"/>
        <v>0</v>
      </c>
      <c r="L92" s="194">
        <v>21</v>
      </c>
      <c r="M92" s="194">
        <f t="shared" si="24"/>
        <v>0</v>
      </c>
      <c r="N92" s="194">
        <v>0</v>
      </c>
      <c r="O92" s="194">
        <f t="shared" si="25"/>
        <v>0</v>
      </c>
      <c r="P92" s="194">
        <v>0</v>
      </c>
      <c r="Q92" s="194">
        <f t="shared" si="26"/>
        <v>0</v>
      </c>
      <c r="R92" s="194"/>
      <c r="S92" s="194" t="s">
        <v>255</v>
      </c>
      <c r="T92" s="195" t="s">
        <v>256</v>
      </c>
      <c r="U92" s="156">
        <v>0</v>
      </c>
      <c r="V92" s="156">
        <f t="shared" si="27"/>
        <v>0</v>
      </c>
      <c r="W92" s="156"/>
      <c r="X92" s="156" t="s">
        <v>961</v>
      </c>
      <c r="Y92" s="147"/>
      <c r="Z92" s="147"/>
      <c r="AA92" s="147"/>
      <c r="AB92" s="147"/>
      <c r="AC92" s="147"/>
      <c r="AD92" s="147"/>
      <c r="AE92" s="147"/>
      <c r="AF92" s="147"/>
      <c r="AG92" s="147" t="s">
        <v>1617</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89">
        <v>80</v>
      </c>
      <c r="B93" s="190" t="s">
        <v>1758</v>
      </c>
      <c r="C93" s="196" t="s">
        <v>1759</v>
      </c>
      <c r="D93" s="191" t="s">
        <v>389</v>
      </c>
      <c r="E93" s="192">
        <v>2</v>
      </c>
      <c r="F93" s="193"/>
      <c r="G93" s="194">
        <f t="shared" si="21"/>
        <v>0</v>
      </c>
      <c r="H93" s="193"/>
      <c r="I93" s="194">
        <f t="shared" si="22"/>
        <v>0</v>
      </c>
      <c r="J93" s="193"/>
      <c r="K93" s="194">
        <f t="shared" si="23"/>
        <v>0</v>
      </c>
      <c r="L93" s="194">
        <v>21</v>
      </c>
      <c r="M93" s="194">
        <f t="shared" si="24"/>
        <v>0</v>
      </c>
      <c r="N93" s="194">
        <v>0</v>
      </c>
      <c r="O93" s="194">
        <f t="shared" si="25"/>
        <v>0</v>
      </c>
      <c r="P93" s="194">
        <v>0</v>
      </c>
      <c r="Q93" s="194">
        <f t="shared" si="26"/>
        <v>0</v>
      </c>
      <c r="R93" s="194"/>
      <c r="S93" s="194" t="s">
        <v>255</v>
      </c>
      <c r="T93" s="195" t="s">
        <v>256</v>
      </c>
      <c r="U93" s="156">
        <v>0</v>
      </c>
      <c r="V93" s="156">
        <f t="shared" si="27"/>
        <v>0</v>
      </c>
      <c r="W93" s="156"/>
      <c r="X93" s="156" t="s">
        <v>961</v>
      </c>
      <c r="Y93" s="147"/>
      <c r="Z93" s="147"/>
      <c r="AA93" s="147"/>
      <c r="AB93" s="147"/>
      <c r="AC93" s="147"/>
      <c r="AD93" s="147"/>
      <c r="AE93" s="147"/>
      <c r="AF93" s="147"/>
      <c r="AG93" s="147" t="s">
        <v>1617</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89">
        <v>81</v>
      </c>
      <c r="B94" s="190" t="s">
        <v>1760</v>
      </c>
      <c r="C94" s="196" t="s">
        <v>1761</v>
      </c>
      <c r="D94" s="191" t="s">
        <v>389</v>
      </c>
      <c r="E94" s="192">
        <v>2</v>
      </c>
      <c r="F94" s="193"/>
      <c r="G94" s="194">
        <f t="shared" si="21"/>
        <v>0</v>
      </c>
      <c r="H94" s="193"/>
      <c r="I94" s="194">
        <f t="shared" si="22"/>
        <v>0</v>
      </c>
      <c r="J94" s="193"/>
      <c r="K94" s="194">
        <f t="shared" si="23"/>
        <v>0</v>
      </c>
      <c r="L94" s="194">
        <v>21</v>
      </c>
      <c r="M94" s="194">
        <f t="shared" si="24"/>
        <v>0</v>
      </c>
      <c r="N94" s="194">
        <v>0</v>
      </c>
      <c r="O94" s="194">
        <f t="shared" si="25"/>
        <v>0</v>
      </c>
      <c r="P94" s="194">
        <v>0</v>
      </c>
      <c r="Q94" s="194">
        <f t="shared" si="26"/>
        <v>0</v>
      </c>
      <c r="R94" s="194"/>
      <c r="S94" s="194" t="s">
        <v>255</v>
      </c>
      <c r="T94" s="195" t="s">
        <v>256</v>
      </c>
      <c r="U94" s="156">
        <v>0</v>
      </c>
      <c r="V94" s="156">
        <f t="shared" si="27"/>
        <v>0</v>
      </c>
      <c r="W94" s="156"/>
      <c r="X94" s="156" t="s">
        <v>257</v>
      </c>
      <c r="Y94" s="147"/>
      <c r="Z94" s="147"/>
      <c r="AA94" s="147"/>
      <c r="AB94" s="147"/>
      <c r="AC94" s="147"/>
      <c r="AD94" s="147"/>
      <c r="AE94" s="147"/>
      <c r="AF94" s="147"/>
      <c r="AG94" s="147" t="s">
        <v>1628</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89">
        <v>82</v>
      </c>
      <c r="B95" s="190" t="s">
        <v>1762</v>
      </c>
      <c r="C95" s="196" t="s">
        <v>1763</v>
      </c>
      <c r="D95" s="191" t="s">
        <v>389</v>
      </c>
      <c r="E95" s="192">
        <v>2</v>
      </c>
      <c r="F95" s="193"/>
      <c r="G95" s="194">
        <f t="shared" si="21"/>
        <v>0</v>
      </c>
      <c r="H95" s="193"/>
      <c r="I95" s="194">
        <f t="shared" si="22"/>
        <v>0</v>
      </c>
      <c r="J95" s="193"/>
      <c r="K95" s="194">
        <f t="shared" si="23"/>
        <v>0</v>
      </c>
      <c r="L95" s="194">
        <v>21</v>
      </c>
      <c r="M95" s="194">
        <f t="shared" si="24"/>
        <v>0</v>
      </c>
      <c r="N95" s="194">
        <v>0</v>
      </c>
      <c r="O95" s="194">
        <f t="shared" si="25"/>
        <v>0</v>
      </c>
      <c r="P95" s="194">
        <v>0</v>
      </c>
      <c r="Q95" s="194">
        <f t="shared" si="26"/>
        <v>0</v>
      </c>
      <c r="R95" s="194"/>
      <c r="S95" s="194" t="s">
        <v>255</v>
      </c>
      <c r="T95" s="195" t="s">
        <v>256</v>
      </c>
      <c r="U95" s="156">
        <v>0</v>
      </c>
      <c r="V95" s="156">
        <f t="shared" si="27"/>
        <v>0</v>
      </c>
      <c r="W95" s="156"/>
      <c r="X95" s="156" t="s">
        <v>257</v>
      </c>
      <c r="Y95" s="147"/>
      <c r="Z95" s="147"/>
      <c r="AA95" s="147"/>
      <c r="AB95" s="147"/>
      <c r="AC95" s="147"/>
      <c r="AD95" s="147"/>
      <c r="AE95" s="147"/>
      <c r="AF95" s="147"/>
      <c r="AG95" s="147" t="s">
        <v>1628</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2.5" outlineLevel="1" x14ac:dyDescent="0.2">
      <c r="A96" s="189">
        <v>83</v>
      </c>
      <c r="B96" s="190" t="s">
        <v>1764</v>
      </c>
      <c r="C96" s="196" t="s">
        <v>1765</v>
      </c>
      <c r="D96" s="191" t="s">
        <v>389</v>
      </c>
      <c r="E96" s="192">
        <v>2</v>
      </c>
      <c r="F96" s="193"/>
      <c r="G96" s="194">
        <f t="shared" si="21"/>
        <v>0</v>
      </c>
      <c r="H96" s="193"/>
      <c r="I96" s="194">
        <f t="shared" si="22"/>
        <v>0</v>
      </c>
      <c r="J96" s="193"/>
      <c r="K96" s="194">
        <f t="shared" si="23"/>
        <v>0</v>
      </c>
      <c r="L96" s="194">
        <v>21</v>
      </c>
      <c r="M96" s="194">
        <f t="shared" si="24"/>
        <v>0</v>
      </c>
      <c r="N96" s="194">
        <v>0</v>
      </c>
      <c r="O96" s="194">
        <f t="shared" si="25"/>
        <v>0</v>
      </c>
      <c r="P96" s="194">
        <v>0</v>
      </c>
      <c r="Q96" s="194">
        <f t="shared" si="26"/>
        <v>0</v>
      </c>
      <c r="R96" s="194"/>
      <c r="S96" s="194" t="s">
        <v>255</v>
      </c>
      <c r="T96" s="195" t="s">
        <v>256</v>
      </c>
      <c r="U96" s="156">
        <v>0</v>
      </c>
      <c r="V96" s="156">
        <f t="shared" si="27"/>
        <v>0</v>
      </c>
      <c r="W96" s="156"/>
      <c r="X96" s="156" t="s">
        <v>257</v>
      </c>
      <c r="Y96" s="147"/>
      <c r="Z96" s="147"/>
      <c r="AA96" s="147"/>
      <c r="AB96" s="147"/>
      <c r="AC96" s="147"/>
      <c r="AD96" s="147"/>
      <c r="AE96" s="147"/>
      <c r="AF96" s="147"/>
      <c r="AG96" s="147" t="s">
        <v>1628</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89">
        <v>84</v>
      </c>
      <c r="B97" s="190" t="s">
        <v>1766</v>
      </c>
      <c r="C97" s="196" t="s">
        <v>1767</v>
      </c>
      <c r="D97" s="191" t="s">
        <v>389</v>
      </c>
      <c r="E97" s="192">
        <v>2</v>
      </c>
      <c r="F97" s="193"/>
      <c r="G97" s="194">
        <f t="shared" si="21"/>
        <v>0</v>
      </c>
      <c r="H97" s="193"/>
      <c r="I97" s="194">
        <f t="shared" si="22"/>
        <v>0</v>
      </c>
      <c r="J97" s="193"/>
      <c r="K97" s="194">
        <f t="shared" si="23"/>
        <v>0</v>
      </c>
      <c r="L97" s="194">
        <v>21</v>
      </c>
      <c r="M97" s="194">
        <f t="shared" si="24"/>
        <v>0</v>
      </c>
      <c r="N97" s="194">
        <v>0</v>
      </c>
      <c r="O97" s="194">
        <f t="shared" si="25"/>
        <v>0</v>
      </c>
      <c r="P97" s="194">
        <v>0</v>
      </c>
      <c r="Q97" s="194">
        <f t="shared" si="26"/>
        <v>0</v>
      </c>
      <c r="R97" s="194"/>
      <c r="S97" s="194" t="s">
        <v>255</v>
      </c>
      <c r="T97" s="195" t="s">
        <v>256</v>
      </c>
      <c r="U97" s="156">
        <v>0</v>
      </c>
      <c r="V97" s="156">
        <f t="shared" si="27"/>
        <v>0</v>
      </c>
      <c r="W97" s="156"/>
      <c r="X97" s="156" t="s">
        <v>257</v>
      </c>
      <c r="Y97" s="147"/>
      <c r="Z97" s="147"/>
      <c r="AA97" s="147"/>
      <c r="AB97" s="147"/>
      <c r="AC97" s="147"/>
      <c r="AD97" s="147"/>
      <c r="AE97" s="147"/>
      <c r="AF97" s="147"/>
      <c r="AG97" s="147" t="s">
        <v>1628</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89">
        <v>85</v>
      </c>
      <c r="B98" s="190" t="s">
        <v>1768</v>
      </c>
      <c r="C98" s="196" t="s">
        <v>1769</v>
      </c>
      <c r="D98" s="191" t="s">
        <v>389</v>
      </c>
      <c r="E98" s="192">
        <v>1</v>
      </c>
      <c r="F98" s="193"/>
      <c r="G98" s="194">
        <f t="shared" si="21"/>
        <v>0</v>
      </c>
      <c r="H98" s="193"/>
      <c r="I98" s="194">
        <f t="shared" si="22"/>
        <v>0</v>
      </c>
      <c r="J98" s="193"/>
      <c r="K98" s="194">
        <f t="shared" si="23"/>
        <v>0</v>
      </c>
      <c r="L98" s="194">
        <v>21</v>
      </c>
      <c r="M98" s="194">
        <f t="shared" si="24"/>
        <v>0</v>
      </c>
      <c r="N98" s="194">
        <v>0</v>
      </c>
      <c r="O98" s="194">
        <f t="shared" si="25"/>
        <v>0</v>
      </c>
      <c r="P98" s="194">
        <v>0</v>
      </c>
      <c r="Q98" s="194">
        <f t="shared" si="26"/>
        <v>0</v>
      </c>
      <c r="R98" s="194"/>
      <c r="S98" s="194" t="s">
        <v>255</v>
      </c>
      <c r="T98" s="195" t="s">
        <v>256</v>
      </c>
      <c r="U98" s="156">
        <v>0</v>
      </c>
      <c r="V98" s="156">
        <f t="shared" si="27"/>
        <v>0</v>
      </c>
      <c r="W98" s="156"/>
      <c r="X98" s="156" t="s">
        <v>257</v>
      </c>
      <c r="Y98" s="147"/>
      <c r="Z98" s="147"/>
      <c r="AA98" s="147"/>
      <c r="AB98" s="147"/>
      <c r="AC98" s="147"/>
      <c r="AD98" s="147"/>
      <c r="AE98" s="147"/>
      <c r="AF98" s="147"/>
      <c r="AG98" s="147" t="s">
        <v>1628</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89">
        <v>86</v>
      </c>
      <c r="B99" s="190" t="s">
        <v>1770</v>
      </c>
      <c r="C99" s="196" t="s">
        <v>1771</v>
      </c>
      <c r="D99" s="191" t="s">
        <v>389</v>
      </c>
      <c r="E99" s="192">
        <v>2</v>
      </c>
      <c r="F99" s="193"/>
      <c r="G99" s="194">
        <f t="shared" si="21"/>
        <v>0</v>
      </c>
      <c r="H99" s="193"/>
      <c r="I99" s="194">
        <f t="shared" si="22"/>
        <v>0</v>
      </c>
      <c r="J99" s="193"/>
      <c r="K99" s="194">
        <f t="shared" si="23"/>
        <v>0</v>
      </c>
      <c r="L99" s="194">
        <v>21</v>
      </c>
      <c r="M99" s="194">
        <f t="shared" si="24"/>
        <v>0</v>
      </c>
      <c r="N99" s="194">
        <v>0</v>
      </c>
      <c r="O99" s="194">
        <f t="shared" si="25"/>
        <v>0</v>
      </c>
      <c r="P99" s="194">
        <v>0</v>
      </c>
      <c r="Q99" s="194">
        <f t="shared" si="26"/>
        <v>0</v>
      </c>
      <c r="R99" s="194"/>
      <c r="S99" s="194" t="s">
        <v>255</v>
      </c>
      <c r="T99" s="195" t="s">
        <v>256</v>
      </c>
      <c r="U99" s="156">
        <v>0</v>
      </c>
      <c r="V99" s="156">
        <f t="shared" si="27"/>
        <v>0</v>
      </c>
      <c r="W99" s="156"/>
      <c r="X99" s="156" t="s">
        <v>257</v>
      </c>
      <c r="Y99" s="147"/>
      <c r="Z99" s="147"/>
      <c r="AA99" s="147"/>
      <c r="AB99" s="147"/>
      <c r="AC99" s="147"/>
      <c r="AD99" s="147"/>
      <c r="AE99" s="147"/>
      <c r="AF99" s="147"/>
      <c r="AG99" s="147" t="s">
        <v>1628</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89">
        <v>87</v>
      </c>
      <c r="B100" s="190" t="s">
        <v>1772</v>
      </c>
      <c r="C100" s="196" t="s">
        <v>1773</v>
      </c>
      <c r="D100" s="191" t="s">
        <v>335</v>
      </c>
      <c r="E100" s="192">
        <v>1.28</v>
      </c>
      <c r="F100" s="193"/>
      <c r="G100" s="194">
        <f t="shared" si="21"/>
        <v>0</v>
      </c>
      <c r="H100" s="193"/>
      <c r="I100" s="194">
        <f t="shared" si="22"/>
        <v>0</v>
      </c>
      <c r="J100" s="193"/>
      <c r="K100" s="194">
        <f t="shared" si="23"/>
        <v>0</v>
      </c>
      <c r="L100" s="194">
        <v>21</v>
      </c>
      <c r="M100" s="194">
        <f t="shared" si="24"/>
        <v>0</v>
      </c>
      <c r="N100" s="194">
        <v>0</v>
      </c>
      <c r="O100" s="194">
        <f t="shared" si="25"/>
        <v>0</v>
      </c>
      <c r="P100" s="194">
        <v>0</v>
      </c>
      <c r="Q100" s="194">
        <f t="shared" si="26"/>
        <v>0</v>
      </c>
      <c r="R100" s="194"/>
      <c r="S100" s="194" t="s">
        <v>255</v>
      </c>
      <c r="T100" s="195" t="s">
        <v>256</v>
      </c>
      <c r="U100" s="156">
        <v>0</v>
      </c>
      <c r="V100" s="156">
        <f t="shared" si="27"/>
        <v>0</v>
      </c>
      <c r="W100" s="156"/>
      <c r="X100" s="156" t="s">
        <v>257</v>
      </c>
      <c r="Y100" s="147"/>
      <c r="Z100" s="147"/>
      <c r="AA100" s="147"/>
      <c r="AB100" s="147"/>
      <c r="AC100" s="147"/>
      <c r="AD100" s="147"/>
      <c r="AE100" s="147"/>
      <c r="AF100" s="147"/>
      <c r="AG100" s="147" t="s">
        <v>1628</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89">
        <v>88</v>
      </c>
      <c r="B101" s="190" t="s">
        <v>1774</v>
      </c>
      <c r="C101" s="196" t="s">
        <v>1775</v>
      </c>
      <c r="D101" s="191" t="s">
        <v>389</v>
      </c>
      <c r="E101" s="192">
        <v>22</v>
      </c>
      <c r="F101" s="193"/>
      <c r="G101" s="194">
        <f t="shared" si="21"/>
        <v>0</v>
      </c>
      <c r="H101" s="193"/>
      <c r="I101" s="194">
        <f t="shared" si="22"/>
        <v>0</v>
      </c>
      <c r="J101" s="193"/>
      <c r="K101" s="194">
        <f t="shared" si="23"/>
        <v>0</v>
      </c>
      <c r="L101" s="194">
        <v>21</v>
      </c>
      <c r="M101" s="194">
        <f t="shared" si="24"/>
        <v>0</v>
      </c>
      <c r="N101" s="194">
        <v>0</v>
      </c>
      <c r="O101" s="194">
        <f t="shared" si="25"/>
        <v>0</v>
      </c>
      <c r="P101" s="194">
        <v>0</v>
      </c>
      <c r="Q101" s="194">
        <f t="shared" si="26"/>
        <v>0</v>
      </c>
      <c r="R101" s="194"/>
      <c r="S101" s="194" t="s">
        <v>255</v>
      </c>
      <c r="T101" s="195" t="s">
        <v>256</v>
      </c>
      <c r="U101" s="156">
        <v>0</v>
      </c>
      <c r="V101" s="156">
        <f t="shared" si="27"/>
        <v>0</v>
      </c>
      <c r="W101" s="156"/>
      <c r="X101" s="156" t="s">
        <v>257</v>
      </c>
      <c r="Y101" s="147"/>
      <c r="Z101" s="147"/>
      <c r="AA101" s="147"/>
      <c r="AB101" s="147"/>
      <c r="AC101" s="147"/>
      <c r="AD101" s="147"/>
      <c r="AE101" s="147"/>
      <c r="AF101" s="147"/>
      <c r="AG101" s="147" t="s">
        <v>1628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89">
        <v>89</v>
      </c>
      <c r="B102" s="190" t="s">
        <v>1776</v>
      </c>
      <c r="C102" s="196" t="s">
        <v>1777</v>
      </c>
      <c r="D102" s="191" t="s">
        <v>389</v>
      </c>
      <c r="E102" s="192">
        <v>22</v>
      </c>
      <c r="F102" s="193"/>
      <c r="G102" s="194">
        <f t="shared" si="21"/>
        <v>0</v>
      </c>
      <c r="H102" s="193"/>
      <c r="I102" s="194">
        <f t="shared" si="22"/>
        <v>0</v>
      </c>
      <c r="J102" s="193"/>
      <c r="K102" s="194">
        <f t="shared" si="23"/>
        <v>0</v>
      </c>
      <c r="L102" s="194">
        <v>21</v>
      </c>
      <c r="M102" s="194">
        <f t="shared" si="24"/>
        <v>0</v>
      </c>
      <c r="N102" s="194">
        <v>0</v>
      </c>
      <c r="O102" s="194">
        <f t="shared" si="25"/>
        <v>0</v>
      </c>
      <c r="P102" s="194">
        <v>0</v>
      </c>
      <c r="Q102" s="194">
        <f t="shared" si="26"/>
        <v>0</v>
      </c>
      <c r="R102" s="194"/>
      <c r="S102" s="194" t="s">
        <v>255</v>
      </c>
      <c r="T102" s="195" t="s">
        <v>256</v>
      </c>
      <c r="U102" s="156">
        <v>0</v>
      </c>
      <c r="V102" s="156">
        <f t="shared" si="27"/>
        <v>0</v>
      </c>
      <c r="W102" s="156"/>
      <c r="X102" s="156" t="s">
        <v>961</v>
      </c>
      <c r="Y102" s="147"/>
      <c r="Z102" s="147"/>
      <c r="AA102" s="147"/>
      <c r="AB102" s="147"/>
      <c r="AC102" s="147"/>
      <c r="AD102" s="147"/>
      <c r="AE102" s="147"/>
      <c r="AF102" s="147"/>
      <c r="AG102" s="147" t="s">
        <v>1617</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89">
        <v>90</v>
      </c>
      <c r="B103" s="190" t="s">
        <v>1778</v>
      </c>
      <c r="C103" s="196" t="s">
        <v>1779</v>
      </c>
      <c r="D103" s="191" t="s">
        <v>389</v>
      </c>
      <c r="E103" s="192">
        <v>12</v>
      </c>
      <c r="F103" s="193"/>
      <c r="G103" s="194">
        <f t="shared" si="21"/>
        <v>0</v>
      </c>
      <c r="H103" s="193"/>
      <c r="I103" s="194">
        <f t="shared" si="22"/>
        <v>0</v>
      </c>
      <c r="J103" s="193"/>
      <c r="K103" s="194">
        <f t="shared" si="23"/>
        <v>0</v>
      </c>
      <c r="L103" s="194">
        <v>21</v>
      </c>
      <c r="M103" s="194">
        <f t="shared" si="24"/>
        <v>0</v>
      </c>
      <c r="N103" s="194">
        <v>0</v>
      </c>
      <c r="O103" s="194">
        <f t="shared" si="25"/>
        <v>0</v>
      </c>
      <c r="P103" s="194">
        <v>0</v>
      </c>
      <c r="Q103" s="194">
        <f t="shared" si="26"/>
        <v>0</v>
      </c>
      <c r="R103" s="194"/>
      <c r="S103" s="194" t="s">
        <v>255</v>
      </c>
      <c r="T103" s="195" t="s">
        <v>256</v>
      </c>
      <c r="U103" s="156">
        <v>0</v>
      </c>
      <c r="V103" s="156">
        <f t="shared" si="27"/>
        <v>0</v>
      </c>
      <c r="W103" s="156"/>
      <c r="X103" s="156" t="s">
        <v>257</v>
      </c>
      <c r="Y103" s="147"/>
      <c r="Z103" s="147"/>
      <c r="AA103" s="147"/>
      <c r="AB103" s="147"/>
      <c r="AC103" s="147"/>
      <c r="AD103" s="147"/>
      <c r="AE103" s="147"/>
      <c r="AF103" s="147"/>
      <c r="AG103" s="147" t="s">
        <v>1628</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89">
        <v>91</v>
      </c>
      <c r="B104" s="190" t="s">
        <v>1780</v>
      </c>
      <c r="C104" s="196" t="s">
        <v>1781</v>
      </c>
      <c r="D104" s="191" t="s">
        <v>389</v>
      </c>
      <c r="E104" s="192">
        <v>2</v>
      </c>
      <c r="F104" s="193"/>
      <c r="G104" s="194">
        <f t="shared" si="21"/>
        <v>0</v>
      </c>
      <c r="H104" s="193"/>
      <c r="I104" s="194">
        <f t="shared" si="22"/>
        <v>0</v>
      </c>
      <c r="J104" s="193"/>
      <c r="K104" s="194">
        <f t="shared" si="23"/>
        <v>0</v>
      </c>
      <c r="L104" s="194">
        <v>21</v>
      </c>
      <c r="M104" s="194">
        <f t="shared" si="24"/>
        <v>0</v>
      </c>
      <c r="N104" s="194">
        <v>0</v>
      </c>
      <c r="O104" s="194">
        <f t="shared" si="25"/>
        <v>0</v>
      </c>
      <c r="P104" s="194">
        <v>0</v>
      </c>
      <c r="Q104" s="194">
        <f t="shared" si="26"/>
        <v>0</v>
      </c>
      <c r="R104" s="194"/>
      <c r="S104" s="194" t="s">
        <v>255</v>
      </c>
      <c r="T104" s="195" t="s">
        <v>256</v>
      </c>
      <c r="U104" s="156">
        <v>0</v>
      </c>
      <c r="V104" s="156">
        <f t="shared" si="27"/>
        <v>0</v>
      </c>
      <c r="W104" s="156"/>
      <c r="X104" s="156" t="s">
        <v>257</v>
      </c>
      <c r="Y104" s="147"/>
      <c r="Z104" s="147"/>
      <c r="AA104" s="147"/>
      <c r="AB104" s="147"/>
      <c r="AC104" s="147"/>
      <c r="AD104" s="147"/>
      <c r="AE104" s="147"/>
      <c r="AF104" s="147"/>
      <c r="AG104" s="147" t="s">
        <v>1628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89">
        <v>92</v>
      </c>
      <c r="B105" s="190" t="s">
        <v>1782</v>
      </c>
      <c r="C105" s="196" t="s">
        <v>1783</v>
      </c>
      <c r="D105" s="191" t="s">
        <v>389</v>
      </c>
      <c r="E105" s="192">
        <v>2</v>
      </c>
      <c r="F105" s="193"/>
      <c r="G105" s="194">
        <f t="shared" si="21"/>
        <v>0</v>
      </c>
      <c r="H105" s="193"/>
      <c r="I105" s="194">
        <f t="shared" si="22"/>
        <v>0</v>
      </c>
      <c r="J105" s="193"/>
      <c r="K105" s="194">
        <f t="shared" si="23"/>
        <v>0</v>
      </c>
      <c r="L105" s="194">
        <v>21</v>
      </c>
      <c r="M105" s="194">
        <f t="shared" si="24"/>
        <v>0</v>
      </c>
      <c r="N105" s="194">
        <v>0</v>
      </c>
      <c r="O105" s="194">
        <f t="shared" si="25"/>
        <v>0</v>
      </c>
      <c r="P105" s="194">
        <v>0</v>
      </c>
      <c r="Q105" s="194">
        <f t="shared" si="26"/>
        <v>0</v>
      </c>
      <c r="R105" s="194"/>
      <c r="S105" s="194" t="s">
        <v>255</v>
      </c>
      <c r="T105" s="195" t="s">
        <v>256</v>
      </c>
      <c r="U105" s="156">
        <v>0</v>
      </c>
      <c r="V105" s="156">
        <f t="shared" si="27"/>
        <v>0</v>
      </c>
      <c r="W105" s="156"/>
      <c r="X105" s="156" t="s">
        <v>257</v>
      </c>
      <c r="Y105" s="147"/>
      <c r="Z105" s="147"/>
      <c r="AA105" s="147"/>
      <c r="AB105" s="147"/>
      <c r="AC105" s="147"/>
      <c r="AD105" s="147"/>
      <c r="AE105" s="147"/>
      <c r="AF105" s="147"/>
      <c r="AG105" s="147" t="s">
        <v>1628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89">
        <v>93</v>
      </c>
      <c r="B106" s="190" t="s">
        <v>1784</v>
      </c>
      <c r="C106" s="196" t="s">
        <v>1785</v>
      </c>
      <c r="D106" s="191" t="s">
        <v>389</v>
      </c>
      <c r="E106" s="192">
        <v>2</v>
      </c>
      <c r="F106" s="193"/>
      <c r="G106" s="194">
        <f t="shared" si="21"/>
        <v>0</v>
      </c>
      <c r="H106" s="193"/>
      <c r="I106" s="194">
        <f t="shared" si="22"/>
        <v>0</v>
      </c>
      <c r="J106" s="193"/>
      <c r="K106" s="194">
        <f t="shared" si="23"/>
        <v>0</v>
      </c>
      <c r="L106" s="194">
        <v>21</v>
      </c>
      <c r="M106" s="194">
        <f t="shared" si="24"/>
        <v>0</v>
      </c>
      <c r="N106" s="194">
        <v>0</v>
      </c>
      <c r="O106" s="194">
        <f t="shared" si="25"/>
        <v>0</v>
      </c>
      <c r="P106" s="194">
        <v>0</v>
      </c>
      <c r="Q106" s="194">
        <f t="shared" si="26"/>
        <v>0</v>
      </c>
      <c r="R106" s="194"/>
      <c r="S106" s="194" t="s">
        <v>255</v>
      </c>
      <c r="T106" s="195" t="s">
        <v>256</v>
      </c>
      <c r="U106" s="156">
        <v>0</v>
      </c>
      <c r="V106" s="156">
        <f t="shared" si="27"/>
        <v>0</v>
      </c>
      <c r="W106" s="156"/>
      <c r="X106" s="156" t="s">
        <v>257</v>
      </c>
      <c r="Y106" s="147"/>
      <c r="Z106" s="147"/>
      <c r="AA106" s="147"/>
      <c r="AB106" s="147"/>
      <c r="AC106" s="147"/>
      <c r="AD106" s="147"/>
      <c r="AE106" s="147"/>
      <c r="AF106" s="147"/>
      <c r="AG106" s="147" t="s">
        <v>1628</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89">
        <v>94</v>
      </c>
      <c r="B107" s="190" t="s">
        <v>1786</v>
      </c>
      <c r="C107" s="196" t="s">
        <v>1787</v>
      </c>
      <c r="D107" s="191" t="s">
        <v>389</v>
      </c>
      <c r="E107" s="192">
        <v>7</v>
      </c>
      <c r="F107" s="193"/>
      <c r="G107" s="194">
        <f t="shared" si="21"/>
        <v>0</v>
      </c>
      <c r="H107" s="193"/>
      <c r="I107" s="194">
        <f t="shared" si="22"/>
        <v>0</v>
      </c>
      <c r="J107" s="193"/>
      <c r="K107" s="194">
        <f t="shared" si="23"/>
        <v>0</v>
      </c>
      <c r="L107" s="194">
        <v>21</v>
      </c>
      <c r="M107" s="194">
        <f t="shared" si="24"/>
        <v>0</v>
      </c>
      <c r="N107" s="194">
        <v>0</v>
      </c>
      <c r="O107" s="194">
        <f t="shared" si="25"/>
        <v>0</v>
      </c>
      <c r="P107" s="194">
        <v>0</v>
      </c>
      <c r="Q107" s="194">
        <f t="shared" si="26"/>
        <v>0</v>
      </c>
      <c r="R107" s="194"/>
      <c r="S107" s="194" t="s">
        <v>255</v>
      </c>
      <c r="T107" s="195" t="s">
        <v>256</v>
      </c>
      <c r="U107" s="156">
        <v>0</v>
      </c>
      <c r="V107" s="156">
        <f t="shared" si="27"/>
        <v>0</v>
      </c>
      <c r="W107" s="156"/>
      <c r="X107" s="156" t="s">
        <v>257</v>
      </c>
      <c r="Y107" s="147"/>
      <c r="Z107" s="147"/>
      <c r="AA107" s="147"/>
      <c r="AB107" s="147"/>
      <c r="AC107" s="147"/>
      <c r="AD107" s="147"/>
      <c r="AE107" s="147"/>
      <c r="AF107" s="147"/>
      <c r="AG107" s="147" t="s">
        <v>1628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89">
        <v>95</v>
      </c>
      <c r="B108" s="190" t="s">
        <v>1788</v>
      </c>
      <c r="C108" s="196" t="s">
        <v>1789</v>
      </c>
      <c r="D108" s="191" t="s">
        <v>389</v>
      </c>
      <c r="E108" s="192">
        <v>7</v>
      </c>
      <c r="F108" s="193"/>
      <c r="G108" s="194">
        <f t="shared" si="21"/>
        <v>0</v>
      </c>
      <c r="H108" s="193"/>
      <c r="I108" s="194">
        <f t="shared" si="22"/>
        <v>0</v>
      </c>
      <c r="J108" s="193"/>
      <c r="K108" s="194">
        <f t="shared" si="23"/>
        <v>0</v>
      </c>
      <c r="L108" s="194">
        <v>21</v>
      </c>
      <c r="M108" s="194">
        <f t="shared" si="24"/>
        <v>0</v>
      </c>
      <c r="N108" s="194">
        <v>0</v>
      </c>
      <c r="O108" s="194">
        <f t="shared" si="25"/>
        <v>0</v>
      </c>
      <c r="P108" s="194">
        <v>0</v>
      </c>
      <c r="Q108" s="194">
        <f t="shared" si="26"/>
        <v>0</v>
      </c>
      <c r="R108" s="194"/>
      <c r="S108" s="194" t="s">
        <v>255</v>
      </c>
      <c r="T108" s="195" t="s">
        <v>256</v>
      </c>
      <c r="U108" s="156">
        <v>0</v>
      </c>
      <c r="V108" s="156">
        <f t="shared" si="27"/>
        <v>0</v>
      </c>
      <c r="W108" s="156"/>
      <c r="X108" s="156" t="s">
        <v>961</v>
      </c>
      <c r="Y108" s="147"/>
      <c r="Z108" s="147"/>
      <c r="AA108" s="147"/>
      <c r="AB108" s="147"/>
      <c r="AC108" s="147"/>
      <c r="AD108" s="147"/>
      <c r="AE108" s="147"/>
      <c r="AF108" s="147"/>
      <c r="AG108" s="147" t="s">
        <v>1617</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66">
        <v>96</v>
      </c>
      <c r="B109" s="167" t="s">
        <v>1790</v>
      </c>
      <c r="C109" s="175" t="s">
        <v>1791</v>
      </c>
      <c r="D109" s="168" t="s">
        <v>1024</v>
      </c>
      <c r="E109" s="169">
        <v>1125.4100000000001</v>
      </c>
      <c r="F109" s="170"/>
      <c r="G109" s="171">
        <f t="shared" si="21"/>
        <v>0</v>
      </c>
      <c r="H109" s="170"/>
      <c r="I109" s="171">
        <f t="shared" si="22"/>
        <v>0</v>
      </c>
      <c r="J109" s="170"/>
      <c r="K109" s="171">
        <f t="shared" si="23"/>
        <v>0</v>
      </c>
      <c r="L109" s="171">
        <v>21</v>
      </c>
      <c r="M109" s="171">
        <f t="shared" si="24"/>
        <v>0</v>
      </c>
      <c r="N109" s="171">
        <v>0</v>
      </c>
      <c r="O109" s="171">
        <f t="shared" si="25"/>
        <v>0</v>
      </c>
      <c r="P109" s="171">
        <v>0</v>
      </c>
      <c r="Q109" s="171">
        <f t="shared" si="26"/>
        <v>0</v>
      </c>
      <c r="R109" s="171"/>
      <c r="S109" s="171" t="s">
        <v>255</v>
      </c>
      <c r="T109" s="172" t="s">
        <v>256</v>
      </c>
      <c r="U109" s="156">
        <v>0</v>
      </c>
      <c r="V109" s="156">
        <f t="shared" si="27"/>
        <v>0</v>
      </c>
      <c r="W109" s="156"/>
      <c r="X109" s="156" t="s">
        <v>257</v>
      </c>
      <c r="Y109" s="147"/>
      <c r="Z109" s="147"/>
      <c r="AA109" s="147"/>
      <c r="AB109" s="147"/>
      <c r="AC109" s="147"/>
      <c r="AD109" s="147"/>
      <c r="AE109" s="147"/>
      <c r="AF109" s="147"/>
      <c r="AG109" s="147" t="s">
        <v>1628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x14ac:dyDescent="0.2">
      <c r="A110" s="3"/>
      <c r="B110" s="4"/>
      <c r="C110" s="177"/>
      <c r="D110" s="6"/>
      <c r="E110" s="3"/>
      <c r="F110" s="3"/>
      <c r="G110" s="3"/>
      <c r="H110" s="3"/>
      <c r="I110" s="3"/>
      <c r="J110" s="3"/>
      <c r="K110" s="3"/>
      <c r="L110" s="3"/>
      <c r="M110" s="3"/>
      <c r="N110" s="3"/>
      <c r="O110" s="3"/>
      <c r="P110" s="3"/>
      <c r="Q110" s="3"/>
      <c r="R110" s="3"/>
      <c r="S110" s="3"/>
      <c r="T110" s="3"/>
      <c r="U110" s="3"/>
      <c r="V110" s="3"/>
      <c r="W110" s="3"/>
      <c r="X110" s="3"/>
      <c r="AE110">
        <v>15</v>
      </c>
      <c r="AF110">
        <v>21</v>
      </c>
      <c r="AG110" t="s">
        <v>237</v>
      </c>
    </row>
    <row r="111" spans="1:60" x14ac:dyDescent="0.2">
      <c r="A111" s="150"/>
      <c r="B111" s="151" t="s">
        <v>29</v>
      </c>
      <c r="C111" s="178"/>
      <c r="D111" s="152"/>
      <c r="E111" s="153"/>
      <c r="F111" s="153"/>
      <c r="G111" s="173">
        <f>G8+G18+G23+G29+G54+G84</f>
        <v>0</v>
      </c>
      <c r="H111" s="3"/>
      <c r="I111" s="3"/>
      <c r="J111" s="3"/>
      <c r="K111" s="3"/>
      <c r="L111" s="3"/>
      <c r="M111" s="3"/>
      <c r="N111" s="3"/>
      <c r="O111" s="3"/>
      <c r="P111" s="3"/>
      <c r="Q111" s="3"/>
      <c r="R111" s="3"/>
      <c r="S111" s="3"/>
      <c r="T111" s="3"/>
      <c r="U111" s="3"/>
      <c r="V111" s="3"/>
      <c r="W111" s="3"/>
      <c r="X111" s="3"/>
      <c r="AE111">
        <f>SUMIF(L7:L109,AE110,G7:G109)</f>
        <v>0</v>
      </c>
      <c r="AF111">
        <f>SUMIF(L7:L109,AF110,G7:G109)</f>
        <v>0</v>
      </c>
      <c r="AG111" t="s">
        <v>372</v>
      </c>
    </row>
    <row r="112" spans="1:60" x14ac:dyDescent="0.2">
      <c r="C112" s="179"/>
      <c r="D112" s="10"/>
      <c r="AG112" t="s">
        <v>373</v>
      </c>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Sf7yWxIic7oBKaAURv0uYHBv1ztHuHV3tdUGbnaTnthWLPcWPVIYjCxMcfUD0eQEMce1J5UvXDXdfhLMZgFMQ==" saltValue="ErENE5hP36njARbyIqvqN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51</v>
      </c>
      <c r="C3" s="258" t="s">
        <v>52</v>
      </c>
      <c r="D3" s="259"/>
      <c r="E3" s="259"/>
      <c r="F3" s="259"/>
      <c r="G3" s="260"/>
      <c r="AC3" s="121" t="s">
        <v>226</v>
      </c>
      <c r="AG3" t="s">
        <v>227</v>
      </c>
    </row>
    <row r="4" spans="1:60" ht="24.95" customHeight="1" x14ac:dyDescent="0.2">
      <c r="A4" s="140" t="s">
        <v>9</v>
      </c>
      <c r="B4" s="141" t="s">
        <v>58</v>
      </c>
      <c r="C4" s="261" t="s">
        <v>59</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163</v>
      </c>
      <c r="C8" s="174" t="s">
        <v>166</v>
      </c>
      <c r="D8" s="162"/>
      <c r="E8" s="163"/>
      <c r="F8" s="164"/>
      <c r="G8" s="164">
        <f>SUMIF(AG9:AG14,"&lt;&gt;NOR",G9:G14)</f>
        <v>0</v>
      </c>
      <c r="H8" s="164"/>
      <c r="I8" s="164">
        <f>SUM(I9:I14)</f>
        <v>0</v>
      </c>
      <c r="J8" s="164"/>
      <c r="K8" s="164">
        <f>SUM(K9:K14)</f>
        <v>0</v>
      </c>
      <c r="L8" s="164"/>
      <c r="M8" s="164">
        <f>SUM(M9:M14)</f>
        <v>0</v>
      </c>
      <c r="N8" s="164"/>
      <c r="O8" s="164">
        <f>SUM(O9:O14)</f>
        <v>0</v>
      </c>
      <c r="P8" s="164"/>
      <c r="Q8" s="164">
        <f>SUM(Q9:Q14)</f>
        <v>0</v>
      </c>
      <c r="R8" s="164"/>
      <c r="S8" s="164"/>
      <c r="T8" s="165"/>
      <c r="U8" s="159"/>
      <c r="V8" s="159">
        <f>SUM(V9:V14)</f>
        <v>0</v>
      </c>
      <c r="W8" s="159"/>
      <c r="X8" s="159"/>
      <c r="AG8" t="s">
        <v>251</v>
      </c>
    </row>
    <row r="9" spans="1:60" outlineLevel="1" x14ac:dyDescent="0.2">
      <c r="A9" s="189">
        <v>1</v>
      </c>
      <c r="B9" s="190" t="s">
        <v>1626</v>
      </c>
      <c r="C9" s="196" t="s">
        <v>1627</v>
      </c>
      <c r="D9" s="191" t="s">
        <v>514</v>
      </c>
      <c r="E9" s="192">
        <v>252</v>
      </c>
      <c r="F9" s="193"/>
      <c r="G9" s="194">
        <f t="shared" ref="G9:G14" si="0">ROUND(E9*F9,2)</f>
        <v>0</v>
      </c>
      <c r="H9" s="193"/>
      <c r="I9" s="194">
        <f t="shared" ref="I9:I14" si="1">ROUND(E9*H9,2)</f>
        <v>0</v>
      </c>
      <c r="J9" s="193"/>
      <c r="K9" s="194">
        <f t="shared" ref="K9:K14" si="2">ROUND(E9*J9,2)</f>
        <v>0</v>
      </c>
      <c r="L9" s="194">
        <v>21</v>
      </c>
      <c r="M9" s="194">
        <f t="shared" ref="M9:M14" si="3">G9*(1+L9/100)</f>
        <v>0</v>
      </c>
      <c r="N9" s="194">
        <v>0</v>
      </c>
      <c r="O9" s="194">
        <f t="shared" ref="O9:O14" si="4">ROUND(E9*N9,2)</f>
        <v>0</v>
      </c>
      <c r="P9" s="194">
        <v>0</v>
      </c>
      <c r="Q9" s="194">
        <f t="shared" ref="Q9:Q14" si="5">ROUND(E9*P9,2)</f>
        <v>0</v>
      </c>
      <c r="R9" s="194"/>
      <c r="S9" s="194" t="s">
        <v>255</v>
      </c>
      <c r="T9" s="195" t="s">
        <v>256</v>
      </c>
      <c r="U9" s="156">
        <v>0</v>
      </c>
      <c r="V9" s="156">
        <f t="shared" ref="V9:V14" si="6">ROUND(E9*U9,2)</f>
        <v>0</v>
      </c>
      <c r="W9" s="156"/>
      <c r="X9" s="156" t="s">
        <v>257</v>
      </c>
      <c r="Y9" s="147"/>
      <c r="Z9" s="147"/>
      <c r="AA9" s="147"/>
      <c r="AB9" s="147"/>
      <c r="AC9" s="147"/>
      <c r="AD9" s="147"/>
      <c r="AE9" s="147"/>
      <c r="AF9" s="147"/>
      <c r="AG9" s="147" t="s">
        <v>1628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9">
        <v>2</v>
      </c>
      <c r="B10" s="190" t="s">
        <v>1631</v>
      </c>
      <c r="C10" s="196" t="s">
        <v>1792</v>
      </c>
      <c r="D10" s="191" t="s">
        <v>514</v>
      </c>
      <c r="E10" s="192">
        <v>95</v>
      </c>
      <c r="F10" s="193"/>
      <c r="G10" s="194">
        <f t="shared" si="0"/>
        <v>0</v>
      </c>
      <c r="H10" s="193"/>
      <c r="I10" s="194">
        <f t="shared" si="1"/>
        <v>0</v>
      </c>
      <c r="J10" s="193"/>
      <c r="K10" s="194">
        <f t="shared" si="2"/>
        <v>0</v>
      </c>
      <c r="L10" s="194">
        <v>21</v>
      </c>
      <c r="M10" s="194">
        <f t="shared" si="3"/>
        <v>0</v>
      </c>
      <c r="N10" s="194">
        <v>0</v>
      </c>
      <c r="O10" s="194">
        <f t="shared" si="4"/>
        <v>0</v>
      </c>
      <c r="P10" s="194">
        <v>0</v>
      </c>
      <c r="Q10" s="194">
        <f t="shared" si="5"/>
        <v>0</v>
      </c>
      <c r="R10" s="194"/>
      <c r="S10" s="194" t="s">
        <v>255</v>
      </c>
      <c r="T10" s="195" t="s">
        <v>256</v>
      </c>
      <c r="U10" s="156">
        <v>0</v>
      </c>
      <c r="V10" s="156">
        <f t="shared" si="6"/>
        <v>0</v>
      </c>
      <c r="W10" s="156"/>
      <c r="X10" s="156" t="s">
        <v>257</v>
      </c>
      <c r="Y10" s="147"/>
      <c r="Z10" s="147"/>
      <c r="AA10" s="147"/>
      <c r="AB10" s="147"/>
      <c r="AC10" s="147"/>
      <c r="AD10" s="147"/>
      <c r="AE10" s="147"/>
      <c r="AF10" s="147"/>
      <c r="AG10" s="147" t="s">
        <v>1628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9">
        <v>3</v>
      </c>
      <c r="B11" s="190" t="s">
        <v>1629</v>
      </c>
      <c r="C11" s="196" t="s">
        <v>1793</v>
      </c>
      <c r="D11" s="191" t="s">
        <v>514</v>
      </c>
      <c r="E11" s="192">
        <v>66</v>
      </c>
      <c r="F11" s="193"/>
      <c r="G11" s="194">
        <f t="shared" si="0"/>
        <v>0</v>
      </c>
      <c r="H11" s="193"/>
      <c r="I11" s="194">
        <f t="shared" si="1"/>
        <v>0</v>
      </c>
      <c r="J11" s="193"/>
      <c r="K11" s="194">
        <f t="shared" si="2"/>
        <v>0</v>
      </c>
      <c r="L11" s="194">
        <v>21</v>
      </c>
      <c r="M11" s="194">
        <f t="shared" si="3"/>
        <v>0</v>
      </c>
      <c r="N11" s="194">
        <v>0</v>
      </c>
      <c r="O11" s="194">
        <f t="shared" si="4"/>
        <v>0</v>
      </c>
      <c r="P11" s="194">
        <v>0</v>
      </c>
      <c r="Q11" s="194">
        <f t="shared" si="5"/>
        <v>0</v>
      </c>
      <c r="R11" s="194"/>
      <c r="S11" s="194" t="s">
        <v>255</v>
      </c>
      <c r="T11" s="195" t="s">
        <v>256</v>
      </c>
      <c r="U11" s="156">
        <v>0</v>
      </c>
      <c r="V11" s="156">
        <f t="shared" si="6"/>
        <v>0</v>
      </c>
      <c r="W11" s="156"/>
      <c r="X11" s="156" t="s">
        <v>257</v>
      </c>
      <c r="Y11" s="147"/>
      <c r="Z11" s="147"/>
      <c r="AA11" s="147"/>
      <c r="AB11" s="147"/>
      <c r="AC11" s="147"/>
      <c r="AD11" s="147"/>
      <c r="AE11" s="147"/>
      <c r="AF11" s="147"/>
      <c r="AG11" s="147" t="s">
        <v>1628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9">
        <v>4</v>
      </c>
      <c r="B12" s="190" t="s">
        <v>1794</v>
      </c>
      <c r="C12" s="196" t="s">
        <v>1795</v>
      </c>
      <c r="D12" s="191" t="s">
        <v>514</v>
      </c>
      <c r="E12" s="192">
        <v>125</v>
      </c>
      <c r="F12" s="193"/>
      <c r="G12" s="194">
        <f t="shared" si="0"/>
        <v>0</v>
      </c>
      <c r="H12" s="193"/>
      <c r="I12" s="194">
        <f t="shared" si="1"/>
        <v>0</v>
      </c>
      <c r="J12" s="193"/>
      <c r="K12" s="194">
        <f t="shared" si="2"/>
        <v>0</v>
      </c>
      <c r="L12" s="194">
        <v>21</v>
      </c>
      <c r="M12" s="194">
        <f t="shared" si="3"/>
        <v>0</v>
      </c>
      <c r="N12" s="194">
        <v>0</v>
      </c>
      <c r="O12" s="194">
        <f t="shared" si="4"/>
        <v>0</v>
      </c>
      <c r="P12" s="194">
        <v>0</v>
      </c>
      <c r="Q12" s="194">
        <f t="shared" si="5"/>
        <v>0</v>
      </c>
      <c r="R12" s="194"/>
      <c r="S12" s="194" t="s">
        <v>255</v>
      </c>
      <c r="T12" s="195" t="s">
        <v>256</v>
      </c>
      <c r="U12" s="156">
        <v>0</v>
      </c>
      <c r="V12" s="156">
        <f t="shared" si="6"/>
        <v>0</v>
      </c>
      <c r="W12" s="156"/>
      <c r="X12" s="156" t="s">
        <v>257</v>
      </c>
      <c r="Y12" s="147"/>
      <c r="Z12" s="147"/>
      <c r="AA12" s="147"/>
      <c r="AB12" s="147"/>
      <c r="AC12" s="147"/>
      <c r="AD12" s="147"/>
      <c r="AE12" s="147"/>
      <c r="AF12" s="147"/>
      <c r="AG12" s="147" t="s">
        <v>1628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9">
        <v>5</v>
      </c>
      <c r="B13" s="190" t="s">
        <v>1796</v>
      </c>
      <c r="C13" s="196" t="s">
        <v>1797</v>
      </c>
      <c r="D13" s="191" t="s">
        <v>514</v>
      </c>
      <c r="E13" s="192">
        <v>32</v>
      </c>
      <c r="F13" s="193"/>
      <c r="G13" s="194">
        <f t="shared" si="0"/>
        <v>0</v>
      </c>
      <c r="H13" s="193"/>
      <c r="I13" s="194">
        <f t="shared" si="1"/>
        <v>0</v>
      </c>
      <c r="J13" s="193"/>
      <c r="K13" s="194">
        <f t="shared" si="2"/>
        <v>0</v>
      </c>
      <c r="L13" s="194">
        <v>21</v>
      </c>
      <c r="M13" s="194">
        <f t="shared" si="3"/>
        <v>0</v>
      </c>
      <c r="N13" s="194">
        <v>0</v>
      </c>
      <c r="O13" s="194">
        <f t="shared" si="4"/>
        <v>0</v>
      </c>
      <c r="P13" s="194">
        <v>0</v>
      </c>
      <c r="Q13" s="194">
        <f t="shared" si="5"/>
        <v>0</v>
      </c>
      <c r="R13" s="194"/>
      <c r="S13" s="194" t="s">
        <v>255</v>
      </c>
      <c r="T13" s="195" t="s">
        <v>256</v>
      </c>
      <c r="U13" s="156">
        <v>0</v>
      </c>
      <c r="V13" s="156">
        <f t="shared" si="6"/>
        <v>0</v>
      </c>
      <c r="W13" s="156"/>
      <c r="X13" s="156" t="s">
        <v>257</v>
      </c>
      <c r="Y13" s="147"/>
      <c r="Z13" s="147"/>
      <c r="AA13" s="147"/>
      <c r="AB13" s="147"/>
      <c r="AC13" s="147"/>
      <c r="AD13" s="147"/>
      <c r="AE13" s="147"/>
      <c r="AF13" s="147"/>
      <c r="AG13" s="147" t="s">
        <v>1628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9">
        <v>6</v>
      </c>
      <c r="B14" s="190" t="s">
        <v>1634</v>
      </c>
      <c r="C14" s="196" t="s">
        <v>1635</v>
      </c>
      <c r="D14" s="191" t="s">
        <v>1024</v>
      </c>
      <c r="E14" s="192">
        <v>428.85599999999999</v>
      </c>
      <c r="F14" s="193"/>
      <c r="G14" s="194">
        <f t="shared" si="0"/>
        <v>0</v>
      </c>
      <c r="H14" s="193"/>
      <c r="I14" s="194">
        <f t="shared" si="1"/>
        <v>0</v>
      </c>
      <c r="J14" s="193"/>
      <c r="K14" s="194">
        <f t="shared" si="2"/>
        <v>0</v>
      </c>
      <c r="L14" s="194">
        <v>21</v>
      </c>
      <c r="M14" s="194">
        <f t="shared" si="3"/>
        <v>0</v>
      </c>
      <c r="N14" s="194">
        <v>0</v>
      </c>
      <c r="O14" s="194">
        <f t="shared" si="4"/>
        <v>0</v>
      </c>
      <c r="P14" s="194">
        <v>0</v>
      </c>
      <c r="Q14" s="194">
        <f t="shared" si="5"/>
        <v>0</v>
      </c>
      <c r="R14" s="194"/>
      <c r="S14" s="194" t="s">
        <v>255</v>
      </c>
      <c r="T14" s="195" t="s">
        <v>256</v>
      </c>
      <c r="U14" s="156">
        <v>0</v>
      </c>
      <c r="V14" s="156">
        <f t="shared" si="6"/>
        <v>0</v>
      </c>
      <c r="W14" s="156"/>
      <c r="X14" s="156" t="s">
        <v>257</v>
      </c>
      <c r="Y14" s="147"/>
      <c r="Z14" s="147"/>
      <c r="AA14" s="147"/>
      <c r="AB14" s="147"/>
      <c r="AC14" s="147"/>
      <c r="AD14" s="147"/>
      <c r="AE14" s="147"/>
      <c r="AF14" s="147"/>
      <c r="AG14" s="147" t="s">
        <v>1628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x14ac:dyDescent="0.2">
      <c r="A15" s="160" t="s">
        <v>250</v>
      </c>
      <c r="B15" s="161" t="s">
        <v>177</v>
      </c>
      <c r="C15" s="174" t="s">
        <v>178</v>
      </c>
      <c r="D15" s="162"/>
      <c r="E15" s="163"/>
      <c r="F15" s="164"/>
      <c r="G15" s="164">
        <f>SUMIF(AG16:AG17,"&lt;&gt;NOR",G16:G17)</f>
        <v>0</v>
      </c>
      <c r="H15" s="164"/>
      <c r="I15" s="164">
        <f>SUM(I16:I17)</f>
        <v>0</v>
      </c>
      <c r="J15" s="164"/>
      <c r="K15" s="164">
        <f>SUM(K16:K17)</f>
        <v>0</v>
      </c>
      <c r="L15" s="164"/>
      <c r="M15" s="164">
        <f>SUM(M16:M17)</f>
        <v>0</v>
      </c>
      <c r="N15" s="164"/>
      <c r="O15" s="164">
        <f>SUM(O16:O17)</f>
        <v>0</v>
      </c>
      <c r="P15" s="164"/>
      <c r="Q15" s="164">
        <f>SUM(Q16:Q17)</f>
        <v>0</v>
      </c>
      <c r="R15" s="164"/>
      <c r="S15" s="164"/>
      <c r="T15" s="165"/>
      <c r="U15" s="159"/>
      <c r="V15" s="159">
        <f>SUM(V16:V17)</f>
        <v>0</v>
      </c>
      <c r="W15" s="159"/>
      <c r="X15" s="159"/>
      <c r="AG15" t="s">
        <v>251</v>
      </c>
    </row>
    <row r="16" spans="1:60" outlineLevel="1" x14ac:dyDescent="0.2">
      <c r="A16" s="189">
        <v>7</v>
      </c>
      <c r="B16" s="190" t="s">
        <v>1798</v>
      </c>
      <c r="C16" s="196" t="s">
        <v>1799</v>
      </c>
      <c r="D16" s="191" t="s">
        <v>389</v>
      </c>
      <c r="E16" s="192">
        <v>1</v>
      </c>
      <c r="F16" s="193"/>
      <c r="G16" s="194">
        <f>ROUND(E16*F16,2)</f>
        <v>0</v>
      </c>
      <c r="H16" s="193"/>
      <c r="I16" s="194">
        <f>ROUND(E16*H16,2)</f>
        <v>0</v>
      </c>
      <c r="J16" s="193"/>
      <c r="K16" s="194">
        <f>ROUND(E16*J16,2)</f>
        <v>0</v>
      </c>
      <c r="L16" s="194">
        <v>21</v>
      </c>
      <c r="M16" s="194">
        <f>G16*(1+L16/100)</f>
        <v>0</v>
      </c>
      <c r="N16" s="194">
        <v>0</v>
      </c>
      <c r="O16" s="194">
        <f>ROUND(E16*N16,2)</f>
        <v>0</v>
      </c>
      <c r="P16" s="194">
        <v>0</v>
      </c>
      <c r="Q16" s="194">
        <f>ROUND(E16*P16,2)</f>
        <v>0</v>
      </c>
      <c r="R16" s="194"/>
      <c r="S16" s="194" t="s">
        <v>255</v>
      </c>
      <c r="T16" s="195" t="s">
        <v>256</v>
      </c>
      <c r="U16" s="156">
        <v>0</v>
      </c>
      <c r="V16" s="156">
        <f>ROUND(E16*U16,2)</f>
        <v>0</v>
      </c>
      <c r="W16" s="156"/>
      <c r="X16" s="156" t="s">
        <v>257</v>
      </c>
      <c r="Y16" s="147"/>
      <c r="Z16" s="147"/>
      <c r="AA16" s="147"/>
      <c r="AB16" s="147"/>
      <c r="AC16" s="147"/>
      <c r="AD16" s="147"/>
      <c r="AE16" s="147"/>
      <c r="AF16" s="147"/>
      <c r="AG16" s="147" t="s">
        <v>1628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9">
        <v>8</v>
      </c>
      <c r="B17" s="190" t="s">
        <v>1800</v>
      </c>
      <c r="C17" s="196" t="s">
        <v>1801</v>
      </c>
      <c r="D17" s="191" t="s">
        <v>1024</v>
      </c>
      <c r="E17" s="192">
        <v>38.5</v>
      </c>
      <c r="F17" s="193"/>
      <c r="G17" s="194">
        <f>ROUND(E17*F17,2)</f>
        <v>0</v>
      </c>
      <c r="H17" s="193"/>
      <c r="I17" s="194">
        <f>ROUND(E17*H17,2)</f>
        <v>0</v>
      </c>
      <c r="J17" s="193"/>
      <c r="K17" s="194">
        <f>ROUND(E17*J17,2)</f>
        <v>0</v>
      </c>
      <c r="L17" s="194">
        <v>21</v>
      </c>
      <c r="M17" s="194">
        <f>G17*(1+L17/100)</f>
        <v>0</v>
      </c>
      <c r="N17" s="194">
        <v>0</v>
      </c>
      <c r="O17" s="194">
        <f>ROUND(E17*N17,2)</f>
        <v>0</v>
      </c>
      <c r="P17" s="194">
        <v>0</v>
      </c>
      <c r="Q17" s="194">
        <f>ROUND(E17*P17,2)</f>
        <v>0</v>
      </c>
      <c r="R17" s="194"/>
      <c r="S17" s="194" t="s">
        <v>255</v>
      </c>
      <c r="T17" s="195" t="s">
        <v>256</v>
      </c>
      <c r="U17" s="156">
        <v>0</v>
      </c>
      <c r="V17" s="156">
        <f>ROUND(E17*U17,2)</f>
        <v>0</v>
      </c>
      <c r="W17" s="156"/>
      <c r="X17" s="156" t="s">
        <v>257</v>
      </c>
      <c r="Y17" s="147"/>
      <c r="Z17" s="147"/>
      <c r="AA17" s="147"/>
      <c r="AB17" s="147"/>
      <c r="AC17" s="147"/>
      <c r="AD17" s="147"/>
      <c r="AE17" s="147"/>
      <c r="AF17" s="147"/>
      <c r="AG17" s="147" t="s">
        <v>1628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0" t="s">
        <v>250</v>
      </c>
      <c r="B18" s="161" t="s">
        <v>179</v>
      </c>
      <c r="C18" s="174" t="s">
        <v>180</v>
      </c>
      <c r="D18" s="162"/>
      <c r="E18" s="163"/>
      <c r="F18" s="164"/>
      <c r="G18" s="164">
        <f>SUMIF(AG19:AG21,"&lt;&gt;NOR",G19:G21)</f>
        <v>0</v>
      </c>
      <c r="H18" s="164"/>
      <c r="I18" s="164">
        <f>SUM(I19:I21)</f>
        <v>0</v>
      </c>
      <c r="J18" s="164"/>
      <c r="K18" s="164">
        <f>SUM(K19:K21)</f>
        <v>0</v>
      </c>
      <c r="L18" s="164"/>
      <c r="M18" s="164">
        <f>SUM(M19:M21)</f>
        <v>0</v>
      </c>
      <c r="N18" s="164"/>
      <c r="O18" s="164">
        <f>SUM(O19:O21)</f>
        <v>0</v>
      </c>
      <c r="P18" s="164"/>
      <c r="Q18" s="164">
        <f>SUM(Q19:Q21)</f>
        <v>0</v>
      </c>
      <c r="R18" s="164"/>
      <c r="S18" s="164"/>
      <c r="T18" s="165"/>
      <c r="U18" s="159"/>
      <c r="V18" s="159">
        <f>SUM(V19:V21)</f>
        <v>0</v>
      </c>
      <c r="W18" s="159"/>
      <c r="X18" s="159"/>
      <c r="AG18" t="s">
        <v>251</v>
      </c>
    </row>
    <row r="19" spans="1:60" outlineLevel="1" x14ac:dyDescent="0.2">
      <c r="A19" s="189">
        <v>9</v>
      </c>
      <c r="B19" s="190" t="s">
        <v>1802</v>
      </c>
      <c r="C19" s="196" t="s">
        <v>1803</v>
      </c>
      <c r="D19" s="191" t="s">
        <v>389</v>
      </c>
      <c r="E19" s="192">
        <v>1</v>
      </c>
      <c r="F19" s="193"/>
      <c r="G19" s="194">
        <f>ROUND(E19*F19,2)</f>
        <v>0</v>
      </c>
      <c r="H19" s="193"/>
      <c r="I19" s="194">
        <f>ROUND(E19*H19,2)</f>
        <v>0</v>
      </c>
      <c r="J19" s="193"/>
      <c r="K19" s="194">
        <f>ROUND(E19*J19,2)</f>
        <v>0</v>
      </c>
      <c r="L19" s="194">
        <v>21</v>
      </c>
      <c r="M19" s="194">
        <f>G19*(1+L19/100)</f>
        <v>0</v>
      </c>
      <c r="N19" s="194">
        <v>0</v>
      </c>
      <c r="O19" s="194">
        <f>ROUND(E19*N19,2)</f>
        <v>0</v>
      </c>
      <c r="P19" s="194">
        <v>0</v>
      </c>
      <c r="Q19" s="194">
        <f>ROUND(E19*P19,2)</f>
        <v>0</v>
      </c>
      <c r="R19" s="194"/>
      <c r="S19" s="194" t="s">
        <v>255</v>
      </c>
      <c r="T19" s="195" t="s">
        <v>256</v>
      </c>
      <c r="U19" s="156">
        <v>0</v>
      </c>
      <c r="V19" s="156">
        <f>ROUND(E19*U19,2)</f>
        <v>0</v>
      </c>
      <c r="W19" s="156"/>
      <c r="X19" s="156" t="s">
        <v>257</v>
      </c>
      <c r="Y19" s="147"/>
      <c r="Z19" s="147"/>
      <c r="AA19" s="147"/>
      <c r="AB19" s="147"/>
      <c r="AC19" s="147"/>
      <c r="AD19" s="147"/>
      <c r="AE19" s="147"/>
      <c r="AF19" s="147"/>
      <c r="AG19" s="147" t="s">
        <v>1628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9">
        <v>10</v>
      </c>
      <c r="B20" s="190" t="s">
        <v>1804</v>
      </c>
      <c r="C20" s="196" t="s">
        <v>1805</v>
      </c>
      <c r="D20" s="191" t="s">
        <v>389</v>
      </c>
      <c r="E20" s="192">
        <v>1</v>
      </c>
      <c r="F20" s="193"/>
      <c r="G20" s="194">
        <f>ROUND(E20*F20,2)</f>
        <v>0</v>
      </c>
      <c r="H20" s="193"/>
      <c r="I20" s="194">
        <f>ROUND(E20*H20,2)</f>
        <v>0</v>
      </c>
      <c r="J20" s="193"/>
      <c r="K20" s="194">
        <f>ROUND(E20*J20,2)</f>
        <v>0</v>
      </c>
      <c r="L20" s="194">
        <v>21</v>
      </c>
      <c r="M20" s="194">
        <f>G20*(1+L20/100)</f>
        <v>0</v>
      </c>
      <c r="N20" s="194">
        <v>0</v>
      </c>
      <c r="O20" s="194">
        <f>ROUND(E20*N20,2)</f>
        <v>0</v>
      </c>
      <c r="P20" s="194">
        <v>0</v>
      </c>
      <c r="Q20" s="194">
        <f>ROUND(E20*P20,2)</f>
        <v>0</v>
      </c>
      <c r="R20" s="194"/>
      <c r="S20" s="194" t="s">
        <v>255</v>
      </c>
      <c r="T20" s="195" t="s">
        <v>256</v>
      </c>
      <c r="U20" s="156">
        <v>0</v>
      </c>
      <c r="V20" s="156">
        <f>ROUND(E20*U20,2)</f>
        <v>0</v>
      </c>
      <c r="W20" s="156"/>
      <c r="X20" s="156" t="s">
        <v>961</v>
      </c>
      <c r="Y20" s="147"/>
      <c r="Z20" s="147"/>
      <c r="AA20" s="147"/>
      <c r="AB20" s="147"/>
      <c r="AC20" s="147"/>
      <c r="AD20" s="147"/>
      <c r="AE20" s="147"/>
      <c r="AF20" s="147"/>
      <c r="AG20" s="147" t="s">
        <v>1617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9">
        <v>11</v>
      </c>
      <c r="B21" s="190" t="s">
        <v>1806</v>
      </c>
      <c r="C21" s="196" t="s">
        <v>1807</v>
      </c>
      <c r="D21" s="191" t="s">
        <v>1024</v>
      </c>
      <c r="E21" s="192">
        <v>417</v>
      </c>
      <c r="F21" s="193"/>
      <c r="G21" s="194">
        <f>ROUND(E21*F21,2)</f>
        <v>0</v>
      </c>
      <c r="H21" s="193"/>
      <c r="I21" s="194">
        <f>ROUND(E21*H21,2)</f>
        <v>0</v>
      </c>
      <c r="J21" s="193"/>
      <c r="K21" s="194">
        <f>ROUND(E21*J21,2)</f>
        <v>0</v>
      </c>
      <c r="L21" s="194">
        <v>21</v>
      </c>
      <c r="M21" s="194">
        <f>G21*(1+L21/100)</f>
        <v>0</v>
      </c>
      <c r="N21" s="194">
        <v>0</v>
      </c>
      <c r="O21" s="194">
        <f>ROUND(E21*N21,2)</f>
        <v>0</v>
      </c>
      <c r="P21" s="194">
        <v>0</v>
      </c>
      <c r="Q21" s="194">
        <f>ROUND(E21*P21,2)</f>
        <v>0</v>
      </c>
      <c r="R21" s="194"/>
      <c r="S21" s="194" t="s">
        <v>255</v>
      </c>
      <c r="T21" s="195" t="s">
        <v>256</v>
      </c>
      <c r="U21" s="156">
        <v>0</v>
      </c>
      <c r="V21" s="156">
        <f>ROUND(E21*U21,2)</f>
        <v>0</v>
      </c>
      <c r="W21" s="156"/>
      <c r="X21" s="156" t="s">
        <v>257</v>
      </c>
      <c r="Y21" s="147"/>
      <c r="Z21" s="147"/>
      <c r="AA21" s="147"/>
      <c r="AB21" s="147"/>
      <c r="AC21" s="147"/>
      <c r="AD21" s="147"/>
      <c r="AE21" s="147"/>
      <c r="AF21" s="147"/>
      <c r="AG21" s="147" t="s">
        <v>1628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
      <c r="A22" s="160" t="s">
        <v>250</v>
      </c>
      <c r="B22" s="161" t="s">
        <v>181</v>
      </c>
      <c r="C22" s="174" t="s">
        <v>183</v>
      </c>
      <c r="D22" s="162"/>
      <c r="E22" s="163"/>
      <c r="F22" s="164"/>
      <c r="G22" s="164">
        <f>SUMIF(AG23:AG36,"&lt;&gt;NOR",G23:G36)</f>
        <v>0</v>
      </c>
      <c r="H22" s="164"/>
      <c r="I22" s="164">
        <f>SUM(I23:I36)</f>
        <v>0</v>
      </c>
      <c r="J22" s="164"/>
      <c r="K22" s="164">
        <f>SUM(K23:K36)</f>
        <v>0</v>
      </c>
      <c r="L22" s="164"/>
      <c r="M22" s="164">
        <f>SUM(M23:M36)</f>
        <v>0</v>
      </c>
      <c r="N22" s="164"/>
      <c r="O22" s="164">
        <f>SUM(O23:O36)</f>
        <v>0</v>
      </c>
      <c r="P22" s="164"/>
      <c r="Q22" s="164">
        <f>SUM(Q23:Q36)</f>
        <v>0</v>
      </c>
      <c r="R22" s="164"/>
      <c r="S22" s="164"/>
      <c r="T22" s="165"/>
      <c r="U22" s="159"/>
      <c r="V22" s="159">
        <f>SUM(V23:V36)</f>
        <v>0</v>
      </c>
      <c r="W22" s="159"/>
      <c r="X22" s="159"/>
      <c r="AG22" t="s">
        <v>251</v>
      </c>
    </row>
    <row r="23" spans="1:60" outlineLevel="1" x14ac:dyDescent="0.2">
      <c r="A23" s="189">
        <v>12</v>
      </c>
      <c r="B23" s="190" t="s">
        <v>1808</v>
      </c>
      <c r="C23" s="196" t="s">
        <v>1809</v>
      </c>
      <c r="D23" s="191" t="s">
        <v>514</v>
      </c>
      <c r="E23" s="192">
        <v>85</v>
      </c>
      <c r="F23" s="193"/>
      <c r="G23" s="194">
        <f t="shared" ref="G23:G36" si="7">ROUND(E23*F23,2)</f>
        <v>0</v>
      </c>
      <c r="H23" s="193"/>
      <c r="I23" s="194">
        <f t="shared" ref="I23:I36" si="8">ROUND(E23*H23,2)</f>
        <v>0</v>
      </c>
      <c r="J23" s="193"/>
      <c r="K23" s="194">
        <f t="shared" ref="K23:K36" si="9">ROUND(E23*J23,2)</f>
        <v>0</v>
      </c>
      <c r="L23" s="194">
        <v>21</v>
      </c>
      <c r="M23" s="194">
        <f t="shared" ref="M23:M36" si="10">G23*(1+L23/100)</f>
        <v>0</v>
      </c>
      <c r="N23" s="194">
        <v>0</v>
      </c>
      <c r="O23" s="194">
        <f t="shared" ref="O23:O36" si="11">ROUND(E23*N23,2)</f>
        <v>0</v>
      </c>
      <c r="P23" s="194">
        <v>0</v>
      </c>
      <c r="Q23" s="194">
        <f t="shared" ref="Q23:Q36" si="12">ROUND(E23*P23,2)</f>
        <v>0</v>
      </c>
      <c r="R23" s="194"/>
      <c r="S23" s="194" t="s">
        <v>255</v>
      </c>
      <c r="T23" s="195" t="s">
        <v>256</v>
      </c>
      <c r="U23" s="156">
        <v>0</v>
      </c>
      <c r="V23" s="156">
        <f t="shared" ref="V23:V36" si="13">ROUND(E23*U23,2)</f>
        <v>0</v>
      </c>
      <c r="W23" s="156"/>
      <c r="X23" s="156" t="s">
        <v>257</v>
      </c>
      <c r="Y23" s="147"/>
      <c r="Z23" s="147"/>
      <c r="AA23" s="147"/>
      <c r="AB23" s="147"/>
      <c r="AC23" s="147"/>
      <c r="AD23" s="147"/>
      <c r="AE23" s="147"/>
      <c r="AF23" s="147"/>
      <c r="AG23" s="147" t="s">
        <v>1628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9">
        <v>13</v>
      </c>
      <c r="B24" s="190" t="s">
        <v>1810</v>
      </c>
      <c r="C24" s="196" t="s">
        <v>1811</v>
      </c>
      <c r="D24" s="191" t="s">
        <v>514</v>
      </c>
      <c r="E24" s="192">
        <v>52</v>
      </c>
      <c r="F24" s="193"/>
      <c r="G24" s="194">
        <f t="shared" si="7"/>
        <v>0</v>
      </c>
      <c r="H24" s="193"/>
      <c r="I24" s="194">
        <f t="shared" si="8"/>
        <v>0</v>
      </c>
      <c r="J24" s="193"/>
      <c r="K24" s="194">
        <f t="shared" si="9"/>
        <v>0</v>
      </c>
      <c r="L24" s="194">
        <v>21</v>
      </c>
      <c r="M24" s="194">
        <f t="shared" si="10"/>
        <v>0</v>
      </c>
      <c r="N24" s="194">
        <v>0</v>
      </c>
      <c r="O24" s="194">
        <f t="shared" si="11"/>
        <v>0</v>
      </c>
      <c r="P24" s="194">
        <v>0</v>
      </c>
      <c r="Q24" s="194">
        <f t="shared" si="12"/>
        <v>0</v>
      </c>
      <c r="R24" s="194"/>
      <c r="S24" s="194" t="s">
        <v>255</v>
      </c>
      <c r="T24" s="195" t="s">
        <v>256</v>
      </c>
      <c r="U24" s="156">
        <v>0</v>
      </c>
      <c r="V24" s="156">
        <f t="shared" si="13"/>
        <v>0</v>
      </c>
      <c r="W24" s="156"/>
      <c r="X24" s="156" t="s">
        <v>257</v>
      </c>
      <c r="Y24" s="147"/>
      <c r="Z24" s="147"/>
      <c r="AA24" s="147"/>
      <c r="AB24" s="147"/>
      <c r="AC24" s="147"/>
      <c r="AD24" s="147"/>
      <c r="AE24" s="147"/>
      <c r="AF24" s="147"/>
      <c r="AG24" s="147" t="s">
        <v>1628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9">
        <v>14</v>
      </c>
      <c r="B25" s="190" t="s">
        <v>1812</v>
      </c>
      <c r="C25" s="196" t="s">
        <v>1813</v>
      </c>
      <c r="D25" s="191" t="s">
        <v>514</v>
      </c>
      <c r="E25" s="192">
        <v>66</v>
      </c>
      <c r="F25" s="193"/>
      <c r="G25" s="194">
        <f t="shared" si="7"/>
        <v>0</v>
      </c>
      <c r="H25" s="193"/>
      <c r="I25" s="194">
        <f t="shared" si="8"/>
        <v>0</v>
      </c>
      <c r="J25" s="193"/>
      <c r="K25" s="194">
        <f t="shared" si="9"/>
        <v>0</v>
      </c>
      <c r="L25" s="194">
        <v>21</v>
      </c>
      <c r="M25" s="194">
        <f t="shared" si="10"/>
        <v>0</v>
      </c>
      <c r="N25" s="194">
        <v>0</v>
      </c>
      <c r="O25" s="194">
        <f t="shared" si="11"/>
        <v>0</v>
      </c>
      <c r="P25" s="194">
        <v>0</v>
      </c>
      <c r="Q25" s="194">
        <f t="shared" si="12"/>
        <v>0</v>
      </c>
      <c r="R25" s="194"/>
      <c r="S25" s="194" t="s">
        <v>255</v>
      </c>
      <c r="T25" s="195" t="s">
        <v>256</v>
      </c>
      <c r="U25" s="156">
        <v>0</v>
      </c>
      <c r="V25" s="156">
        <f t="shared" si="13"/>
        <v>0</v>
      </c>
      <c r="W25" s="156"/>
      <c r="X25" s="156" t="s">
        <v>257</v>
      </c>
      <c r="Y25" s="147"/>
      <c r="Z25" s="147"/>
      <c r="AA25" s="147"/>
      <c r="AB25" s="147"/>
      <c r="AC25" s="147"/>
      <c r="AD25" s="147"/>
      <c r="AE25" s="147"/>
      <c r="AF25" s="147"/>
      <c r="AG25" s="147" t="s">
        <v>1628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9">
        <v>15</v>
      </c>
      <c r="B26" s="190" t="s">
        <v>1814</v>
      </c>
      <c r="C26" s="196" t="s">
        <v>1815</v>
      </c>
      <c r="D26" s="191" t="s">
        <v>514</v>
      </c>
      <c r="E26" s="192">
        <v>95</v>
      </c>
      <c r="F26" s="193"/>
      <c r="G26" s="194">
        <f t="shared" si="7"/>
        <v>0</v>
      </c>
      <c r="H26" s="193"/>
      <c r="I26" s="194">
        <f t="shared" si="8"/>
        <v>0</v>
      </c>
      <c r="J26" s="193"/>
      <c r="K26" s="194">
        <f t="shared" si="9"/>
        <v>0</v>
      </c>
      <c r="L26" s="194">
        <v>21</v>
      </c>
      <c r="M26" s="194">
        <f t="shared" si="10"/>
        <v>0</v>
      </c>
      <c r="N26" s="194">
        <v>0</v>
      </c>
      <c r="O26" s="194">
        <f t="shared" si="11"/>
        <v>0</v>
      </c>
      <c r="P26" s="194">
        <v>0</v>
      </c>
      <c r="Q26" s="194">
        <f t="shared" si="12"/>
        <v>0</v>
      </c>
      <c r="R26" s="194"/>
      <c r="S26" s="194" t="s">
        <v>255</v>
      </c>
      <c r="T26" s="195" t="s">
        <v>256</v>
      </c>
      <c r="U26" s="156">
        <v>0</v>
      </c>
      <c r="V26" s="156">
        <f t="shared" si="13"/>
        <v>0</v>
      </c>
      <c r="W26" s="156"/>
      <c r="X26" s="156" t="s">
        <v>257</v>
      </c>
      <c r="Y26" s="147"/>
      <c r="Z26" s="147"/>
      <c r="AA26" s="147"/>
      <c r="AB26" s="147"/>
      <c r="AC26" s="147"/>
      <c r="AD26" s="147"/>
      <c r="AE26" s="147"/>
      <c r="AF26" s="147"/>
      <c r="AG26" s="147" t="s">
        <v>1628</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1" x14ac:dyDescent="0.2">
      <c r="A27" s="189">
        <v>16</v>
      </c>
      <c r="B27" s="190" t="s">
        <v>1816</v>
      </c>
      <c r="C27" s="196" t="s">
        <v>1817</v>
      </c>
      <c r="D27" s="191" t="s">
        <v>389</v>
      </c>
      <c r="E27" s="192">
        <v>52</v>
      </c>
      <c r="F27" s="193"/>
      <c r="G27" s="194">
        <f t="shared" si="7"/>
        <v>0</v>
      </c>
      <c r="H27" s="193"/>
      <c r="I27" s="194">
        <f t="shared" si="8"/>
        <v>0</v>
      </c>
      <c r="J27" s="193"/>
      <c r="K27" s="194">
        <f t="shared" si="9"/>
        <v>0</v>
      </c>
      <c r="L27" s="194">
        <v>21</v>
      </c>
      <c r="M27" s="194">
        <f t="shared" si="10"/>
        <v>0</v>
      </c>
      <c r="N27" s="194">
        <v>0</v>
      </c>
      <c r="O27" s="194">
        <f t="shared" si="11"/>
        <v>0</v>
      </c>
      <c r="P27" s="194">
        <v>0</v>
      </c>
      <c r="Q27" s="194">
        <f t="shared" si="12"/>
        <v>0</v>
      </c>
      <c r="R27" s="194"/>
      <c r="S27" s="194" t="s">
        <v>255</v>
      </c>
      <c r="T27" s="195" t="s">
        <v>256</v>
      </c>
      <c r="U27" s="156">
        <v>0</v>
      </c>
      <c r="V27" s="156">
        <f t="shared" si="13"/>
        <v>0</v>
      </c>
      <c r="W27" s="156"/>
      <c r="X27" s="156" t="s">
        <v>257</v>
      </c>
      <c r="Y27" s="147"/>
      <c r="Z27" s="147"/>
      <c r="AA27" s="147"/>
      <c r="AB27" s="147"/>
      <c r="AC27" s="147"/>
      <c r="AD27" s="147"/>
      <c r="AE27" s="147"/>
      <c r="AF27" s="147"/>
      <c r="AG27" s="147" t="s">
        <v>1628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89">
        <v>17</v>
      </c>
      <c r="B28" s="190" t="s">
        <v>1818</v>
      </c>
      <c r="C28" s="196" t="s">
        <v>1819</v>
      </c>
      <c r="D28" s="191" t="s">
        <v>389</v>
      </c>
      <c r="E28" s="192">
        <v>2</v>
      </c>
      <c r="F28" s="193"/>
      <c r="G28" s="194">
        <f t="shared" si="7"/>
        <v>0</v>
      </c>
      <c r="H28" s="193"/>
      <c r="I28" s="194">
        <f t="shared" si="8"/>
        <v>0</v>
      </c>
      <c r="J28" s="193"/>
      <c r="K28" s="194">
        <f t="shared" si="9"/>
        <v>0</v>
      </c>
      <c r="L28" s="194">
        <v>21</v>
      </c>
      <c r="M28" s="194">
        <f t="shared" si="10"/>
        <v>0</v>
      </c>
      <c r="N28" s="194">
        <v>0</v>
      </c>
      <c r="O28" s="194">
        <f t="shared" si="11"/>
        <v>0</v>
      </c>
      <c r="P28" s="194">
        <v>0</v>
      </c>
      <c r="Q28" s="194">
        <f t="shared" si="12"/>
        <v>0</v>
      </c>
      <c r="R28" s="194"/>
      <c r="S28" s="194" t="s">
        <v>255</v>
      </c>
      <c r="T28" s="195" t="s">
        <v>256</v>
      </c>
      <c r="U28" s="156">
        <v>0</v>
      </c>
      <c r="V28" s="156">
        <f t="shared" si="13"/>
        <v>0</v>
      </c>
      <c r="W28" s="156"/>
      <c r="X28" s="156" t="s">
        <v>257</v>
      </c>
      <c r="Y28" s="147"/>
      <c r="Z28" s="147"/>
      <c r="AA28" s="147"/>
      <c r="AB28" s="147"/>
      <c r="AC28" s="147"/>
      <c r="AD28" s="147"/>
      <c r="AE28" s="147"/>
      <c r="AF28" s="147"/>
      <c r="AG28" s="147" t="s">
        <v>1628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89">
        <v>18</v>
      </c>
      <c r="B29" s="190" t="s">
        <v>1820</v>
      </c>
      <c r="C29" s="196" t="s">
        <v>1821</v>
      </c>
      <c r="D29" s="191" t="s">
        <v>389</v>
      </c>
      <c r="E29" s="192">
        <v>2</v>
      </c>
      <c r="F29" s="193"/>
      <c r="G29" s="194">
        <f t="shared" si="7"/>
        <v>0</v>
      </c>
      <c r="H29" s="193"/>
      <c r="I29" s="194">
        <f t="shared" si="8"/>
        <v>0</v>
      </c>
      <c r="J29" s="193"/>
      <c r="K29" s="194">
        <f t="shared" si="9"/>
        <v>0</v>
      </c>
      <c r="L29" s="194">
        <v>21</v>
      </c>
      <c r="M29" s="194">
        <f t="shared" si="10"/>
        <v>0</v>
      </c>
      <c r="N29" s="194">
        <v>0</v>
      </c>
      <c r="O29" s="194">
        <f t="shared" si="11"/>
        <v>0</v>
      </c>
      <c r="P29" s="194">
        <v>0</v>
      </c>
      <c r="Q29" s="194">
        <f t="shared" si="12"/>
        <v>0</v>
      </c>
      <c r="R29" s="194"/>
      <c r="S29" s="194" t="s">
        <v>255</v>
      </c>
      <c r="T29" s="195" t="s">
        <v>256</v>
      </c>
      <c r="U29" s="156">
        <v>0</v>
      </c>
      <c r="V29" s="156">
        <f t="shared" si="13"/>
        <v>0</v>
      </c>
      <c r="W29" s="156"/>
      <c r="X29" s="156" t="s">
        <v>257</v>
      </c>
      <c r="Y29" s="147"/>
      <c r="Z29" s="147"/>
      <c r="AA29" s="147"/>
      <c r="AB29" s="147"/>
      <c r="AC29" s="147"/>
      <c r="AD29" s="147"/>
      <c r="AE29" s="147"/>
      <c r="AF29" s="147"/>
      <c r="AG29" s="147" t="s">
        <v>1628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89">
        <v>19</v>
      </c>
      <c r="B30" s="190" t="s">
        <v>1822</v>
      </c>
      <c r="C30" s="196" t="s">
        <v>1823</v>
      </c>
      <c r="D30" s="191" t="s">
        <v>514</v>
      </c>
      <c r="E30" s="192">
        <v>151</v>
      </c>
      <c r="F30" s="193"/>
      <c r="G30" s="194">
        <f t="shared" si="7"/>
        <v>0</v>
      </c>
      <c r="H30" s="193"/>
      <c r="I30" s="194">
        <f t="shared" si="8"/>
        <v>0</v>
      </c>
      <c r="J30" s="193"/>
      <c r="K30" s="194">
        <f t="shared" si="9"/>
        <v>0</v>
      </c>
      <c r="L30" s="194">
        <v>21</v>
      </c>
      <c r="M30" s="194">
        <f t="shared" si="10"/>
        <v>0</v>
      </c>
      <c r="N30" s="194">
        <v>0</v>
      </c>
      <c r="O30" s="194">
        <f t="shared" si="11"/>
        <v>0</v>
      </c>
      <c r="P30" s="194">
        <v>0</v>
      </c>
      <c r="Q30" s="194">
        <f t="shared" si="12"/>
        <v>0</v>
      </c>
      <c r="R30" s="194"/>
      <c r="S30" s="194" t="s">
        <v>255</v>
      </c>
      <c r="T30" s="195" t="s">
        <v>256</v>
      </c>
      <c r="U30" s="156">
        <v>0</v>
      </c>
      <c r="V30" s="156">
        <f t="shared" si="13"/>
        <v>0</v>
      </c>
      <c r="W30" s="156"/>
      <c r="X30" s="156" t="s">
        <v>257</v>
      </c>
      <c r="Y30" s="147"/>
      <c r="Z30" s="147"/>
      <c r="AA30" s="147"/>
      <c r="AB30" s="147"/>
      <c r="AC30" s="147"/>
      <c r="AD30" s="147"/>
      <c r="AE30" s="147"/>
      <c r="AF30" s="147"/>
      <c r="AG30" s="147" t="s">
        <v>1628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89">
        <v>20</v>
      </c>
      <c r="B31" s="190" t="s">
        <v>1824</v>
      </c>
      <c r="C31" s="196" t="s">
        <v>1825</v>
      </c>
      <c r="D31" s="191" t="s">
        <v>389</v>
      </c>
      <c r="E31" s="192">
        <v>2</v>
      </c>
      <c r="F31" s="193"/>
      <c r="G31" s="194">
        <f t="shared" si="7"/>
        <v>0</v>
      </c>
      <c r="H31" s="193"/>
      <c r="I31" s="194">
        <f t="shared" si="8"/>
        <v>0</v>
      </c>
      <c r="J31" s="193"/>
      <c r="K31" s="194">
        <f t="shared" si="9"/>
        <v>0</v>
      </c>
      <c r="L31" s="194">
        <v>21</v>
      </c>
      <c r="M31" s="194">
        <f t="shared" si="10"/>
        <v>0</v>
      </c>
      <c r="N31" s="194">
        <v>0</v>
      </c>
      <c r="O31" s="194">
        <f t="shared" si="11"/>
        <v>0</v>
      </c>
      <c r="P31" s="194">
        <v>0</v>
      </c>
      <c r="Q31" s="194">
        <f t="shared" si="12"/>
        <v>0</v>
      </c>
      <c r="R31" s="194"/>
      <c r="S31" s="194" t="s">
        <v>255</v>
      </c>
      <c r="T31" s="195" t="s">
        <v>256</v>
      </c>
      <c r="U31" s="156">
        <v>0</v>
      </c>
      <c r="V31" s="156">
        <f t="shared" si="13"/>
        <v>0</v>
      </c>
      <c r="W31" s="156"/>
      <c r="X31" s="156" t="s">
        <v>257</v>
      </c>
      <c r="Y31" s="147"/>
      <c r="Z31" s="147"/>
      <c r="AA31" s="147"/>
      <c r="AB31" s="147"/>
      <c r="AC31" s="147"/>
      <c r="AD31" s="147"/>
      <c r="AE31" s="147"/>
      <c r="AF31" s="147"/>
      <c r="AG31" s="147" t="s">
        <v>1628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9">
        <v>21</v>
      </c>
      <c r="B32" s="190" t="s">
        <v>1826</v>
      </c>
      <c r="C32" s="196" t="s">
        <v>1827</v>
      </c>
      <c r="D32" s="191" t="s">
        <v>389</v>
      </c>
      <c r="E32" s="192">
        <v>4</v>
      </c>
      <c r="F32" s="193"/>
      <c r="G32" s="194">
        <f t="shared" si="7"/>
        <v>0</v>
      </c>
      <c r="H32" s="193"/>
      <c r="I32" s="194">
        <f t="shared" si="8"/>
        <v>0</v>
      </c>
      <c r="J32" s="193"/>
      <c r="K32" s="194">
        <f t="shared" si="9"/>
        <v>0</v>
      </c>
      <c r="L32" s="194">
        <v>21</v>
      </c>
      <c r="M32" s="194">
        <f t="shared" si="10"/>
        <v>0</v>
      </c>
      <c r="N32" s="194">
        <v>0</v>
      </c>
      <c r="O32" s="194">
        <f t="shared" si="11"/>
        <v>0</v>
      </c>
      <c r="P32" s="194">
        <v>0</v>
      </c>
      <c r="Q32" s="194">
        <f t="shared" si="12"/>
        <v>0</v>
      </c>
      <c r="R32" s="194"/>
      <c r="S32" s="194" t="s">
        <v>255</v>
      </c>
      <c r="T32" s="195" t="s">
        <v>256</v>
      </c>
      <c r="U32" s="156">
        <v>0</v>
      </c>
      <c r="V32" s="156">
        <f t="shared" si="13"/>
        <v>0</v>
      </c>
      <c r="W32" s="156"/>
      <c r="X32" s="156" t="s">
        <v>257</v>
      </c>
      <c r="Y32" s="147"/>
      <c r="Z32" s="147"/>
      <c r="AA32" s="147"/>
      <c r="AB32" s="147"/>
      <c r="AC32" s="147"/>
      <c r="AD32" s="147"/>
      <c r="AE32" s="147"/>
      <c r="AF32" s="147"/>
      <c r="AG32" s="147" t="s">
        <v>1628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9">
        <v>22</v>
      </c>
      <c r="B33" s="190" t="s">
        <v>1828</v>
      </c>
      <c r="C33" s="196" t="s">
        <v>1829</v>
      </c>
      <c r="D33" s="191" t="s">
        <v>389</v>
      </c>
      <c r="E33" s="192">
        <v>2</v>
      </c>
      <c r="F33" s="193"/>
      <c r="G33" s="194">
        <f t="shared" si="7"/>
        <v>0</v>
      </c>
      <c r="H33" s="193"/>
      <c r="I33" s="194">
        <f t="shared" si="8"/>
        <v>0</v>
      </c>
      <c r="J33" s="193"/>
      <c r="K33" s="194">
        <f t="shared" si="9"/>
        <v>0</v>
      </c>
      <c r="L33" s="194">
        <v>21</v>
      </c>
      <c r="M33" s="194">
        <f t="shared" si="10"/>
        <v>0</v>
      </c>
      <c r="N33" s="194">
        <v>0</v>
      </c>
      <c r="O33" s="194">
        <f t="shared" si="11"/>
        <v>0</v>
      </c>
      <c r="P33" s="194">
        <v>0</v>
      </c>
      <c r="Q33" s="194">
        <f t="shared" si="12"/>
        <v>0</v>
      </c>
      <c r="R33" s="194"/>
      <c r="S33" s="194" t="s">
        <v>255</v>
      </c>
      <c r="T33" s="195" t="s">
        <v>256</v>
      </c>
      <c r="U33" s="156">
        <v>0</v>
      </c>
      <c r="V33" s="156">
        <f t="shared" si="13"/>
        <v>0</v>
      </c>
      <c r="W33" s="156"/>
      <c r="X33" s="156" t="s">
        <v>257</v>
      </c>
      <c r="Y33" s="147"/>
      <c r="Z33" s="147"/>
      <c r="AA33" s="147"/>
      <c r="AB33" s="147"/>
      <c r="AC33" s="147"/>
      <c r="AD33" s="147"/>
      <c r="AE33" s="147"/>
      <c r="AF33" s="147"/>
      <c r="AG33" s="147" t="s">
        <v>1628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9">
        <v>23</v>
      </c>
      <c r="B34" s="190" t="s">
        <v>1830</v>
      </c>
      <c r="C34" s="196" t="s">
        <v>1831</v>
      </c>
      <c r="D34" s="191" t="s">
        <v>389</v>
      </c>
      <c r="E34" s="192">
        <v>2</v>
      </c>
      <c r="F34" s="193"/>
      <c r="G34" s="194">
        <f t="shared" si="7"/>
        <v>0</v>
      </c>
      <c r="H34" s="193"/>
      <c r="I34" s="194">
        <f t="shared" si="8"/>
        <v>0</v>
      </c>
      <c r="J34" s="193"/>
      <c r="K34" s="194">
        <f t="shared" si="9"/>
        <v>0</v>
      </c>
      <c r="L34" s="194">
        <v>21</v>
      </c>
      <c r="M34" s="194">
        <f t="shared" si="10"/>
        <v>0</v>
      </c>
      <c r="N34" s="194">
        <v>0</v>
      </c>
      <c r="O34" s="194">
        <f t="shared" si="11"/>
        <v>0</v>
      </c>
      <c r="P34" s="194">
        <v>0</v>
      </c>
      <c r="Q34" s="194">
        <f t="shared" si="12"/>
        <v>0</v>
      </c>
      <c r="R34" s="194"/>
      <c r="S34" s="194" t="s">
        <v>255</v>
      </c>
      <c r="T34" s="195" t="s">
        <v>256</v>
      </c>
      <c r="U34" s="156">
        <v>0</v>
      </c>
      <c r="V34" s="156">
        <f t="shared" si="13"/>
        <v>0</v>
      </c>
      <c r="W34" s="156"/>
      <c r="X34" s="156" t="s">
        <v>257</v>
      </c>
      <c r="Y34" s="147"/>
      <c r="Z34" s="147"/>
      <c r="AA34" s="147"/>
      <c r="AB34" s="147"/>
      <c r="AC34" s="147"/>
      <c r="AD34" s="147"/>
      <c r="AE34" s="147"/>
      <c r="AF34" s="147"/>
      <c r="AG34" s="147" t="s">
        <v>1628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9">
        <v>24</v>
      </c>
      <c r="B35" s="190" t="s">
        <v>1832</v>
      </c>
      <c r="C35" s="196" t="s">
        <v>1833</v>
      </c>
      <c r="D35" s="191" t="s">
        <v>335</v>
      </c>
      <c r="E35" s="192">
        <v>3.48</v>
      </c>
      <c r="F35" s="193"/>
      <c r="G35" s="194">
        <f t="shared" si="7"/>
        <v>0</v>
      </c>
      <c r="H35" s="193"/>
      <c r="I35" s="194">
        <f t="shared" si="8"/>
        <v>0</v>
      </c>
      <c r="J35" s="193"/>
      <c r="K35" s="194">
        <f t="shared" si="9"/>
        <v>0</v>
      </c>
      <c r="L35" s="194">
        <v>21</v>
      </c>
      <c r="M35" s="194">
        <f t="shared" si="10"/>
        <v>0</v>
      </c>
      <c r="N35" s="194">
        <v>0</v>
      </c>
      <c r="O35" s="194">
        <f t="shared" si="11"/>
        <v>0</v>
      </c>
      <c r="P35" s="194">
        <v>0</v>
      </c>
      <c r="Q35" s="194">
        <f t="shared" si="12"/>
        <v>0</v>
      </c>
      <c r="R35" s="194"/>
      <c r="S35" s="194" t="s">
        <v>255</v>
      </c>
      <c r="T35" s="195" t="s">
        <v>256</v>
      </c>
      <c r="U35" s="156">
        <v>0</v>
      </c>
      <c r="V35" s="156">
        <f t="shared" si="13"/>
        <v>0</v>
      </c>
      <c r="W35" s="156"/>
      <c r="X35" s="156" t="s">
        <v>257</v>
      </c>
      <c r="Y35" s="147"/>
      <c r="Z35" s="147"/>
      <c r="AA35" s="147"/>
      <c r="AB35" s="147"/>
      <c r="AC35" s="147"/>
      <c r="AD35" s="147"/>
      <c r="AE35" s="147"/>
      <c r="AF35" s="147"/>
      <c r="AG35" s="147" t="s">
        <v>1628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9">
        <v>25</v>
      </c>
      <c r="B36" s="190" t="s">
        <v>1834</v>
      </c>
      <c r="C36" s="196" t="s">
        <v>1835</v>
      </c>
      <c r="D36" s="191" t="s">
        <v>1024</v>
      </c>
      <c r="E36" s="192">
        <v>1141.713</v>
      </c>
      <c r="F36" s="193"/>
      <c r="G36" s="194">
        <f t="shared" si="7"/>
        <v>0</v>
      </c>
      <c r="H36" s="193"/>
      <c r="I36" s="194">
        <f t="shared" si="8"/>
        <v>0</v>
      </c>
      <c r="J36" s="193"/>
      <c r="K36" s="194">
        <f t="shared" si="9"/>
        <v>0</v>
      </c>
      <c r="L36" s="194">
        <v>21</v>
      </c>
      <c r="M36" s="194">
        <f t="shared" si="10"/>
        <v>0</v>
      </c>
      <c r="N36" s="194">
        <v>0</v>
      </c>
      <c r="O36" s="194">
        <f t="shared" si="11"/>
        <v>0</v>
      </c>
      <c r="P36" s="194">
        <v>0</v>
      </c>
      <c r="Q36" s="194">
        <f t="shared" si="12"/>
        <v>0</v>
      </c>
      <c r="R36" s="194"/>
      <c r="S36" s="194" t="s">
        <v>255</v>
      </c>
      <c r="T36" s="195" t="s">
        <v>256</v>
      </c>
      <c r="U36" s="156">
        <v>0</v>
      </c>
      <c r="V36" s="156">
        <f t="shared" si="13"/>
        <v>0</v>
      </c>
      <c r="W36" s="156"/>
      <c r="X36" s="156" t="s">
        <v>257</v>
      </c>
      <c r="Y36" s="147"/>
      <c r="Z36" s="147"/>
      <c r="AA36" s="147"/>
      <c r="AB36" s="147"/>
      <c r="AC36" s="147"/>
      <c r="AD36" s="147"/>
      <c r="AE36" s="147"/>
      <c r="AF36" s="147"/>
      <c r="AG36" s="147" t="s">
        <v>1628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160" t="s">
        <v>250</v>
      </c>
      <c r="B37" s="161" t="s">
        <v>184</v>
      </c>
      <c r="C37" s="174" t="s">
        <v>185</v>
      </c>
      <c r="D37" s="162"/>
      <c r="E37" s="163"/>
      <c r="F37" s="164"/>
      <c r="G37" s="164">
        <f>SUMIF(AG38:AG66,"&lt;&gt;NOR",G38:G66)</f>
        <v>0</v>
      </c>
      <c r="H37" s="164"/>
      <c r="I37" s="164">
        <f>SUM(I38:I66)</f>
        <v>0</v>
      </c>
      <c r="J37" s="164"/>
      <c r="K37" s="164">
        <f>SUM(K38:K66)</f>
        <v>0</v>
      </c>
      <c r="L37" s="164"/>
      <c r="M37" s="164">
        <f>SUM(M38:M66)</f>
        <v>0</v>
      </c>
      <c r="N37" s="164"/>
      <c r="O37" s="164">
        <f>SUM(O38:O66)</f>
        <v>0</v>
      </c>
      <c r="P37" s="164"/>
      <c r="Q37" s="164">
        <f>SUM(Q38:Q66)</f>
        <v>0</v>
      </c>
      <c r="R37" s="164"/>
      <c r="S37" s="164"/>
      <c r="T37" s="165"/>
      <c r="U37" s="159"/>
      <c r="V37" s="159">
        <f>SUM(V38:V66)</f>
        <v>0</v>
      </c>
      <c r="W37" s="159"/>
      <c r="X37" s="159"/>
      <c r="AG37" t="s">
        <v>251</v>
      </c>
    </row>
    <row r="38" spans="1:60" outlineLevel="1" x14ac:dyDescent="0.2">
      <c r="A38" s="189">
        <v>26</v>
      </c>
      <c r="B38" s="190" t="s">
        <v>1836</v>
      </c>
      <c r="C38" s="196" t="s">
        <v>1837</v>
      </c>
      <c r="D38" s="191" t="s">
        <v>389</v>
      </c>
      <c r="E38" s="192">
        <v>27</v>
      </c>
      <c r="F38" s="193"/>
      <c r="G38" s="194">
        <f t="shared" ref="G38:G66" si="14">ROUND(E38*F38,2)</f>
        <v>0</v>
      </c>
      <c r="H38" s="193"/>
      <c r="I38" s="194">
        <f t="shared" ref="I38:I66" si="15">ROUND(E38*H38,2)</f>
        <v>0</v>
      </c>
      <c r="J38" s="193"/>
      <c r="K38" s="194">
        <f t="shared" ref="K38:K66" si="16">ROUND(E38*J38,2)</f>
        <v>0</v>
      </c>
      <c r="L38" s="194">
        <v>21</v>
      </c>
      <c r="M38" s="194">
        <f t="shared" ref="M38:M66" si="17">G38*(1+L38/100)</f>
        <v>0</v>
      </c>
      <c r="N38" s="194">
        <v>0</v>
      </c>
      <c r="O38" s="194">
        <f t="shared" ref="O38:O66" si="18">ROUND(E38*N38,2)</f>
        <v>0</v>
      </c>
      <c r="P38" s="194">
        <v>0</v>
      </c>
      <c r="Q38" s="194">
        <f t="shared" ref="Q38:Q66" si="19">ROUND(E38*P38,2)</f>
        <v>0</v>
      </c>
      <c r="R38" s="194"/>
      <c r="S38" s="194" t="s">
        <v>255</v>
      </c>
      <c r="T38" s="195" t="s">
        <v>256</v>
      </c>
      <c r="U38" s="156">
        <v>0</v>
      </c>
      <c r="V38" s="156">
        <f t="shared" ref="V38:V66" si="20">ROUND(E38*U38,2)</f>
        <v>0</v>
      </c>
      <c r="W38" s="156"/>
      <c r="X38" s="156" t="s">
        <v>257</v>
      </c>
      <c r="Y38" s="147"/>
      <c r="Z38" s="147"/>
      <c r="AA38" s="147"/>
      <c r="AB38" s="147"/>
      <c r="AC38" s="147"/>
      <c r="AD38" s="147"/>
      <c r="AE38" s="147"/>
      <c r="AF38" s="147"/>
      <c r="AG38" s="147" t="s">
        <v>1628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89">
        <v>27</v>
      </c>
      <c r="B39" s="190" t="s">
        <v>1838</v>
      </c>
      <c r="C39" s="196" t="s">
        <v>1839</v>
      </c>
      <c r="D39" s="191" t="s">
        <v>389</v>
      </c>
      <c r="E39" s="192">
        <v>27</v>
      </c>
      <c r="F39" s="193"/>
      <c r="G39" s="194">
        <f t="shared" si="14"/>
        <v>0</v>
      </c>
      <c r="H39" s="193"/>
      <c r="I39" s="194">
        <f t="shared" si="15"/>
        <v>0</v>
      </c>
      <c r="J39" s="193"/>
      <c r="K39" s="194">
        <f t="shared" si="16"/>
        <v>0</v>
      </c>
      <c r="L39" s="194">
        <v>21</v>
      </c>
      <c r="M39" s="194">
        <f t="shared" si="17"/>
        <v>0</v>
      </c>
      <c r="N39" s="194">
        <v>0</v>
      </c>
      <c r="O39" s="194">
        <f t="shared" si="18"/>
        <v>0</v>
      </c>
      <c r="P39" s="194">
        <v>0</v>
      </c>
      <c r="Q39" s="194">
        <f t="shared" si="19"/>
        <v>0</v>
      </c>
      <c r="R39" s="194"/>
      <c r="S39" s="194" t="s">
        <v>255</v>
      </c>
      <c r="T39" s="195" t="s">
        <v>256</v>
      </c>
      <c r="U39" s="156">
        <v>0</v>
      </c>
      <c r="V39" s="156">
        <f t="shared" si="20"/>
        <v>0</v>
      </c>
      <c r="W39" s="156"/>
      <c r="X39" s="156" t="s">
        <v>961</v>
      </c>
      <c r="Y39" s="147"/>
      <c r="Z39" s="147"/>
      <c r="AA39" s="147"/>
      <c r="AB39" s="147"/>
      <c r="AC39" s="147"/>
      <c r="AD39" s="147"/>
      <c r="AE39" s="147"/>
      <c r="AF39" s="147"/>
      <c r="AG39" s="147" t="s">
        <v>1617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9">
        <v>28</v>
      </c>
      <c r="B40" s="190" t="s">
        <v>1840</v>
      </c>
      <c r="C40" s="196" t="s">
        <v>1841</v>
      </c>
      <c r="D40" s="191" t="s">
        <v>389</v>
      </c>
      <c r="E40" s="192">
        <v>1</v>
      </c>
      <c r="F40" s="193"/>
      <c r="G40" s="194">
        <f t="shared" si="14"/>
        <v>0</v>
      </c>
      <c r="H40" s="193"/>
      <c r="I40" s="194">
        <f t="shared" si="15"/>
        <v>0</v>
      </c>
      <c r="J40" s="193"/>
      <c r="K40" s="194">
        <f t="shared" si="16"/>
        <v>0</v>
      </c>
      <c r="L40" s="194">
        <v>21</v>
      </c>
      <c r="M40" s="194">
        <f t="shared" si="17"/>
        <v>0</v>
      </c>
      <c r="N40" s="194">
        <v>0</v>
      </c>
      <c r="O40" s="194">
        <f t="shared" si="18"/>
        <v>0</v>
      </c>
      <c r="P40" s="194">
        <v>0</v>
      </c>
      <c r="Q40" s="194">
        <f t="shared" si="19"/>
        <v>0</v>
      </c>
      <c r="R40" s="194"/>
      <c r="S40" s="194" t="s">
        <v>255</v>
      </c>
      <c r="T40" s="195" t="s">
        <v>256</v>
      </c>
      <c r="U40" s="156">
        <v>0</v>
      </c>
      <c r="V40" s="156">
        <f t="shared" si="20"/>
        <v>0</v>
      </c>
      <c r="W40" s="156"/>
      <c r="X40" s="156" t="s">
        <v>961</v>
      </c>
      <c r="Y40" s="147"/>
      <c r="Z40" s="147"/>
      <c r="AA40" s="147"/>
      <c r="AB40" s="147"/>
      <c r="AC40" s="147"/>
      <c r="AD40" s="147"/>
      <c r="AE40" s="147"/>
      <c r="AF40" s="147"/>
      <c r="AG40" s="147" t="s">
        <v>1617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9">
        <v>29</v>
      </c>
      <c r="B41" s="190" t="s">
        <v>1842</v>
      </c>
      <c r="C41" s="196" t="s">
        <v>1843</v>
      </c>
      <c r="D41" s="191" t="s">
        <v>389</v>
      </c>
      <c r="E41" s="192">
        <v>26</v>
      </c>
      <c r="F41" s="193"/>
      <c r="G41" s="194">
        <f t="shared" si="14"/>
        <v>0</v>
      </c>
      <c r="H41" s="193"/>
      <c r="I41" s="194">
        <f t="shared" si="15"/>
        <v>0</v>
      </c>
      <c r="J41" s="193"/>
      <c r="K41" s="194">
        <f t="shared" si="16"/>
        <v>0</v>
      </c>
      <c r="L41" s="194">
        <v>21</v>
      </c>
      <c r="M41" s="194">
        <f t="shared" si="17"/>
        <v>0</v>
      </c>
      <c r="N41" s="194">
        <v>0</v>
      </c>
      <c r="O41" s="194">
        <f t="shared" si="18"/>
        <v>0</v>
      </c>
      <c r="P41" s="194">
        <v>0</v>
      </c>
      <c r="Q41" s="194">
        <f t="shared" si="19"/>
        <v>0</v>
      </c>
      <c r="R41" s="194"/>
      <c r="S41" s="194" t="s">
        <v>255</v>
      </c>
      <c r="T41" s="195" t="s">
        <v>256</v>
      </c>
      <c r="U41" s="156">
        <v>0</v>
      </c>
      <c r="V41" s="156">
        <f t="shared" si="20"/>
        <v>0</v>
      </c>
      <c r="W41" s="156"/>
      <c r="X41" s="156" t="s">
        <v>961</v>
      </c>
      <c r="Y41" s="147"/>
      <c r="Z41" s="147"/>
      <c r="AA41" s="147"/>
      <c r="AB41" s="147"/>
      <c r="AC41" s="147"/>
      <c r="AD41" s="147"/>
      <c r="AE41" s="147"/>
      <c r="AF41" s="147"/>
      <c r="AG41" s="147" t="s">
        <v>1617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9">
        <v>30</v>
      </c>
      <c r="B42" s="190" t="s">
        <v>1844</v>
      </c>
      <c r="C42" s="196" t="s">
        <v>1845</v>
      </c>
      <c r="D42" s="191" t="s">
        <v>389</v>
      </c>
      <c r="E42" s="192">
        <v>1</v>
      </c>
      <c r="F42" s="193"/>
      <c r="G42" s="194">
        <f t="shared" si="14"/>
        <v>0</v>
      </c>
      <c r="H42" s="193"/>
      <c r="I42" s="194">
        <f t="shared" si="15"/>
        <v>0</v>
      </c>
      <c r="J42" s="193"/>
      <c r="K42" s="194">
        <f t="shared" si="16"/>
        <v>0</v>
      </c>
      <c r="L42" s="194">
        <v>21</v>
      </c>
      <c r="M42" s="194">
        <f t="shared" si="17"/>
        <v>0</v>
      </c>
      <c r="N42" s="194">
        <v>0</v>
      </c>
      <c r="O42" s="194">
        <f t="shared" si="18"/>
        <v>0</v>
      </c>
      <c r="P42" s="194">
        <v>0</v>
      </c>
      <c r="Q42" s="194">
        <f t="shared" si="19"/>
        <v>0</v>
      </c>
      <c r="R42" s="194"/>
      <c r="S42" s="194" t="s">
        <v>255</v>
      </c>
      <c r="T42" s="195" t="s">
        <v>256</v>
      </c>
      <c r="U42" s="156">
        <v>0</v>
      </c>
      <c r="V42" s="156">
        <f t="shared" si="20"/>
        <v>0</v>
      </c>
      <c r="W42" s="156"/>
      <c r="X42" s="156" t="s">
        <v>961</v>
      </c>
      <c r="Y42" s="147"/>
      <c r="Z42" s="147"/>
      <c r="AA42" s="147"/>
      <c r="AB42" s="147"/>
      <c r="AC42" s="147"/>
      <c r="AD42" s="147"/>
      <c r="AE42" s="147"/>
      <c r="AF42" s="147"/>
      <c r="AG42" s="147" t="s">
        <v>1617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9">
        <v>31</v>
      </c>
      <c r="B43" s="190" t="s">
        <v>1846</v>
      </c>
      <c r="C43" s="196" t="s">
        <v>1847</v>
      </c>
      <c r="D43" s="191" t="s">
        <v>389</v>
      </c>
      <c r="E43" s="192">
        <v>26</v>
      </c>
      <c r="F43" s="193"/>
      <c r="G43" s="194">
        <f t="shared" si="14"/>
        <v>0</v>
      </c>
      <c r="H43" s="193"/>
      <c r="I43" s="194">
        <f t="shared" si="15"/>
        <v>0</v>
      </c>
      <c r="J43" s="193"/>
      <c r="K43" s="194">
        <f t="shared" si="16"/>
        <v>0</v>
      </c>
      <c r="L43" s="194">
        <v>21</v>
      </c>
      <c r="M43" s="194">
        <f t="shared" si="17"/>
        <v>0</v>
      </c>
      <c r="N43" s="194">
        <v>0</v>
      </c>
      <c r="O43" s="194">
        <f t="shared" si="18"/>
        <v>0</v>
      </c>
      <c r="P43" s="194">
        <v>0</v>
      </c>
      <c r="Q43" s="194">
        <f t="shared" si="19"/>
        <v>0</v>
      </c>
      <c r="R43" s="194"/>
      <c r="S43" s="194" t="s">
        <v>255</v>
      </c>
      <c r="T43" s="195" t="s">
        <v>256</v>
      </c>
      <c r="U43" s="156">
        <v>0</v>
      </c>
      <c r="V43" s="156">
        <f t="shared" si="20"/>
        <v>0</v>
      </c>
      <c r="W43" s="156"/>
      <c r="X43" s="156" t="s">
        <v>961</v>
      </c>
      <c r="Y43" s="147"/>
      <c r="Z43" s="147"/>
      <c r="AA43" s="147"/>
      <c r="AB43" s="147"/>
      <c r="AC43" s="147"/>
      <c r="AD43" s="147"/>
      <c r="AE43" s="147"/>
      <c r="AF43" s="147"/>
      <c r="AG43" s="147" t="s">
        <v>1617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9">
        <v>32</v>
      </c>
      <c r="B44" s="190" t="s">
        <v>1848</v>
      </c>
      <c r="C44" s="196" t="s">
        <v>1849</v>
      </c>
      <c r="D44" s="191" t="s">
        <v>389</v>
      </c>
      <c r="E44" s="192">
        <v>2</v>
      </c>
      <c r="F44" s="193"/>
      <c r="G44" s="194">
        <f t="shared" si="14"/>
        <v>0</v>
      </c>
      <c r="H44" s="193"/>
      <c r="I44" s="194">
        <f t="shared" si="15"/>
        <v>0</v>
      </c>
      <c r="J44" s="193"/>
      <c r="K44" s="194">
        <f t="shared" si="16"/>
        <v>0</v>
      </c>
      <c r="L44" s="194">
        <v>21</v>
      </c>
      <c r="M44" s="194">
        <f t="shared" si="17"/>
        <v>0</v>
      </c>
      <c r="N44" s="194">
        <v>0</v>
      </c>
      <c r="O44" s="194">
        <f t="shared" si="18"/>
        <v>0</v>
      </c>
      <c r="P44" s="194">
        <v>0</v>
      </c>
      <c r="Q44" s="194">
        <f t="shared" si="19"/>
        <v>0</v>
      </c>
      <c r="R44" s="194"/>
      <c r="S44" s="194" t="s">
        <v>255</v>
      </c>
      <c r="T44" s="195" t="s">
        <v>256</v>
      </c>
      <c r="U44" s="156">
        <v>0</v>
      </c>
      <c r="V44" s="156">
        <f t="shared" si="20"/>
        <v>0</v>
      </c>
      <c r="W44" s="156"/>
      <c r="X44" s="156" t="s">
        <v>257</v>
      </c>
      <c r="Y44" s="147"/>
      <c r="Z44" s="147"/>
      <c r="AA44" s="147"/>
      <c r="AB44" s="147"/>
      <c r="AC44" s="147"/>
      <c r="AD44" s="147"/>
      <c r="AE44" s="147"/>
      <c r="AF44" s="147"/>
      <c r="AG44" s="147" t="s">
        <v>1628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9">
        <v>33</v>
      </c>
      <c r="B45" s="190" t="s">
        <v>1850</v>
      </c>
      <c r="C45" s="196" t="s">
        <v>1851</v>
      </c>
      <c r="D45" s="191" t="s">
        <v>389</v>
      </c>
      <c r="E45" s="192">
        <v>6</v>
      </c>
      <c r="F45" s="193"/>
      <c r="G45" s="194">
        <f t="shared" si="14"/>
        <v>0</v>
      </c>
      <c r="H45" s="193"/>
      <c r="I45" s="194">
        <f t="shared" si="15"/>
        <v>0</v>
      </c>
      <c r="J45" s="193"/>
      <c r="K45" s="194">
        <f t="shared" si="16"/>
        <v>0</v>
      </c>
      <c r="L45" s="194">
        <v>21</v>
      </c>
      <c r="M45" s="194">
        <f t="shared" si="17"/>
        <v>0</v>
      </c>
      <c r="N45" s="194">
        <v>0</v>
      </c>
      <c r="O45" s="194">
        <f t="shared" si="18"/>
        <v>0</v>
      </c>
      <c r="P45" s="194">
        <v>0</v>
      </c>
      <c r="Q45" s="194">
        <f t="shared" si="19"/>
        <v>0</v>
      </c>
      <c r="R45" s="194"/>
      <c r="S45" s="194" t="s">
        <v>255</v>
      </c>
      <c r="T45" s="195" t="s">
        <v>256</v>
      </c>
      <c r="U45" s="156">
        <v>0</v>
      </c>
      <c r="V45" s="156">
        <f t="shared" si="20"/>
        <v>0</v>
      </c>
      <c r="W45" s="156"/>
      <c r="X45" s="156" t="s">
        <v>257</v>
      </c>
      <c r="Y45" s="147"/>
      <c r="Z45" s="147"/>
      <c r="AA45" s="147"/>
      <c r="AB45" s="147"/>
      <c r="AC45" s="147"/>
      <c r="AD45" s="147"/>
      <c r="AE45" s="147"/>
      <c r="AF45" s="147"/>
      <c r="AG45" s="147" t="s">
        <v>1628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9">
        <v>34</v>
      </c>
      <c r="B46" s="190" t="s">
        <v>1852</v>
      </c>
      <c r="C46" s="196" t="s">
        <v>1853</v>
      </c>
      <c r="D46" s="191" t="s">
        <v>389</v>
      </c>
      <c r="E46" s="192">
        <v>54</v>
      </c>
      <c r="F46" s="193"/>
      <c r="G46" s="194">
        <f t="shared" si="14"/>
        <v>0</v>
      </c>
      <c r="H46" s="193"/>
      <c r="I46" s="194">
        <f t="shared" si="15"/>
        <v>0</v>
      </c>
      <c r="J46" s="193"/>
      <c r="K46" s="194">
        <f t="shared" si="16"/>
        <v>0</v>
      </c>
      <c r="L46" s="194">
        <v>21</v>
      </c>
      <c r="M46" s="194">
        <f t="shared" si="17"/>
        <v>0</v>
      </c>
      <c r="N46" s="194">
        <v>0</v>
      </c>
      <c r="O46" s="194">
        <f t="shared" si="18"/>
        <v>0</v>
      </c>
      <c r="P46" s="194">
        <v>0</v>
      </c>
      <c r="Q46" s="194">
        <f t="shared" si="19"/>
        <v>0</v>
      </c>
      <c r="R46" s="194"/>
      <c r="S46" s="194" t="s">
        <v>255</v>
      </c>
      <c r="T46" s="195" t="s">
        <v>256</v>
      </c>
      <c r="U46" s="156">
        <v>0</v>
      </c>
      <c r="V46" s="156">
        <f t="shared" si="20"/>
        <v>0</v>
      </c>
      <c r="W46" s="156"/>
      <c r="X46" s="156" t="s">
        <v>257</v>
      </c>
      <c r="Y46" s="147"/>
      <c r="Z46" s="147"/>
      <c r="AA46" s="147"/>
      <c r="AB46" s="147"/>
      <c r="AC46" s="147"/>
      <c r="AD46" s="147"/>
      <c r="AE46" s="147"/>
      <c r="AF46" s="147"/>
      <c r="AG46" s="147" t="s">
        <v>1628</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89">
        <v>35</v>
      </c>
      <c r="B47" s="190" t="s">
        <v>1854</v>
      </c>
      <c r="C47" s="196" t="s">
        <v>1855</v>
      </c>
      <c r="D47" s="191" t="s">
        <v>389</v>
      </c>
      <c r="E47" s="192">
        <v>4</v>
      </c>
      <c r="F47" s="193"/>
      <c r="G47" s="194">
        <f t="shared" si="14"/>
        <v>0</v>
      </c>
      <c r="H47" s="193"/>
      <c r="I47" s="194">
        <f t="shared" si="15"/>
        <v>0</v>
      </c>
      <c r="J47" s="193"/>
      <c r="K47" s="194">
        <f t="shared" si="16"/>
        <v>0</v>
      </c>
      <c r="L47" s="194">
        <v>21</v>
      </c>
      <c r="M47" s="194">
        <f t="shared" si="17"/>
        <v>0</v>
      </c>
      <c r="N47" s="194">
        <v>0</v>
      </c>
      <c r="O47" s="194">
        <f t="shared" si="18"/>
        <v>0</v>
      </c>
      <c r="P47" s="194">
        <v>0</v>
      </c>
      <c r="Q47" s="194">
        <f t="shared" si="19"/>
        <v>0</v>
      </c>
      <c r="R47" s="194"/>
      <c r="S47" s="194" t="s">
        <v>255</v>
      </c>
      <c r="T47" s="195" t="s">
        <v>256</v>
      </c>
      <c r="U47" s="156">
        <v>0</v>
      </c>
      <c r="V47" s="156">
        <f t="shared" si="20"/>
        <v>0</v>
      </c>
      <c r="W47" s="156"/>
      <c r="X47" s="156" t="s">
        <v>257</v>
      </c>
      <c r="Y47" s="147"/>
      <c r="Z47" s="147"/>
      <c r="AA47" s="147"/>
      <c r="AB47" s="147"/>
      <c r="AC47" s="147"/>
      <c r="AD47" s="147"/>
      <c r="AE47" s="147"/>
      <c r="AF47" s="147"/>
      <c r="AG47" s="147" t="s">
        <v>1628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89">
        <v>36</v>
      </c>
      <c r="B48" s="190" t="s">
        <v>1856</v>
      </c>
      <c r="C48" s="196" t="s">
        <v>1857</v>
      </c>
      <c r="D48" s="191" t="s">
        <v>389</v>
      </c>
      <c r="E48" s="192">
        <v>6</v>
      </c>
      <c r="F48" s="193"/>
      <c r="G48" s="194">
        <f t="shared" si="14"/>
        <v>0</v>
      </c>
      <c r="H48" s="193"/>
      <c r="I48" s="194">
        <f t="shared" si="15"/>
        <v>0</v>
      </c>
      <c r="J48" s="193"/>
      <c r="K48" s="194">
        <f t="shared" si="16"/>
        <v>0</v>
      </c>
      <c r="L48" s="194">
        <v>21</v>
      </c>
      <c r="M48" s="194">
        <f t="shared" si="17"/>
        <v>0</v>
      </c>
      <c r="N48" s="194">
        <v>0</v>
      </c>
      <c r="O48" s="194">
        <f t="shared" si="18"/>
        <v>0</v>
      </c>
      <c r="P48" s="194">
        <v>0</v>
      </c>
      <c r="Q48" s="194">
        <f t="shared" si="19"/>
        <v>0</v>
      </c>
      <c r="R48" s="194"/>
      <c r="S48" s="194" t="s">
        <v>255</v>
      </c>
      <c r="T48" s="195" t="s">
        <v>256</v>
      </c>
      <c r="U48" s="156">
        <v>0</v>
      </c>
      <c r="V48" s="156">
        <f t="shared" si="20"/>
        <v>0</v>
      </c>
      <c r="W48" s="156"/>
      <c r="X48" s="156" t="s">
        <v>257</v>
      </c>
      <c r="Y48" s="147"/>
      <c r="Z48" s="147"/>
      <c r="AA48" s="147"/>
      <c r="AB48" s="147"/>
      <c r="AC48" s="147"/>
      <c r="AD48" s="147"/>
      <c r="AE48" s="147"/>
      <c r="AF48" s="147"/>
      <c r="AG48" s="147" t="s">
        <v>1628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9">
        <v>37</v>
      </c>
      <c r="B49" s="190" t="s">
        <v>1858</v>
      </c>
      <c r="C49" s="196" t="s">
        <v>1859</v>
      </c>
      <c r="D49" s="191" t="s">
        <v>389</v>
      </c>
      <c r="E49" s="192">
        <v>1</v>
      </c>
      <c r="F49" s="193"/>
      <c r="G49" s="194">
        <f t="shared" si="14"/>
        <v>0</v>
      </c>
      <c r="H49" s="193"/>
      <c r="I49" s="194">
        <f t="shared" si="15"/>
        <v>0</v>
      </c>
      <c r="J49" s="193"/>
      <c r="K49" s="194">
        <f t="shared" si="16"/>
        <v>0</v>
      </c>
      <c r="L49" s="194">
        <v>21</v>
      </c>
      <c r="M49" s="194">
        <f t="shared" si="17"/>
        <v>0</v>
      </c>
      <c r="N49" s="194">
        <v>0</v>
      </c>
      <c r="O49" s="194">
        <f t="shared" si="18"/>
        <v>0</v>
      </c>
      <c r="P49" s="194">
        <v>0</v>
      </c>
      <c r="Q49" s="194">
        <f t="shared" si="19"/>
        <v>0</v>
      </c>
      <c r="R49" s="194"/>
      <c r="S49" s="194" t="s">
        <v>255</v>
      </c>
      <c r="T49" s="195" t="s">
        <v>256</v>
      </c>
      <c r="U49" s="156">
        <v>0</v>
      </c>
      <c r="V49" s="156">
        <f t="shared" si="20"/>
        <v>0</v>
      </c>
      <c r="W49" s="156"/>
      <c r="X49" s="156" t="s">
        <v>257</v>
      </c>
      <c r="Y49" s="147"/>
      <c r="Z49" s="147"/>
      <c r="AA49" s="147"/>
      <c r="AB49" s="147"/>
      <c r="AC49" s="147"/>
      <c r="AD49" s="147"/>
      <c r="AE49" s="147"/>
      <c r="AF49" s="147"/>
      <c r="AG49" s="147" t="s">
        <v>1628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9">
        <v>38</v>
      </c>
      <c r="B50" s="190" t="s">
        <v>1860</v>
      </c>
      <c r="C50" s="196" t="s">
        <v>1861</v>
      </c>
      <c r="D50" s="191" t="s">
        <v>389</v>
      </c>
      <c r="E50" s="192">
        <v>1</v>
      </c>
      <c r="F50" s="193"/>
      <c r="G50" s="194">
        <f t="shared" si="14"/>
        <v>0</v>
      </c>
      <c r="H50" s="193"/>
      <c r="I50" s="194">
        <f t="shared" si="15"/>
        <v>0</v>
      </c>
      <c r="J50" s="193"/>
      <c r="K50" s="194">
        <f t="shared" si="16"/>
        <v>0</v>
      </c>
      <c r="L50" s="194">
        <v>21</v>
      </c>
      <c r="M50" s="194">
        <f t="shared" si="17"/>
        <v>0</v>
      </c>
      <c r="N50" s="194">
        <v>0</v>
      </c>
      <c r="O50" s="194">
        <f t="shared" si="18"/>
        <v>0</v>
      </c>
      <c r="P50" s="194">
        <v>0</v>
      </c>
      <c r="Q50" s="194">
        <f t="shared" si="19"/>
        <v>0</v>
      </c>
      <c r="R50" s="194"/>
      <c r="S50" s="194" t="s">
        <v>255</v>
      </c>
      <c r="T50" s="195" t="s">
        <v>256</v>
      </c>
      <c r="U50" s="156">
        <v>0</v>
      </c>
      <c r="V50" s="156">
        <f t="shared" si="20"/>
        <v>0</v>
      </c>
      <c r="W50" s="156"/>
      <c r="X50" s="156" t="s">
        <v>257</v>
      </c>
      <c r="Y50" s="147"/>
      <c r="Z50" s="147"/>
      <c r="AA50" s="147"/>
      <c r="AB50" s="147"/>
      <c r="AC50" s="147"/>
      <c r="AD50" s="147"/>
      <c r="AE50" s="147"/>
      <c r="AF50" s="147"/>
      <c r="AG50" s="147" t="s">
        <v>1628</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9">
        <v>39</v>
      </c>
      <c r="B51" s="190" t="s">
        <v>1862</v>
      </c>
      <c r="C51" s="196" t="s">
        <v>1863</v>
      </c>
      <c r="D51" s="191" t="s">
        <v>389</v>
      </c>
      <c r="E51" s="192">
        <v>52</v>
      </c>
      <c r="F51" s="193"/>
      <c r="G51" s="194">
        <f t="shared" si="14"/>
        <v>0</v>
      </c>
      <c r="H51" s="193"/>
      <c r="I51" s="194">
        <f t="shared" si="15"/>
        <v>0</v>
      </c>
      <c r="J51" s="193"/>
      <c r="K51" s="194">
        <f t="shared" si="16"/>
        <v>0</v>
      </c>
      <c r="L51" s="194">
        <v>21</v>
      </c>
      <c r="M51" s="194">
        <f t="shared" si="17"/>
        <v>0</v>
      </c>
      <c r="N51" s="194">
        <v>0</v>
      </c>
      <c r="O51" s="194">
        <f t="shared" si="18"/>
        <v>0</v>
      </c>
      <c r="P51" s="194">
        <v>0</v>
      </c>
      <c r="Q51" s="194">
        <f t="shared" si="19"/>
        <v>0</v>
      </c>
      <c r="R51" s="194"/>
      <c r="S51" s="194" t="s">
        <v>255</v>
      </c>
      <c r="T51" s="195" t="s">
        <v>256</v>
      </c>
      <c r="U51" s="156">
        <v>0</v>
      </c>
      <c r="V51" s="156">
        <f t="shared" si="20"/>
        <v>0</v>
      </c>
      <c r="W51" s="156"/>
      <c r="X51" s="156" t="s">
        <v>257</v>
      </c>
      <c r="Y51" s="147"/>
      <c r="Z51" s="147"/>
      <c r="AA51" s="147"/>
      <c r="AB51" s="147"/>
      <c r="AC51" s="147"/>
      <c r="AD51" s="147"/>
      <c r="AE51" s="147"/>
      <c r="AF51" s="147"/>
      <c r="AG51" s="147" t="s">
        <v>1628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89">
        <v>40</v>
      </c>
      <c r="B52" s="190" t="s">
        <v>1864</v>
      </c>
      <c r="C52" s="196" t="s">
        <v>1865</v>
      </c>
      <c r="D52" s="191" t="s">
        <v>389</v>
      </c>
      <c r="E52" s="192">
        <v>2</v>
      </c>
      <c r="F52" s="193"/>
      <c r="G52" s="194">
        <f t="shared" si="14"/>
        <v>0</v>
      </c>
      <c r="H52" s="193"/>
      <c r="I52" s="194">
        <f t="shared" si="15"/>
        <v>0</v>
      </c>
      <c r="J52" s="193"/>
      <c r="K52" s="194">
        <f t="shared" si="16"/>
        <v>0</v>
      </c>
      <c r="L52" s="194">
        <v>21</v>
      </c>
      <c r="M52" s="194">
        <f t="shared" si="17"/>
        <v>0</v>
      </c>
      <c r="N52" s="194">
        <v>0</v>
      </c>
      <c r="O52" s="194">
        <f t="shared" si="18"/>
        <v>0</v>
      </c>
      <c r="P52" s="194">
        <v>0</v>
      </c>
      <c r="Q52" s="194">
        <f t="shared" si="19"/>
        <v>0</v>
      </c>
      <c r="R52" s="194"/>
      <c r="S52" s="194" t="s">
        <v>255</v>
      </c>
      <c r="T52" s="195" t="s">
        <v>256</v>
      </c>
      <c r="U52" s="156">
        <v>0</v>
      </c>
      <c r="V52" s="156">
        <f t="shared" si="20"/>
        <v>0</v>
      </c>
      <c r="W52" s="156"/>
      <c r="X52" s="156" t="s">
        <v>257</v>
      </c>
      <c r="Y52" s="147"/>
      <c r="Z52" s="147"/>
      <c r="AA52" s="147"/>
      <c r="AB52" s="147"/>
      <c r="AC52" s="147"/>
      <c r="AD52" s="147"/>
      <c r="AE52" s="147"/>
      <c r="AF52" s="147"/>
      <c r="AG52" s="147" t="s">
        <v>1628</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9">
        <v>41</v>
      </c>
      <c r="B53" s="190" t="s">
        <v>1866</v>
      </c>
      <c r="C53" s="196" t="s">
        <v>1867</v>
      </c>
      <c r="D53" s="191" t="s">
        <v>389</v>
      </c>
      <c r="E53" s="192">
        <v>12</v>
      </c>
      <c r="F53" s="193"/>
      <c r="G53" s="194">
        <f t="shared" si="14"/>
        <v>0</v>
      </c>
      <c r="H53" s="193"/>
      <c r="I53" s="194">
        <f t="shared" si="15"/>
        <v>0</v>
      </c>
      <c r="J53" s="193"/>
      <c r="K53" s="194">
        <f t="shared" si="16"/>
        <v>0</v>
      </c>
      <c r="L53" s="194">
        <v>21</v>
      </c>
      <c r="M53" s="194">
        <f t="shared" si="17"/>
        <v>0</v>
      </c>
      <c r="N53" s="194">
        <v>0</v>
      </c>
      <c r="O53" s="194">
        <f t="shared" si="18"/>
        <v>0</v>
      </c>
      <c r="P53" s="194">
        <v>0</v>
      </c>
      <c r="Q53" s="194">
        <f t="shared" si="19"/>
        <v>0</v>
      </c>
      <c r="R53" s="194"/>
      <c r="S53" s="194" t="s">
        <v>255</v>
      </c>
      <c r="T53" s="195" t="s">
        <v>256</v>
      </c>
      <c r="U53" s="156">
        <v>0</v>
      </c>
      <c r="V53" s="156">
        <f t="shared" si="20"/>
        <v>0</v>
      </c>
      <c r="W53" s="156"/>
      <c r="X53" s="156" t="s">
        <v>257</v>
      </c>
      <c r="Y53" s="147"/>
      <c r="Z53" s="147"/>
      <c r="AA53" s="147"/>
      <c r="AB53" s="147"/>
      <c r="AC53" s="147"/>
      <c r="AD53" s="147"/>
      <c r="AE53" s="147"/>
      <c r="AF53" s="147"/>
      <c r="AG53" s="147" t="s">
        <v>1628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89">
        <v>42</v>
      </c>
      <c r="B54" s="190" t="s">
        <v>1868</v>
      </c>
      <c r="C54" s="196" t="s">
        <v>1869</v>
      </c>
      <c r="D54" s="191" t="s">
        <v>389</v>
      </c>
      <c r="E54" s="192">
        <v>6</v>
      </c>
      <c r="F54" s="193"/>
      <c r="G54" s="194">
        <f t="shared" si="14"/>
        <v>0</v>
      </c>
      <c r="H54" s="193"/>
      <c r="I54" s="194">
        <f t="shared" si="15"/>
        <v>0</v>
      </c>
      <c r="J54" s="193"/>
      <c r="K54" s="194">
        <f t="shared" si="16"/>
        <v>0</v>
      </c>
      <c r="L54" s="194">
        <v>21</v>
      </c>
      <c r="M54" s="194">
        <f t="shared" si="17"/>
        <v>0</v>
      </c>
      <c r="N54" s="194">
        <v>0</v>
      </c>
      <c r="O54" s="194">
        <f t="shared" si="18"/>
        <v>0</v>
      </c>
      <c r="P54" s="194">
        <v>0</v>
      </c>
      <c r="Q54" s="194">
        <f t="shared" si="19"/>
        <v>0</v>
      </c>
      <c r="R54" s="194"/>
      <c r="S54" s="194" t="s">
        <v>255</v>
      </c>
      <c r="T54" s="195" t="s">
        <v>256</v>
      </c>
      <c r="U54" s="156">
        <v>0</v>
      </c>
      <c r="V54" s="156">
        <f t="shared" si="20"/>
        <v>0</v>
      </c>
      <c r="W54" s="156"/>
      <c r="X54" s="156" t="s">
        <v>257</v>
      </c>
      <c r="Y54" s="147"/>
      <c r="Z54" s="147"/>
      <c r="AA54" s="147"/>
      <c r="AB54" s="147"/>
      <c r="AC54" s="147"/>
      <c r="AD54" s="147"/>
      <c r="AE54" s="147"/>
      <c r="AF54" s="147"/>
      <c r="AG54" s="147" t="s">
        <v>1628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89">
        <v>43</v>
      </c>
      <c r="B55" s="190" t="s">
        <v>1870</v>
      </c>
      <c r="C55" s="196" t="s">
        <v>1871</v>
      </c>
      <c r="D55" s="191" t="s">
        <v>389</v>
      </c>
      <c r="E55" s="192">
        <v>6</v>
      </c>
      <c r="F55" s="193"/>
      <c r="G55" s="194">
        <f t="shared" si="14"/>
        <v>0</v>
      </c>
      <c r="H55" s="193"/>
      <c r="I55" s="194">
        <f t="shared" si="15"/>
        <v>0</v>
      </c>
      <c r="J55" s="193"/>
      <c r="K55" s="194">
        <f t="shared" si="16"/>
        <v>0</v>
      </c>
      <c r="L55" s="194">
        <v>21</v>
      </c>
      <c r="M55" s="194">
        <f t="shared" si="17"/>
        <v>0</v>
      </c>
      <c r="N55" s="194">
        <v>0</v>
      </c>
      <c r="O55" s="194">
        <f t="shared" si="18"/>
        <v>0</v>
      </c>
      <c r="P55" s="194">
        <v>0</v>
      </c>
      <c r="Q55" s="194">
        <f t="shared" si="19"/>
        <v>0</v>
      </c>
      <c r="R55" s="194"/>
      <c r="S55" s="194" t="s">
        <v>255</v>
      </c>
      <c r="T55" s="195" t="s">
        <v>256</v>
      </c>
      <c r="U55" s="156">
        <v>0</v>
      </c>
      <c r="V55" s="156">
        <f t="shared" si="20"/>
        <v>0</v>
      </c>
      <c r="W55" s="156"/>
      <c r="X55" s="156" t="s">
        <v>257</v>
      </c>
      <c r="Y55" s="147"/>
      <c r="Z55" s="147"/>
      <c r="AA55" s="147"/>
      <c r="AB55" s="147"/>
      <c r="AC55" s="147"/>
      <c r="AD55" s="147"/>
      <c r="AE55" s="147"/>
      <c r="AF55" s="147"/>
      <c r="AG55" s="147" t="s">
        <v>1628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9">
        <v>44</v>
      </c>
      <c r="B56" s="190" t="s">
        <v>1872</v>
      </c>
      <c r="C56" s="196" t="s">
        <v>1873</v>
      </c>
      <c r="D56" s="191" t="s">
        <v>389</v>
      </c>
      <c r="E56" s="192">
        <v>8</v>
      </c>
      <c r="F56" s="193"/>
      <c r="G56" s="194">
        <f t="shared" si="14"/>
        <v>0</v>
      </c>
      <c r="H56" s="193"/>
      <c r="I56" s="194">
        <f t="shared" si="15"/>
        <v>0</v>
      </c>
      <c r="J56" s="193"/>
      <c r="K56" s="194">
        <f t="shared" si="16"/>
        <v>0</v>
      </c>
      <c r="L56" s="194">
        <v>21</v>
      </c>
      <c r="M56" s="194">
        <f t="shared" si="17"/>
        <v>0</v>
      </c>
      <c r="N56" s="194">
        <v>0</v>
      </c>
      <c r="O56" s="194">
        <f t="shared" si="18"/>
        <v>0</v>
      </c>
      <c r="P56" s="194">
        <v>0</v>
      </c>
      <c r="Q56" s="194">
        <f t="shared" si="19"/>
        <v>0</v>
      </c>
      <c r="R56" s="194"/>
      <c r="S56" s="194" t="s">
        <v>255</v>
      </c>
      <c r="T56" s="195" t="s">
        <v>256</v>
      </c>
      <c r="U56" s="156">
        <v>0</v>
      </c>
      <c r="V56" s="156">
        <f t="shared" si="20"/>
        <v>0</v>
      </c>
      <c r="W56" s="156"/>
      <c r="X56" s="156" t="s">
        <v>257</v>
      </c>
      <c r="Y56" s="147"/>
      <c r="Z56" s="147"/>
      <c r="AA56" s="147"/>
      <c r="AB56" s="147"/>
      <c r="AC56" s="147"/>
      <c r="AD56" s="147"/>
      <c r="AE56" s="147"/>
      <c r="AF56" s="147"/>
      <c r="AG56" s="147" t="s">
        <v>1628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89">
        <v>45</v>
      </c>
      <c r="B57" s="190" t="s">
        <v>1874</v>
      </c>
      <c r="C57" s="196" t="s">
        <v>1875</v>
      </c>
      <c r="D57" s="191" t="s">
        <v>389</v>
      </c>
      <c r="E57" s="192">
        <v>1</v>
      </c>
      <c r="F57" s="193"/>
      <c r="G57" s="194">
        <f t="shared" si="14"/>
        <v>0</v>
      </c>
      <c r="H57" s="193"/>
      <c r="I57" s="194">
        <f t="shared" si="15"/>
        <v>0</v>
      </c>
      <c r="J57" s="193"/>
      <c r="K57" s="194">
        <f t="shared" si="16"/>
        <v>0</v>
      </c>
      <c r="L57" s="194">
        <v>21</v>
      </c>
      <c r="M57" s="194">
        <f t="shared" si="17"/>
        <v>0</v>
      </c>
      <c r="N57" s="194">
        <v>0</v>
      </c>
      <c r="O57" s="194">
        <f t="shared" si="18"/>
        <v>0</v>
      </c>
      <c r="P57" s="194">
        <v>0</v>
      </c>
      <c r="Q57" s="194">
        <f t="shared" si="19"/>
        <v>0</v>
      </c>
      <c r="R57" s="194"/>
      <c r="S57" s="194" t="s">
        <v>255</v>
      </c>
      <c r="T57" s="195" t="s">
        <v>256</v>
      </c>
      <c r="U57" s="156">
        <v>0</v>
      </c>
      <c r="V57" s="156">
        <f t="shared" si="20"/>
        <v>0</v>
      </c>
      <c r="W57" s="156"/>
      <c r="X57" s="156" t="s">
        <v>257</v>
      </c>
      <c r="Y57" s="147"/>
      <c r="Z57" s="147"/>
      <c r="AA57" s="147"/>
      <c r="AB57" s="147"/>
      <c r="AC57" s="147"/>
      <c r="AD57" s="147"/>
      <c r="AE57" s="147"/>
      <c r="AF57" s="147"/>
      <c r="AG57" s="147" t="s">
        <v>1628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89">
        <v>46</v>
      </c>
      <c r="B58" s="190" t="s">
        <v>1876</v>
      </c>
      <c r="C58" s="196" t="s">
        <v>1877</v>
      </c>
      <c r="D58" s="191" t="s">
        <v>389</v>
      </c>
      <c r="E58" s="192">
        <v>1</v>
      </c>
      <c r="F58" s="193"/>
      <c r="G58" s="194">
        <f t="shared" si="14"/>
        <v>0</v>
      </c>
      <c r="H58" s="193"/>
      <c r="I58" s="194">
        <f t="shared" si="15"/>
        <v>0</v>
      </c>
      <c r="J58" s="193"/>
      <c r="K58" s="194">
        <f t="shared" si="16"/>
        <v>0</v>
      </c>
      <c r="L58" s="194">
        <v>21</v>
      </c>
      <c r="M58" s="194">
        <f t="shared" si="17"/>
        <v>0</v>
      </c>
      <c r="N58" s="194">
        <v>0</v>
      </c>
      <c r="O58" s="194">
        <f t="shared" si="18"/>
        <v>0</v>
      </c>
      <c r="P58" s="194">
        <v>0</v>
      </c>
      <c r="Q58" s="194">
        <f t="shared" si="19"/>
        <v>0</v>
      </c>
      <c r="R58" s="194"/>
      <c r="S58" s="194" t="s">
        <v>255</v>
      </c>
      <c r="T58" s="195" t="s">
        <v>256</v>
      </c>
      <c r="U58" s="156">
        <v>0</v>
      </c>
      <c r="V58" s="156">
        <f t="shared" si="20"/>
        <v>0</v>
      </c>
      <c r="W58" s="156"/>
      <c r="X58" s="156" t="s">
        <v>257</v>
      </c>
      <c r="Y58" s="147"/>
      <c r="Z58" s="147"/>
      <c r="AA58" s="147"/>
      <c r="AB58" s="147"/>
      <c r="AC58" s="147"/>
      <c r="AD58" s="147"/>
      <c r="AE58" s="147"/>
      <c r="AF58" s="147"/>
      <c r="AG58" s="147" t="s">
        <v>1628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89">
        <v>47</v>
      </c>
      <c r="B59" s="190" t="s">
        <v>1878</v>
      </c>
      <c r="C59" s="196" t="s">
        <v>1879</v>
      </c>
      <c r="D59" s="191" t="s">
        <v>389</v>
      </c>
      <c r="E59" s="192">
        <v>4</v>
      </c>
      <c r="F59" s="193"/>
      <c r="G59" s="194">
        <f t="shared" si="14"/>
        <v>0</v>
      </c>
      <c r="H59" s="193"/>
      <c r="I59" s="194">
        <f t="shared" si="15"/>
        <v>0</v>
      </c>
      <c r="J59" s="193"/>
      <c r="K59" s="194">
        <f t="shared" si="16"/>
        <v>0</v>
      </c>
      <c r="L59" s="194">
        <v>21</v>
      </c>
      <c r="M59" s="194">
        <f t="shared" si="17"/>
        <v>0</v>
      </c>
      <c r="N59" s="194">
        <v>0</v>
      </c>
      <c r="O59" s="194">
        <f t="shared" si="18"/>
        <v>0</v>
      </c>
      <c r="P59" s="194">
        <v>0</v>
      </c>
      <c r="Q59" s="194">
        <f t="shared" si="19"/>
        <v>0</v>
      </c>
      <c r="R59" s="194"/>
      <c r="S59" s="194" t="s">
        <v>255</v>
      </c>
      <c r="T59" s="195" t="s">
        <v>256</v>
      </c>
      <c r="U59" s="156">
        <v>0</v>
      </c>
      <c r="V59" s="156">
        <f t="shared" si="20"/>
        <v>0</v>
      </c>
      <c r="W59" s="156"/>
      <c r="X59" s="156" t="s">
        <v>257</v>
      </c>
      <c r="Y59" s="147"/>
      <c r="Z59" s="147"/>
      <c r="AA59" s="147"/>
      <c r="AB59" s="147"/>
      <c r="AC59" s="147"/>
      <c r="AD59" s="147"/>
      <c r="AE59" s="147"/>
      <c r="AF59" s="147"/>
      <c r="AG59" s="147" t="s">
        <v>1628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9">
        <v>48</v>
      </c>
      <c r="B60" s="190" t="s">
        <v>1880</v>
      </c>
      <c r="C60" s="196" t="s">
        <v>1881</v>
      </c>
      <c r="D60" s="191" t="s">
        <v>389</v>
      </c>
      <c r="E60" s="192">
        <v>2</v>
      </c>
      <c r="F60" s="193"/>
      <c r="G60" s="194">
        <f t="shared" si="14"/>
        <v>0</v>
      </c>
      <c r="H60" s="193"/>
      <c r="I60" s="194">
        <f t="shared" si="15"/>
        <v>0</v>
      </c>
      <c r="J60" s="193"/>
      <c r="K60" s="194">
        <f t="shared" si="16"/>
        <v>0</v>
      </c>
      <c r="L60" s="194">
        <v>21</v>
      </c>
      <c r="M60" s="194">
        <f t="shared" si="17"/>
        <v>0</v>
      </c>
      <c r="N60" s="194">
        <v>0</v>
      </c>
      <c r="O60" s="194">
        <f t="shared" si="18"/>
        <v>0</v>
      </c>
      <c r="P60" s="194">
        <v>0</v>
      </c>
      <c r="Q60" s="194">
        <f t="shared" si="19"/>
        <v>0</v>
      </c>
      <c r="R60" s="194"/>
      <c r="S60" s="194" t="s">
        <v>255</v>
      </c>
      <c r="T60" s="195" t="s">
        <v>256</v>
      </c>
      <c r="U60" s="156">
        <v>0</v>
      </c>
      <c r="V60" s="156">
        <f t="shared" si="20"/>
        <v>0</v>
      </c>
      <c r="W60" s="156"/>
      <c r="X60" s="156" t="s">
        <v>257</v>
      </c>
      <c r="Y60" s="147"/>
      <c r="Z60" s="147"/>
      <c r="AA60" s="147"/>
      <c r="AB60" s="147"/>
      <c r="AC60" s="147"/>
      <c r="AD60" s="147"/>
      <c r="AE60" s="147"/>
      <c r="AF60" s="147"/>
      <c r="AG60" s="147" t="s">
        <v>1628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89">
        <v>49</v>
      </c>
      <c r="B61" s="190" t="s">
        <v>1882</v>
      </c>
      <c r="C61" s="196" t="s">
        <v>1883</v>
      </c>
      <c r="D61" s="191" t="s">
        <v>389</v>
      </c>
      <c r="E61" s="192">
        <v>4</v>
      </c>
      <c r="F61" s="193"/>
      <c r="G61" s="194">
        <f t="shared" si="14"/>
        <v>0</v>
      </c>
      <c r="H61" s="193"/>
      <c r="I61" s="194">
        <f t="shared" si="15"/>
        <v>0</v>
      </c>
      <c r="J61" s="193"/>
      <c r="K61" s="194">
        <f t="shared" si="16"/>
        <v>0</v>
      </c>
      <c r="L61" s="194">
        <v>21</v>
      </c>
      <c r="M61" s="194">
        <f t="shared" si="17"/>
        <v>0</v>
      </c>
      <c r="N61" s="194">
        <v>0</v>
      </c>
      <c r="O61" s="194">
        <f t="shared" si="18"/>
        <v>0</v>
      </c>
      <c r="P61" s="194">
        <v>0</v>
      </c>
      <c r="Q61" s="194">
        <f t="shared" si="19"/>
        <v>0</v>
      </c>
      <c r="R61" s="194"/>
      <c r="S61" s="194" t="s">
        <v>255</v>
      </c>
      <c r="T61" s="195" t="s">
        <v>256</v>
      </c>
      <c r="U61" s="156">
        <v>0</v>
      </c>
      <c r="V61" s="156">
        <f t="shared" si="20"/>
        <v>0</v>
      </c>
      <c r="W61" s="156"/>
      <c r="X61" s="156" t="s">
        <v>257</v>
      </c>
      <c r="Y61" s="147"/>
      <c r="Z61" s="147"/>
      <c r="AA61" s="147"/>
      <c r="AB61" s="147"/>
      <c r="AC61" s="147"/>
      <c r="AD61" s="147"/>
      <c r="AE61" s="147"/>
      <c r="AF61" s="147"/>
      <c r="AG61" s="147" t="s">
        <v>1628</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89">
        <v>50</v>
      </c>
      <c r="B62" s="190" t="s">
        <v>1884</v>
      </c>
      <c r="C62" s="196" t="s">
        <v>1885</v>
      </c>
      <c r="D62" s="191" t="s">
        <v>389</v>
      </c>
      <c r="E62" s="192">
        <v>2</v>
      </c>
      <c r="F62" s="193"/>
      <c r="G62" s="194">
        <f t="shared" si="14"/>
        <v>0</v>
      </c>
      <c r="H62" s="193"/>
      <c r="I62" s="194">
        <f t="shared" si="15"/>
        <v>0</v>
      </c>
      <c r="J62" s="193"/>
      <c r="K62" s="194">
        <f t="shared" si="16"/>
        <v>0</v>
      </c>
      <c r="L62" s="194">
        <v>21</v>
      </c>
      <c r="M62" s="194">
        <f t="shared" si="17"/>
        <v>0</v>
      </c>
      <c r="N62" s="194">
        <v>0</v>
      </c>
      <c r="O62" s="194">
        <f t="shared" si="18"/>
        <v>0</v>
      </c>
      <c r="P62" s="194">
        <v>0</v>
      </c>
      <c r="Q62" s="194">
        <f t="shared" si="19"/>
        <v>0</v>
      </c>
      <c r="R62" s="194"/>
      <c r="S62" s="194" t="s">
        <v>255</v>
      </c>
      <c r="T62" s="195" t="s">
        <v>256</v>
      </c>
      <c r="U62" s="156">
        <v>0</v>
      </c>
      <c r="V62" s="156">
        <f t="shared" si="20"/>
        <v>0</v>
      </c>
      <c r="W62" s="156"/>
      <c r="X62" s="156" t="s">
        <v>257</v>
      </c>
      <c r="Y62" s="147"/>
      <c r="Z62" s="147"/>
      <c r="AA62" s="147"/>
      <c r="AB62" s="147"/>
      <c r="AC62" s="147"/>
      <c r="AD62" s="147"/>
      <c r="AE62" s="147"/>
      <c r="AF62" s="147"/>
      <c r="AG62" s="147" t="s">
        <v>1628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89">
        <v>51</v>
      </c>
      <c r="B63" s="190" t="s">
        <v>1886</v>
      </c>
      <c r="C63" s="196" t="s">
        <v>1887</v>
      </c>
      <c r="D63" s="191" t="s">
        <v>389</v>
      </c>
      <c r="E63" s="192">
        <v>1</v>
      </c>
      <c r="F63" s="193"/>
      <c r="G63" s="194">
        <f t="shared" si="14"/>
        <v>0</v>
      </c>
      <c r="H63" s="193"/>
      <c r="I63" s="194">
        <f t="shared" si="15"/>
        <v>0</v>
      </c>
      <c r="J63" s="193"/>
      <c r="K63" s="194">
        <f t="shared" si="16"/>
        <v>0</v>
      </c>
      <c r="L63" s="194">
        <v>21</v>
      </c>
      <c r="M63" s="194">
        <f t="shared" si="17"/>
        <v>0</v>
      </c>
      <c r="N63" s="194">
        <v>0</v>
      </c>
      <c r="O63" s="194">
        <f t="shared" si="18"/>
        <v>0</v>
      </c>
      <c r="P63" s="194">
        <v>0</v>
      </c>
      <c r="Q63" s="194">
        <f t="shared" si="19"/>
        <v>0</v>
      </c>
      <c r="R63" s="194"/>
      <c r="S63" s="194" t="s">
        <v>255</v>
      </c>
      <c r="T63" s="195" t="s">
        <v>256</v>
      </c>
      <c r="U63" s="156">
        <v>0</v>
      </c>
      <c r="V63" s="156">
        <f t="shared" si="20"/>
        <v>0</v>
      </c>
      <c r="W63" s="156"/>
      <c r="X63" s="156" t="s">
        <v>257</v>
      </c>
      <c r="Y63" s="147"/>
      <c r="Z63" s="147"/>
      <c r="AA63" s="147"/>
      <c r="AB63" s="147"/>
      <c r="AC63" s="147"/>
      <c r="AD63" s="147"/>
      <c r="AE63" s="147"/>
      <c r="AF63" s="147"/>
      <c r="AG63" s="147" t="s">
        <v>1628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2.5" outlineLevel="1" x14ac:dyDescent="0.2">
      <c r="A64" s="189">
        <v>52</v>
      </c>
      <c r="B64" s="190" t="s">
        <v>1888</v>
      </c>
      <c r="C64" s="196" t="s">
        <v>1889</v>
      </c>
      <c r="D64" s="191" t="s">
        <v>389</v>
      </c>
      <c r="E64" s="192">
        <v>1</v>
      </c>
      <c r="F64" s="193"/>
      <c r="G64" s="194">
        <f t="shared" si="14"/>
        <v>0</v>
      </c>
      <c r="H64" s="193"/>
      <c r="I64" s="194">
        <f t="shared" si="15"/>
        <v>0</v>
      </c>
      <c r="J64" s="193"/>
      <c r="K64" s="194">
        <f t="shared" si="16"/>
        <v>0</v>
      </c>
      <c r="L64" s="194">
        <v>21</v>
      </c>
      <c r="M64" s="194">
        <f t="shared" si="17"/>
        <v>0</v>
      </c>
      <c r="N64" s="194">
        <v>0</v>
      </c>
      <c r="O64" s="194">
        <f t="shared" si="18"/>
        <v>0</v>
      </c>
      <c r="P64" s="194">
        <v>0</v>
      </c>
      <c r="Q64" s="194">
        <f t="shared" si="19"/>
        <v>0</v>
      </c>
      <c r="R64" s="194"/>
      <c r="S64" s="194" t="s">
        <v>255</v>
      </c>
      <c r="T64" s="195" t="s">
        <v>256</v>
      </c>
      <c r="U64" s="156">
        <v>0</v>
      </c>
      <c r="V64" s="156">
        <f t="shared" si="20"/>
        <v>0</v>
      </c>
      <c r="W64" s="156"/>
      <c r="X64" s="156" t="s">
        <v>961</v>
      </c>
      <c r="Y64" s="147"/>
      <c r="Z64" s="147"/>
      <c r="AA64" s="147"/>
      <c r="AB64" s="147"/>
      <c r="AC64" s="147"/>
      <c r="AD64" s="147"/>
      <c r="AE64" s="147"/>
      <c r="AF64" s="147"/>
      <c r="AG64" s="147" t="s">
        <v>1617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1" x14ac:dyDescent="0.2">
      <c r="A65" s="189">
        <v>53</v>
      </c>
      <c r="B65" s="190" t="s">
        <v>1890</v>
      </c>
      <c r="C65" s="196" t="s">
        <v>1891</v>
      </c>
      <c r="D65" s="191" t="s">
        <v>389</v>
      </c>
      <c r="E65" s="192">
        <v>4</v>
      </c>
      <c r="F65" s="193"/>
      <c r="G65" s="194">
        <f t="shared" si="14"/>
        <v>0</v>
      </c>
      <c r="H65" s="193"/>
      <c r="I65" s="194">
        <f t="shared" si="15"/>
        <v>0</v>
      </c>
      <c r="J65" s="193"/>
      <c r="K65" s="194">
        <f t="shared" si="16"/>
        <v>0</v>
      </c>
      <c r="L65" s="194">
        <v>21</v>
      </c>
      <c r="M65" s="194">
        <f t="shared" si="17"/>
        <v>0</v>
      </c>
      <c r="N65" s="194">
        <v>0</v>
      </c>
      <c r="O65" s="194">
        <f t="shared" si="18"/>
        <v>0</v>
      </c>
      <c r="P65" s="194">
        <v>0</v>
      </c>
      <c r="Q65" s="194">
        <f t="shared" si="19"/>
        <v>0</v>
      </c>
      <c r="R65" s="194"/>
      <c r="S65" s="194" t="s">
        <v>255</v>
      </c>
      <c r="T65" s="195" t="s">
        <v>256</v>
      </c>
      <c r="U65" s="156">
        <v>0</v>
      </c>
      <c r="V65" s="156">
        <f t="shared" si="20"/>
        <v>0</v>
      </c>
      <c r="W65" s="156"/>
      <c r="X65" s="156" t="s">
        <v>257</v>
      </c>
      <c r="Y65" s="147"/>
      <c r="Z65" s="147"/>
      <c r="AA65" s="147"/>
      <c r="AB65" s="147"/>
      <c r="AC65" s="147"/>
      <c r="AD65" s="147"/>
      <c r="AE65" s="147"/>
      <c r="AF65" s="147"/>
      <c r="AG65" s="147" t="s">
        <v>1628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89">
        <v>54</v>
      </c>
      <c r="B66" s="190" t="s">
        <v>1892</v>
      </c>
      <c r="C66" s="196" t="s">
        <v>1893</v>
      </c>
      <c r="D66" s="191" t="s">
        <v>1024</v>
      </c>
      <c r="E66" s="192">
        <v>984.64499999999998</v>
      </c>
      <c r="F66" s="193"/>
      <c r="G66" s="194">
        <f t="shared" si="14"/>
        <v>0</v>
      </c>
      <c r="H66" s="193"/>
      <c r="I66" s="194">
        <f t="shared" si="15"/>
        <v>0</v>
      </c>
      <c r="J66" s="193"/>
      <c r="K66" s="194">
        <f t="shared" si="16"/>
        <v>0</v>
      </c>
      <c r="L66" s="194">
        <v>21</v>
      </c>
      <c r="M66" s="194">
        <f t="shared" si="17"/>
        <v>0</v>
      </c>
      <c r="N66" s="194">
        <v>0</v>
      </c>
      <c r="O66" s="194">
        <f t="shared" si="18"/>
        <v>0</v>
      </c>
      <c r="P66" s="194">
        <v>0</v>
      </c>
      <c r="Q66" s="194">
        <f t="shared" si="19"/>
        <v>0</v>
      </c>
      <c r="R66" s="194"/>
      <c r="S66" s="194" t="s">
        <v>255</v>
      </c>
      <c r="T66" s="195" t="s">
        <v>256</v>
      </c>
      <c r="U66" s="156">
        <v>0</v>
      </c>
      <c r="V66" s="156">
        <f t="shared" si="20"/>
        <v>0</v>
      </c>
      <c r="W66" s="156"/>
      <c r="X66" s="156" t="s">
        <v>257</v>
      </c>
      <c r="Y66" s="147"/>
      <c r="Z66" s="147"/>
      <c r="AA66" s="147"/>
      <c r="AB66" s="147"/>
      <c r="AC66" s="147"/>
      <c r="AD66" s="147"/>
      <c r="AE66" s="147"/>
      <c r="AF66" s="147"/>
      <c r="AG66" s="147" t="s">
        <v>1628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x14ac:dyDescent="0.2">
      <c r="A67" s="160" t="s">
        <v>250</v>
      </c>
      <c r="B67" s="161" t="s">
        <v>186</v>
      </c>
      <c r="C67" s="174" t="s">
        <v>187</v>
      </c>
      <c r="D67" s="162"/>
      <c r="E67" s="163"/>
      <c r="F67" s="164"/>
      <c r="G67" s="164">
        <f>SUMIF(AG68:AG78,"&lt;&gt;NOR",G68:G78)</f>
        <v>0</v>
      </c>
      <c r="H67" s="164"/>
      <c r="I67" s="164">
        <f>SUM(I68:I78)</f>
        <v>0</v>
      </c>
      <c r="J67" s="164"/>
      <c r="K67" s="164">
        <f>SUM(K68:K78)</f>
        <v>0</v>
      </c>
      <c r="L67" s="164"/>
      <c r="M67" s="164">
        <f>SUM(M68:M78)</f>
        <v>0</v>
      </c>
      <c r="N67" s="164"/>
      <c r="O67" s="164">
        <f>SUM(O68:O78)</f>
        <v>0</v>
      </c>
      <c r="P67" s="164"/>
      <c r="Q67" s="164">
        <f>SUM(Q68:Q78)</f>
        <v>0</v>
      </c>
      <c r="R67" s="164"/>
      <c r="S67" s="164"/>
      <c r="T67" s="165"/>
      <c r="U67" s="159"/>
      <c r="V67" s="159">
        <f>SUM(V68:V78)</f>
        <v>0</v>
      </c>
      <c r="W67" s="159"/>
      <c r="X67" s="159"/>
      <c r="AG67" t="s">
        <v>251</v>
      </c>
    </row>
    <row r="68" spans="1:60" outlineLevel="1" x14ac:dyDescent="0.2">
      <c r="A68" s="189">
        <v>55</v>
      </c>
      <c r="B68" s="190" t="s">
        <v>1894</v>
      </c>
      <c r="C68" s="196" t="s">
        <v>1895</v>
      </c>
      <c r="D68" s="191" t="s">
        <v>389</v>
      </c>
      <c r="E68" s="192">
        <v>27</v>
      </c>
      <c r="F68" s="193"/>
      <c r="G68" s="194">
        <f t="shared" ref="G68:G78" si="21">ROUND(E68*F68,2)</f>
        <v>0</v>
      </c>
      <c r="H68" s="193"/>
      <c r="I68" s="194">
        <f t="shared" ref="I68:I78" si="22">ROUND(E68*H68,2)</f>
        <v>0</v>
      </c>
      <c r="J68" s="193"/>
      <c r="K68" s="194">
        <f t="shared" ref="K68:K78" si="23">ROUND(E68*J68,2)</f>
        <v>0</v>
      </c>
      <c r="L68" s="194">
        <v>21</v>
      </c>
      <c r="M68" s="194">
        <f t="shared" ref="M68:M78" si="24">G68*(1+L68/100)</f>
        <v>0</v>
      </c>
      <c r="N68" s="194">
        <v>0</v>
      </c>
      <c r="O68" s="194">
        <f t="shared" ref="O68:O78" si="25">ROUND(E68*N68,2)</f>
        <v>0</v>
      </c>
      <c r="P68" s="194">
        <v>0</v>
      </c>
      <c r="Q68" s="194">
        <f t="shared" ref="Q68:Q78" si="26">ROUND(E68*P68,2)</f>
        <v>0</v>
      </c>
      <c r="R68" s="194"/>
      <c r="S68" s="194" t="s">
        <v>255</v>
      </c>
      <c r="T68" s="195" t="s">
        <v>256</v>
      </c>
      <c r="U68" s="156">
        <v>0</v>
      </c>
      <c r="V68" s="156">
        <f t="shared" ref="V68:V78" si="27">ROUND(E68*U68,2)</f>
        <v>0</v>
      </c>
      <c r="W68" s="156"/>
      <c r="X68" s="156" t="s">
        <v>257</v>
      </c>
      <c r="Y68" s="147"/>
      <c r="Z68" s="147"/>
      <c r="AA68" s="147"/>
      <c r="AB68" s="147"/>
      <c r="AC68" s="147"/>
      <c r="AD68" s="147"/>
      <c r="AE68" s="147"/>
      <c r="AF68" s="147"/>
      <c r="AG68" s="147" t="s">
        <v>1628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89">
        <v>56</v>
      </c>
      <c r="B69" s="190" t="s">
        <v>1896</v>
      </c>
      <c r="C69" s="196" t="s">
        <v>1897</v>
      </c>
      <c r="D69" s="191" t="s">
        <v>376</v>
      </c>
      <c r="E69" s="192">
        <v>78</v>
      </c>
      <c r="F69" s="193"/>
      <c r="G69" s="194">
        <f t="shared" si="21"/>
        <v>0</v>
      </c>
      <c r="H69" s="193"/>
      <c r="I69" s="194">
        <f t="shared" si="22"/>
        <v>0</v>
      </c>
      <c r="J69" s="193"/>
      <c r="K69" s="194">
        <f t="shared" si="23"/>
        <v>0</v>
      </c>
      <c r="L69" s="194">
        <v>21</v>
      </c>
      <c r="M69" s="194">
        <f t="shared" si="24"/>
        <v>0</v>
      </c>
      <c r="N69" s="194">
        <v>0</v>
      </c>
      <c r="O69" s="194">
        <f t="shared" si="25"/>
        <v>0</v>
      </c>
      <c r="P69" s="194">
        <v>0</v>
      </c>
      <c r="Q69" s="194">
        <f t="shared" si="26"/>
        <v>0</v>
      </c>
      <c r="R69" s="194"/>
      <c r="S69" s="194" t="s">
        <v>255</v>
      </c>
      <c r="T69" s="195" t="s">
        <v>256</v>
      </c>
      <c r="U69" s="156">
        <v>0</v>
      </c>
      <c r="V69" s="156">
        <f t="shared" si="27"/>
        <v>0</v>
      </c>
      <c r="W69" s="156"/>
      <c r="X69" s="156" t="s">
        <v>257</v>
      </c>
      <c r="Y69" s="147"/>
      <c r="Z69" s="147"/>
      <c r="AA69" s="147"/>
      <c r="AB69" s="147"/>
      <c r="AC69" s="147"/>
      <c r="AD69" s="147"/>
      <c r="AE69" s="147"/>
      <c r="AF69" s="147"/>
      <c r="AG69" s="147" t="s">
        <v>1628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1" x14ac:dyDescent="0.2">
      <c r="A70" s="189">
        <v>57</v>
      </c>
      <c r="B70" s="190" t="s">
        <v>1898</v>
      </c>
      <c r="C70" s="196" t="s">
        <v>1899</v>
      </c>
      <c r="D70" s="191" t="s">
        <v>389</v>
      </c>
      <c r="E70" s="192">
        <v>6</v>
      </c>
      <c r="F70" s="193"/>
      <c r="G70" s="194">
        <f t="shared" si="21"/>
        <v>0</v>
      </c>
      <c r="H70" s="193"/>
      <c r="I70" s="194">
        <f t="shared" si="22"/>
        <v>0</v>
      </c>
      <c r="J70" s="193"/>
      <c r="K70" s="194">
        <f t="shared" si="23"/>
        <v>0</v>
      </c>
      <c r="L70" s="194">
        <v>21</v>
      </c>
      <c r="M70" s="194">
        <f t="shared" si="24"/>
        <v>0</v>
      </c>
      <c r="N70" s="194">
        <v>0</v>
      </c>
      <c r="O70" s="194">
        <f t="shared" si="25"/>
        <v>0</v>
      </c>
      <c r="P70" s="194">
        <v>0</v>
      </c>
      <c r="Q70" s="194">
        <f t="shared" si="26"/>
        <v>0</v>
      </c>
      <c r="R70" s="194"/>
      <c r="S70" s="194" t="s">
        <v>255</v>
      </c>
      <c r="T70" s="195" t="s">
        <v>256</v>
      </c>
      <c r="U70" s="156">
        <v>0</v>
      </c>
      <c r="V70" s="156">
        <f t="shared" si="27"/>
        <v>0</v>
      </c>
      <c r="W70" s="156"/>
      <c r="X70" s="156" t="s">
        <v>257</v>
      </c>
      <c r="Y70" s="147"/>
      <c r="Z70" s="147"/>
      <c r="AA70" s="147"/>
      <c r="AB70" s="147"/>
      <c r="AC70" s="147"/>
      <c r="AD70" s="147"/>
      <c r="AE70" s="147"/>
      <c r="AF70" s="147"/>
      <c r="AG70" s="147" t="s">
        <v>1628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89">
        <v>58</v>
      </c>
      <c r="B71" s="190" t="s">
        <v>1900</v>
      </c>
      <c r="C71" s="196" t="s">
        <v>1901</v>
      </c>
      <c r="D71" s="191" t="s">
        <v>389</v>
      </c>
      <c r="E71" s="192">
        <v>16</v>
      </c>
      <c r="F71" s="193"/>
      <c r="G71" s="194">
        <f t="shared" si="21"/>
        <v>0</v>
      </c>
      <c r="H71" s="193"/>
      <c r="I71" s="194">
        <f t="shared" si="22"/>
        <v>0</v>
      </c>
      <c r="J71" s="193"/>
      <c r="K71" s="194">
        <f t="shared" si="23"/>
        <v>0</v>
      </c>
      <c r="L71" s="194">
        <v>21</v>
      </c>
      <c r="M71" s="194">
        <f t="shared" si="24"/>
        <v>0</v>
      </c>
      <c r="N71" s="194">
        <v>0</v>
      </c>
      <c r="O71" s="194">
        <f t="shared" si="25"/>
        <v>0</v>
      </c>
      <c r="P71" s="194">
        <v>0</v>
      </c>
      <c r="Q71" s="194">
        <f t="shared" si="26"/>
        <v>0</v>
      </c>
      <c r="R71" s="194"/>
      <c r="S71" s="194" t="s">
        <v>255</v>
      </c>
      <c r="T71" s="195" t="s">
        <v>256</v>
      </c>
      <c r="U71" s="156">
        <v>0</v>
      </c>
      <c r="V71" s="156">
        <f t="shared" si="27"/>
        <v>0</v>
      </c>
      <c r="W71" s="156"/>
      <c r="X71" s="156" t="s">
        <v>257</v>
      </c>
      <c r="Y71" s="147"/>
      <c r="Z71" s="147"/>
      <c r="AA71" s="147"/>
      <c r="AB71" s="147"/>
      <c r="AC71" s="147"/>
      <c r="AD71" s="147"/>
      <c r="AE71" s="147"/>
      <c r="AF71" s="147"/>
      <c r="AG71" s="147" t="s">
        <v>1628</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2.5" outlineLevel="1" x14ac:dyDescent="0.2">
      <c r="A72" s="189">
        <v>59</v>
      </c>
      <c r="B72" s="190" t="s">
        <v>1902</v>
      </c>
      <c r="C72" s="196" t="s">
        <v>1903</v>
      </c>
      <c r="D72" s="191" t="s">
        <v>389</v>
      </c>
      <c r="E72" s="192">
        <v>3</v>
      </c>
      <c r="F72" s="193"/>
      <c r="G72" s="194">
        <f t="shared" si="21"/>
        <v>0</v>
      </c>
      <c r="H72" s="193"/>
      <c r="I72" s="194">
        <f t="shared" si="22"/>
        <v>0</v>
      </c>
      <c r="J72" s="193"/>
      <c r="K72" s="194">
        <f t="shared" si="23"/>
        <v>0</v>
      </c>
      <c r="L72" s="194">
        <v>21</v>
      </c>
      <c r="M72" s="194">
        <f t="shared" si="24"/>
        <v>0</v>
      </c>
      <c r="N72" s="194">
        <v>0</v>
      </c>
      <c r="O72" s="194">
        <f t="shared" si="25"/>
        <v>0</v>
      </c>
      <c r="P72" s="194">
        <v>0</v>
      </c>
      <c r="Q72" s="194">
        <f t="shared" si="26"/>
        <v>0</v>
      </c>
      <c r="R72" s="194"/>
      <c r="S72" s="194" t="s">
        <v>255</v>
      </c>
      <c r="T72" s="195" t="s">
        <v>256</v>
      </c>
      <c r="U72" s="156">
        <v>0</v>
      </c>
      <c r="V72" s="156">
        <f t="shared" si="27"/>
        <v>0</v>
      </c>
      <c r="W72" s="156"/>
      <c r="X72" s="156" t="s">
        <v>257</v>
      </c>
      <c r="Y72" s="147"/>
      <c r="Z72" s="147"/>
      <c r="AA72" s="147"/>
      <c r="AB72" s="147"/>
      <c r="AC72" s="147"/>
      <c r="AD72" s="147"/>
      <c r="AE72" s="147"/>
      <c r="AF72" s="147"/>
      <c r="AG72" s="147" t="s">
        <v>1628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2.5" outlineLevel="1" x14ac:dyDescent="0.2">
      <c r="A73" s="189">
        <v>60</v>
      </c>
      <c r="B73" s="190" t="s">
        <v>1904</v>
      </c>
      <c r="C73" s="196" t="s">
        <v>1905</v>
      </c>
      <c r="D73" s="191" t="s">
        <v>389</v>
      </c>
      <c r="E73" s="192">
        <v>1</v>
      </c>
      <c r="F73" s="193"/>
      <c r="G73" s="194">
        <f t="shared" si="21"/>
        <v>0</v>
      </c>
      <c r="H73" s="193"/>
      <c r="I73" s="194">
        <f t="shared" si="22"/>
        <v>0</v>
      </c>
      <c r="J73" s="193"/>
      <c r="K73" s="194">
        <f t="shared" si="23"/>
        <v>0</v>
      </c>
      <c r="L73" s="194">
        <v>21</v>
      </c>
      <c r="M73" s="194">
        <f t="shared" si="24"/>
        <v>0</v>
      </c>
      <c r="N73" s="194">
        <v>0</v>
      </c>
      <c r="O73" s="194">
        <f t="shared" si="25"/>
        <v>0</v>
      </c>
      <c r="P73" s="194">
        <v>0</v>
      </c>
      <c r="Q73" s="194">
        <f t="shared" si="26"/>
        <v>0</v>
      </c>
      <c r="R73" s="194"/>
      <c r="S73" s="194" t="s">
        <v>255</v>
      </c>
      <c r="T73" s="195" t="s">
        <v>256</v>
      </c>
      <c r="U73" s="156">
        <v>0</v>
      </c>
      <c r="V73" s="156">
        <f t="shared" si="27"/>
        <v>0</v>
      </c>
      <c r="W73" s="156"/>
      <c r="X73" s="156" t="s">
        <v>257</v>
      </c>
      <c r="Y73" s="147"/>
      <c r="Z73" s="147"/>
      <c r="AA73" s="147"/>
      <c r="AB73" s="147"/>
      <c r="AC73" s="147"/>
      <c r="AD73" s="147"/>
      <c r="AE73" s="147"/>
      <c r="AF73" s="147"/>
      <c r="AG73" s="147" t="s">
        <v>1628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2.5" outlineLevel="1" x14ac:dyDescent="0.2">
      <c r="A74" s="189">
        <v>61</v>
      </c>
      <c r="B74" s="190" t="s">
        <v>1906</v>
      </c>
      <c r="C74" s="196" t="s">
        <v>1907</v>
      </c>
      <c r="D74" s="191" t="s">
        <v>389</v>
      </c>
      <c r="E74" s="192">
        <v>1</v>
      </c>
      <c r="F74" s="193"/>
      <c r="G74" s="194">
        <f t="shared" si="21"/>
        <v>0</v>
      </c>
      <c r="H74" s="193"/>
      <c r="I74" s="194">
        <f t="shared" si="22"/>
        <v>0</v>
      </c>
      <c r="J74" s="193"/>
      <c r="K74" s="194">
        <f t="shared" si="23"/>
        <v>0</v>
      </c>
      <c r="L74" s="194">
        <v>21</v>
      </c>
      <c r="M74" s="194">
        <f t="shared" si="24"/>
        <v>0</v>
      </c>
      <c r="N74" s="194">
        <v>0</v>
      </c>
      <c r="O74" s="194">
        <f t="shared" si="25"/>
        <v>0</v>
      </c>
      <c r="P74" s="194">
        <v>0</v>
      </c>
      <c r="Q74" s="194">
        <f t="shared" si="26"/>
        <v>0</v>
      </c>
      <c r="R74" s="194"/>
      <c r="S74" s="194" t="s">
        <v>255</v>
      </c>
      <c r="T74" s="195" t="s">
        <v>256</v>
      </c>
      <c r="U74" s="156">
        <v>0</v>
      </c>
      <c r="V74" s="156">
        <f t="shared" si="27"/>
        <v>0</v>
      </c>
      <c r="W74" s="156"/>
      <c r="X74" s="156" t="s">
        <v>257</v>
      </c>
      <c r="Y74" s="147"/>
      <c r="Z74" s="147"/>
      <c r="AA74" s="147"/>
      <c r="AB74" s="147"/>
      <c r="AC74" s="147"/>
      <c r="AD74" s="147"/>
      <c r="AE74" s="147"/>
      <c r="AF74" s="147"/>
      <c r="AG74" s="147" t="s">
        <v>1628</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89">
        <v>62</v>
      </c>
      <c r="B75" s="190" t="s">
        <v>1908</v>
      </c>
      <c r="C75" s="196" t="s">
        <v>1909</v>
      </c>
      <c r="D75" s="191" t="s">
        <v>389</v>
      </c>
      <c r="E75" s="192">
        <v>74</v>
      </c>
      <c r="F75" s="193"/>
      <c r="G75" s="194">
        <f t="shared" si="21"/>
        <v>0</v>
      </c>
      <c r="H75" s="193"/>
      <c r="I75" s="194">
        <f t="shared" si="22"/>
        <v>0</v>
      </c>
      <c r="J75" s="193"/>
      <c r="K75" s="194">
        <f t="shared" si="23"/>
        <v>0</v>
      </c>
      <c r="L75" s="194">
        <v>21</v>
      </c>
      <c r="M75" s="194">
        <f t="shared" si="24"/>
        <v>0</v>
      </c>
      <c r="N75" s="194">
        <v>0</v>
      </c>
      <c r="O75" s="194">
        <f t="shared" si="25"/>
        <v>0</v>
      </c>
      <c r="P75" s="194">
        <v>0</v>
      </c>
      <c r="Q75" s="194">
        <f t="shared" si="26"/>
        <v>0</v>
      </c>
      <c r="R75" s="194"/>
      <c r="S75" s="194" t="s">
        <v>255</v>
      </c>
      <c r="T75" s="195" t="s">
        <v>256</v>
      </c>
      <c r="U75" s="156">
        <v>0</v>
      </c>
      <c r="V75" s="156">
        <f t="shared" si="27"/>
        <v>0</v>
      </c>
      <c r="W75" s="156"/>
      <c r="X75" s="156" t="s">
        <v>257</v>
      </c>
      <c r="Y75" s="147"/>
      <c r="Z75" s="147"/>
      <c r="AA75" s="147"/>
      <c r="AB75" s="147"/>
      <c r="AC75" s="147"/>
      <c r="AD75" s="147"/>
      <c r="AE75" s="147"/>
      <c r="AF75" s="147"/>
      <c r="AG75" s="147" t="s">
        <v>1628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89">
        <v>63</v>
      </c>
      <c r="B76" s="190" t="s">
        <v>1910</v>
      </c>
      <c r="C76" s="196" t="s">
        <v>1911</v>
      </c>
      <c r="D76" s="191" t="s">
        <v>376</v>
      </c>
      <c r="E76" s="192">
        <v>162</v>
      </c>
      <c r="F76" s="193"/>
      <c r="G76" s="194">
        <f t="shared" si="21"/>
        <v>0</v>
      </c>
      <c r="H76" s="193"/>
      <c r="I76" s="194">
        <f t="shared" si="22"/>
        <v>0</v>
      </c>
      <c r="J76" s="193"/>
      <c r="K76" s="194">
        <f t="shared" si="23"/>
        <v>0</v>
      </c>
      <c r="L76" s="194">
        <v>21</v>
      </c>
      <c r="M76" s="194">
        <f t="shared" si="24"/>
        <v>0</v>
      </c>
      <c r="N76" s="194">
        <v>0</v>
      </c>
      <c r="O76" s="194">
        <f t="shared" si="25"/>
        <v>0</v>
      </c>
      <c r="P76" s="194">
        <v>0</v>
      </c>
      <c r="Q76" s="194">
        <f t="shared" si="26"/>
        <v>0</v>
      </c>
      <c r="R76" s="194"/>
      <c r="S76" s="194" t="s">
        <v>255</v>
      </c>
      <c r="T76" s="195" t="s">
        <v>256</v>
      </c>
      <c r="U76" s="156">
        <v>0</v>
      </c>
      <c r="V76" s="156">
        <f t="shared" si="27"/>
        <v>0</v>
      </c>
      <c r="W76" s="156"/>
      <c r="X76" s="156" t="s">
        <v>257</v>
      </c>
      <c r="Y76" s="147"/>
      <c r="Z76" s="147"/>
      <c r="AA76" s="147"/>
      <c r="AB76" s="147"/>
      <c r="AC76" s="147"/>
      <c r="AD76" s="147"/>
      <c r="AE76" s="147"/>
      <c r="AF76" s="147"/>
      <c r="AG76" s="147" t="s">
        <v>1628</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89">
        <v>64</v>
      </c>
      <c r="B77" s="190" t="s">
        <v>1912</v>
      </c>
      <c r="C77" s="196" t="s">
        <v>1913</v>
      </c>
      <c r="D77" s="191" t="s">
        <v>335</v>
      </c>
      <c r="E77" s="192">
        <v>3.78</v>
      </c>
      <c r="F77" s="193"/>
      <c r="G77" s="194">
        <f t="shared" si="21"/>
        <v>0</v>
      </c>
      <c r="H77" s="193"/>
      <c r="I77" s="194">
        <f t="shared" si="22"/>
        <v>0</v>
      </c>
      <c r="J77" s="193"/>
      <c r="K77" s="194">
        <f t="shared" si="23"/>
        <v>0</v>
      </c>
      <c r="L77" s="194">
        <v>21</v>
      </c>
      <c r="M77" s="194">
        <f t="shared" si="24"/>
        <v>0</v>
      </c>
      <c r="N77" s="194">
        <v>0</v>
      </c>
      <c r="O77" s="194">
        <f t="shared" si="25"/>
        <v>0</v>
      </c>
      <c r="P77" s="194">
        <v>0</v>
      </c>
      <c r="Q77" s="194">
        <f t="shared" si="26"/>
        <v>0</v>
      </c>
      <c r="R77" s="194"/>
      <c r="S77" s="194" t="s">
        <v>255</v>
      </c>
      <c r="T77" s="195" t="s">
        <v>256</v>
      </c>
      <c r="U77" s="156">
        <v>0</v>
      </c>
      <c r="V77" s="156">
        <f t="shared" si="27"/>
        <v>0</v>
      </c>
      <c r="W77" s="156"/>
      <c r="X77" s="156" t="s">
        <v>257</v>
      </c>
      <c r="Y77" s="147"/>
      <c r="Z77" s="147"/>
      <c r="AA77" s="147"/>
      <c r="AB77" s="147"/>
      <c r="AC77" s="147"/>
      <c r="AD77" s="147"/>
      <c r="AE77" s="147"/>
      <c r="AF77" s="147"/>
      <c r="AG77" s="147" t="s">
        <v>1628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89">
        <v>65</v>
      </c>
      <c r="B78" s="190" t="s">
        <v>1914</v>
      </c>
      <c r="C78" s="196" t="s">
        <v>1915</v>
      </c>
      <c r="D78" s="191" t="s">
        <v>1024</v>
      </c>
      <c r="E78" s="192">
        <v>1415.9380000000001</v>
      </c>
      <c r="F78" s="193"/>
      <c r="G78" s="194">
        <f t="shared" si="21"/>
        <v>0</v>
      </c>
      <c r="H78" s="193"/>
      <c r="I78" s="194">
        <f t="shared" si="22"/>
        <v>0</v>
      </c>
      <c r="J78" s="193"/>
      <c r="K78" s="194">
        <f t="shared" si="23"/>
        <v>0</v>
      </c>
      <c r="L78" s="194">
        <v>21</v>
      </c>
      <c r="M78" s="194">
        <f t="shared" si="24"/>
        <v>0</v>
      </c>
      <c r="N78" s="194">
        <v>0</v>
      </c>
      <c r="O78" s="194">
        <f t="shared" si="25"/>
        <v>0</v>
      </c>
      <c r="P78" s="194">
        <v>0</v>
      </c>
      <c r="Q78" s="194">
        <f t="shared" si="26"/>
        <v>0</v>
      </c>
      <c r="R78" s="194"/>
      <c r="S78" s="194" t="s">
        <v>255</v>
      </c>
      <c r="T78" s="195" t="s">
        <v>256</v>
      </c>
      <c r="U78" s="156">
        <v>0</v>
      </c>
      <c r="V78" s="156">
        <f t="shared" si="27"/>
        <v>0</v>
      </c>
      <c r="W78" s="156"/>
      <c r="X78" s="156" t="s">
        <v>257</v>
      </c>
      <c r="Y78" s="147"/>
      <c r="Z78" s="147"/>
      <c r="AA78" s="147"/>
      <c r="AB78" s="147"/>
      <c r="AC78" s="147"/>
      <c r="AD78" s="147"/>
      <c r="AE78" s="147"/>
      <c r="AF78" s="147"/>
      <c r="AG78" s="147" t="s">
        <v>1628</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x14ac:dyDescent="0.2">
      <c r="A79" s="160" t="s">
        <v>250</v>
      </c>
      <c r="B79" s="161" t="s">
        <v>202</v>
      </c>
      <c r="C79" s="174" t="s">
        <v>203</v>
      </c>
      <c r="D79" s="162"/>
      <c r="E79" s="163"/>
      <c r="F79" s="164"/>
      <c r="G79" s="164">
        <f>SUMIF(AG80:AG80,"&lt;&gt;NOR",G80:G80)</f>
        <v>0</v>
      </c>
      <c r="H79" s="164"/>
      <c r="I79" s="164">
        <f>SUM(I80:I80)</f>
        <v>0</v>
      </c>
      <c r="J79" s="164"/>
      <c r="K79" s="164">
        <f>SUM(K80:K80)</f>
        <v>0</v>
      </c>
      <c r="L79" s="164"/>
      <c r="M79" s="164">
        <f>SUM(M80:M80)</f>
        <v>0</v>
      </c>
      <c r="N79" s="164"/>
      <c r="O79" s="164">
        <f>SUM(O80:O80)</f>
        <v>0</v>
      </c>
      <c r="P79" s="164"/>
      <c r="Q79" s="164">
        <f>SUM(Q80:Q80)</f>
        <v>0</v>
      </c>
      <c r="R79" s="164"/>
      <c r="S79" s="164"/>
      <c r="T79" s="165"/>
      <c r="U79" s="159"/>
      <c r="V79" s="159">
        <f>SUM(V80:V80)</f>
        <v>0</v>
      </c>
      <c r="W79" s="159"/>
      <c r="X79" s="159"/>
      <c r="AG79" t="s">
        <v>251</v>
      </c>
    </row>
    <row r="80" spans="1:60" ht="22.5" outlineLevel="1" x14ac:dyDescent="0.2">
      <c r="A80" s="189">
        <v>66</v>
      </c>
      <c r="B80" s="190" t="s">
        <v>1916</v>
      </c>
      <c r="C80" s="196" t="s">
        <v>1917</v>
      </c>
      <c r="D80" s="191" t="s">
        <v>514</v>
      </c>
      <c r="E80" s="192">
        <v>213</v>
      </c>
      <c r="F80" s="193"/>
      <c r="G80" s="194">
        <f>ROUND(E80*F80,2)</f>
        <v>0</v>
      </c>
      <c r="H80" s="193"/>
      <c r="I80" s="194">
        <f>ROUND(E80*H80,2)</f>
        <v>0</v>
      </c>
      <c r="J80" s="193"/>
      <c r="K80" s="194">
        <f>ROUND(E80*J80,2)</f>
        <v>0</v>
      </c>
      <c r="L80" s="194">
        <v>21</v>
      </c>
      <c r="M80" s="194">
        <f>G80*(1+L80/100)</f>
        <v>0</v>
      </c>
      <c r="N80" s="194">
        <v>0</v>
      </c>
      <c r="O80" s="194">
        <f>ROUND(E80*N80,2)</f>
        <v>0</v>
      </c>
      <c r="P80" s="194">
        <v>0</v>
      </c>
      <c r="Q80" s="194">
        <f>ROUND(E80*P80,2)</f>
        <v>0</v>
      </c>
      <c r="R80" s="194"/>
      <c r="S80" s="194" t="s">
        <v>255</v>
      </c>
      <c r="T80" s="195" t="s">
        <v>256</v>
      </c>
      <c r="U80" s="156">
        <v>0</v>
      </c>
      <c r="V80" s="156">
        <f>ROUND(E80*U80,2)</f>
        <v>0</v>
      </c>
      <c r="W80" s="156"/>
      <c r="X80" s="156" t="s">
        <v>257</v>
      </c>
      <c r="Y80" s="147"/>
      <c r="Z80" s="147"/>
      <c r="AA80" s="147"/>
      <c r="AB80" s="147"/>
      <c r="AC80" s="147"/>
      <c r="AD80" s="147"/>
      <c r="AE80" s="147"/>
      <c r="AF80" s="147"/>
      <c r="AG80" s="147" t="s">
        <v>1628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x14ac:dyDescent="0.2">
      <c r="A81" s="160" t="s">
        <v>250</v>
      </c>
      <c r="B81" s="161" t="s">
        <v>209</v>
      </c>
      <c r="C81" s="174" t="s">
        <v>210</v>
      </c>
      <c r="D81" s="162"/>
      <c r="E81" s="163"/>
      <c r="F81" s="164"/>
      <c r="G81" s="164">
        <f>SUMIF(AG82:AG82,"&lt;&gt;NOR",G82:G82)</f>
        <v>0</v>
      </c>
      <c r="H81" s="164"/>
      <c r="I81" s="164">
        <f>SUM(I82:I82)</f>
        <v>0</v>
      </c>
      <c r="J81" s="164"/>
      <c r="K81" s="164">
        <f>SUM(K82:K82)</f>
        <v>0</v>
      </c>
      <c r="L81" s="164"/>
      <c r="M81" s="164">
        <f>SUM(M82:M82)</f>
        <v>0</v>
      </c>
      <c r="N81" s="164"/>
      <c r="O81" s="164">
        <f>SUM(O82:O82)</f>
        <v>0</v>
      </c>
      <c r="P81" s="164"/>
      <c r="Q81" s="164">
        <f>SUM(Q82:Q82)</f>
        <v>0</v>
      </c>
      <c r="R81" s="164"/>
      <c r="S81" s="164"/>
      <c r="T81" s="165"/>
      <c r="U81" s="159"/>
      <c r="V81" s="159">
        <f>SUM(V82:V82)</f>
        <v>0</v>
      </c>
      <c r="W81" s="159"/>
      <c r="X81" s="159"/>
      <c r="AG81" t="s">
        <v>251</v>
      </c>
    </row>
    <row r="82" spans="1:60" outlineLevel="1" x14ac:dyDescent="0.2">
      <c r="A82" s="189">
        <v>67</v>
      </c>
      <c r="B82" s="190" t="s">
        <v>1918</v>
      </c>
      <c r="C82" s="196" t="s">
        <v>1919</v>
      </c>
      <c r="D82" s="191" t="s">
        <v>514</v>
      </c>
      <c r="E82" s="192">
        <v>258</v>
      </c>
      <c r="F82" s="193"/>
      <c r="G82" s="194">
        <f>ROUND(E82*F82,2)</f>
        <v>0</v>
      </c>
      <c r="H82" s="193"/>
      <c r="I82" s="194">
        <f>ROUND(E82*H82,2)</f>
        <v>0</v>
      </c>
      <c r="J82" s="193"/>
      <c r="K82" s="194">
        <f>ROUND(E82*J82,2)</f>
        <v>0</v>
      </c>
      <c r="L82" s="194">
        <v>21</v>
      </c>
      <c r="M82" s="194">
        <f>G82*(1+L82/100)</f>
        <v>0</v>
      </c>
      <c r="N82" s="194">
        <v>0</v>
      </c>
      <c r="O82" s="194">
        <f>ROUND(E82*N82,2)</f>
        <v>0</v>
      </c>
      <c r="P82" s="194">
        <v>0</v>
      </c>
      <c r="Q82" s="194">
        <f>ROUND(E82*P82,2)</f>
        <v>0</v>
      </c>
      <c r="R82" s="194"/>
      <c r="S82" s="194" t="s">
        <v>255</v>
      </c>
      <c r="T82" s="195" t="s">
        <v>256</v>
      </c>
      <c r="U82" s="156">
        <v>0</v>
      </c>
      <c r="V82" s="156">
        <f>ROUND(E82*U82,2)</f>
        <v>0</v>
      </c>
      <c r="W82" s="156"/>
      <c r="X82" s="156" t="s">
        <v>257</v>
      </c>
      <c r="Y82" s="147"/>
      <c r="Z82" s="147"/>
      <c r="AA82" s="147"/>
      <c r="AB82" s="147"/>
      <c r="AC82" s="147"/>
      <c r="AD82" s="147"/>
      <c r="AE82" s="147"/>
      <c r="AF82" s="147"/>
      <c r="AG82" s="147" t="s">
        <v>1598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x14ac:dyDescent="0.2">
      <c r="A83" s="160" t="s">
        <v>250</v>
      </c>
      <c r="B83" s="161" t="s">
        <v>222</v>
      </c>
      <c r="C83" s="174" t="s">
        <v>223</v>
      </c>
      <c r="D83" s="162"/>
      <c r="E83" s="163"/>
      <c r="F83" s="164"/>
      <c r="G83" s="164">
        <f>SUMIF(AG84:AG88,"&lt;&gt;NOR",G84:G88)</f>
        <v>0</v>
      </c>
      <c r="H83" s="164"/>
      <c r="I83" s="164">
        <f>SUM(I84:I88)</f>
        <v>0</v>
      </c>
      <c r="J83" s="164"/>
      <c r="K83" s="164">
        <f>SUM(K84:K88)</f>
        <v>0</v>
      </c>
      <c r="L83" s="164"/>
      <c r="M83" s="164">
        <f>SUM(M84:M88)</f>
        <v>0</v>
      </c>
      <c r="N83" s="164"/>
      <c r="O83" s="164">
        <f>SUM(O84:O88)</f>
        <v>0</v>
      </c>
      <c r="P83" s="164"/>
      <c r="Q83" s="164">
        <f>SUM(Q84:Q88)</f>
        <v>0</v>
      </c>
      <c r="R83" s="164"/>
      <c r="S83" s="164"/>
      <c r="T83" s="165"/>
      <c r="U83" s="159"/>
      <c r="V83" s="159">
        <f>SUM(V84:V88)</f>
        <v>0</v>
      </c>
      <c r="W83" s="159"/>
      <c r="X83" s="159"/>
      <c r="AG83" t="s">
        <v>251</v>
      </c>
    </row>
    <row r="84" spans="1:60" outlineLevel="1" x14ac:dyDescent="0.2">
      <c r="A84" s="189">
        <v>68</v>
      </c>
      <c r="B84" s="190" t="s">
        <v>1618</v>
      </c>
      <c r="C84" s="196" t="s">
        <v>1619</v>
      </c>
      <c r="D84" s="191" t="s">
        <v>700</v>
      </c>
      <c r="E84" s="192">
        <v>205</v>
      </c>
      <c r="F84" s="193"/>
      <c r="G84" s="194">
        <f>ROUND(E84*F84,2)</f>
        <v>0</v>
      </c>
      <c r="H84" s="193"/>
      <c r="I84" s="194">
        <f>ROUND(E84*H84,2)</f>
        <v>0</v>
      </c>
      <c r="J84" s="193"/>
      <c r="K84" s="194">
        <f>ROUND(E84*J84,2)</f>
        <v>0</v>
      </c>
      <c r="L84" s="194">
        <v>21</v>
      </c>
      <c r="M84" s="194">
        <f>G84*(1+L84/100)</f>
        <v>0</v>
      </c>
      <c r="N84" s="194">
        <v>0</v>
      </c>
      <c r="O84" s="194">
        <f>ROUND(E84*N84,2)</f>
        <v>0</v>
      </c>
      <c r="P84" s="194">
        <v>0</v>
      </c>
      <c r="Q84" s="194">
        <f>ROUND(E84*P84,2)</f>
        <v>0</v>
      </c>
      <c r="R84" s="194"/>
      <c r="S84" s="194" t="s">
        <v>255</v>
      </c>
      <c r="T84" s="195" t="s">
        <v>256</v>
      </c>
      <c r="U84" s="156">
        <v>0</v>
      </c>
      <c r="V84" s="156">
        <f>ROUND(E84*U84,2)</f>
        <v>0</v>
      </c>
      <c r="W84" s="156"/>
      <c r="X84" s="156" t="s">
        <v>257</v>
      </c>
      <c r="Y84" s="147"/>
      <c r="Z84" s="147"/>
      <c r="AA84" s="147"/>
      <c r="AB84" s="147"/>
      <c r="AC84" s="147"/>
      <c r="AD84" s="147"/>
      <c r="AE84" s="147"/>
      <c r="AF84" s="147"/>
      <c r="AG84" s="147" t="s">
        <v>1598</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9">
        <v>69</v>
      </c>
      <c r="B85" s="190" t="s">
        <v>1920</v>
      </c>
      <c r="C85" s="196" t="s">
        <v>1921</v>
      </c>
      <c r="D85" s="191" t="s">
        <v>389</v>
      </c>
      <c r="E85" s="192">
        <v>1</v>
      </c>
      <c r="F85" s="193"/>
      <c r="G85" s="194">
        <f>ROUND(E85*F85,2)</f>
        <v>0</v>
      </c>
      <c r="H85" s="193"/>
      <c r="I85" s="194">
        <f>ROUND(E85*H85,2)</f>
        <v>0</v>
      </c>
      <c r="J85" s="193"/>
      <c r="K85" s="194">
        <f>ROUND(E85*J85,2)</f>
        <v>0</v>
      </c>
      <c r="L85" s="194">
        <v>21</v>
      </c>
      <c r="M85" s="194">
        <f>G85*(1+L85/100)</f>
        <v>0</v>
      </c>
      <c r="N85" s="194">
        <v>0</v>
      </c>
      <c r="O85" s="194">
        <f>ROUND(E85*N85,2)</f>
        <v>0</v>
      </c>
      <c r="P85" s="194">
        <v>0</v>
      </c>
      <c r="Q85" s="194">
        <f>ROUND(E85*P85,2)</f>
        <v>0</v>
      </c>
      <c r="R85" s="194"/>
      <c r="S85" s="194" t="s">
        <v>255</v>
      </c>
      <c r="T85" s="195" t="s">
        <v>256</v>
      </c>
      <c r="U85" s="156">
        <v>0</v>
      </c>
      <c r="V85" s="156">
        <f>ROUND(E85*U85,2)</f>
        <v>0</v>
      </c>
      <c r="W85" s="156"/>
      <c r="X85" s="156" t="s">
        <v>257</v>
      </c>
      <c r="Y85" s="147"/>
      <c r="Z85" s="147"/>
      <c r="AA85" s="147"/>
      <c r="AB85" s="147"/>
      <c r="AC85" s="147"/>
      <c r="AD85" s="147"/>
      <c r="AE85" s="147"/>
      <c r="AF85" s="147"/>
      <c r="AG85" s="147" t="s">
        <v>1598</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89">
        <v>70</v>
      </c>
      <c r="B86" s="190" t="s">
        <v>1922</v>
      </c>
      <c r="C86" s="196" t="s">
        <v>1923</v>
      </c>
      <c r="D86" s="191" t="s">
        <v>792</v>
      </c>
      <c r="E86" s="192">
        <v>1</v>
      </c>
      <c r="F86" s="193"/>
      <c r="G86" s="194">
        <f>ROUND(E86*F86,2)</f>
        <v>0</v>
      </c>
      <c r="H86" s="193"/>
      <c r="I86" s="194">
        <f>ROUND(E86*H86,2)</f>
        <v>0</v>
      </c>
      <c r="J86" s="193"/>
      <c r="K86" s="194">
        <f>ROUND(E86*J86,2)</f>
        <v>0</v>
      </c>
      <c r="L86" s="194">
        <v>21</v>
      </c>
      <c r="M86" s="194">
        <f>G86*(1+L86/100)</f>
        <v>0</v>
      </c>
      <c r="N86" s="194">
        <v>0</v>
      </c>
      <c r="O86" s="194">
        <f>ROUND(E86*N86,2)</f>
        <v>0</v>
      </c>
      <c r="P86" s="194">
        <v>0</v>
      </c>
      <c r="Q86" s="194">
        <f>ROUND(E86*P86,2)</f>
        <v>0</v>
      </c>
      <c r="R86" s="194"/>
      <c r="S86" s="194" t="s">
        <v>255</v>
      </c>
      <c r="T86" s="195" t="s">
        <v>256</v>
      </c>
      <c r="U86" s="156">
        <v>0</v>
      </c>
      <c r="V86" s="156">
        <f>ROUND(E86*U86,2)</f>
        <v>0</v>
      </c>
      <c r="W86" s="156"/>
      <c r="X86" s="156" t="s">
        <v>257</v>
      </c>
      <c r="Y86" s="147"/>
      <c r="Z86" s="147"/>
      <c r="AA86" s="147"/>
      <c r="AB86" s="147"/>
      <c r="AC86" s="147"/>
      <c r="AD86" s="147"/>
      <c r="AE86" s="147"/>
      <c r="AF86" s="147"/>
      <c r="AG86" s="147" t="s">
        <v>1598</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89">
        <v>71</v>
      </c>
      <c r="B87" s="190" t="s">
        <v>1924</v>
      </c>
      <c r="C87" s="196" t="s">
        <v>1925</v>
      </c>
      <c r="D87" s="191" t="s">
        <v>389</v>
      </c>
      <c r="E87" s="192">
        <v>1</v>
      </c>
      <c r="F87" s="193"/>
      <c r="G87" s="194">
        <f>ROUND(E87*F87,2)</f>
        <v>0</v>
      </c>
      <c r="H87" s="193"/>
      <c r="I87" s="194">
        <f>ROUND(E87*H87,2)</f>
        <v>0</v>
      </c>
      <c r="J87" s="193"/>
      <c r="K87" s="194">
        <f>ROUND(E87*J87,2)</f>
        <v>0</v>
      </c>
      <c r="L87" s="194">
        <v>21</v>
      </c>
      <c r="M87" s="194">
        <f>G87*(1+L87/100)</f>
        <v>0</v>
      </c>
      <c r="N87" s="194">
        <v>0</v>
      </c>
      <c r="O87" s="194">
        <f>ROUND(E87*N87,2)</f>
        <v>0</v>
      </c>
      <c r="P87" s="194">
        <v>0</v>
      </c>
      <c r="Q87" s="194">
        <f>ROUND(E87*P87,2)</f>
        <v>0</v>
      </c>
      <c r="R87" s="194"/>
      <c r="S87" s="194" t="s">
        <v>255</v>
      </c>
      <c r="T87" s="195" t="s">
        <v>256</v>
      </c>
      <c r="U87" s="156">
        <v>0</v>
      </c>
      <c r="V87" s="156">
        <f>ROUND(E87*U87,2)</f>
        <v>0</v>
      </c>
      <c r="W87" s="156"/>
      <c r="X87" s="156" t="s">
        <v>257</v>
      </c>
      <c r="Y87" s="147"/>
      <c r="Z87" s="147"/>
      <c r="AA87" s="147"/>
      <c r="AB87" s="147"/>
      <c r="AC87" s="147"/>
      <c r="AD87" s="147"/>
      <c r="AE87" s="147"/>
      <c r="AF87" s="147"/>
      <c r="AG87" s="147" t="s">
        <v>1598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66">
        <v>72</v>
      </c>
      <c r="B88" s="167" t="s">
        <v>1622</v>
      </c>
      <c r="C88" s="175" t="s">
        <v>1623</v>
      </c>
      <c r="D88" s="168" t="s">
        <v>792</v>
      </c>
      <c r="E88" s="169">
        <v>1</v>
      </c>
      <c r="F88" s="170"/>
      <c r="G88" s="171">
        <f>ROUND(E88*F88,2)</f>
        <v>0</v>
      </c>
      <c r="H88" s="170"/>
      <c r="I88" s="171">
        <f>ROUND(E88*H88,2)</f>
        <v>0</v>
      </c>
      <c r="J88" s="170"/>
      <c r="K88" s="171">
        <f>ROUND(E88*J88,2)</f>
        <v>0</v>
      </c>
      <c r="L88" s="171">
        <v>21</v>
      </c>
      <c r="M88" s="171">
        <f>G88*(1+L88/100)</f>
        <v>0</v>
      </c>
      <c r="N88" s="171">
        <v>0</v>
      </c>
      <c r="O88" s="171">
        <f>ROUND(E88*N88,2)</f>
        <v>0</v>
      </c>
      <c r="P88" s="171">
        <v>0</v>
      </c>
      <c r="Q88" s="171">
        <f>ROUND(E88*P88,2)</f>
        <v>0</v>
      </c>
      <c r="R88" s="171"/>
      <c r="S88" s="171" t="s">
        <v>255</v>
      </c>
      <c r="T88" s="172" t="s">
        <v>256</v>
      </c>
      <c r="U88" s="156">
        <v>0</v>
      </c>
      <c r="V88" s="156">
        <f>ROUND(E88*U88,2)</f>
        <v>0</v>
      </c>
      <c r="W88" s="156"/>
      <c r="X88" s="156" t="s">
        <v>257</v>
      </c>
      <c r="Y88" s="147"/>
      <c r="Z88" s="147"/>
      <c r="AA88" s="147"/>
      <c r="AB88" s="147"/>
      <c r="AC88" s="147"/>
      <c r="AD88" s="147"/>
      <c r="AE88" s="147"/>
      <c r="AF88" s="147"/>
      <c r="AG88" s="147" t="s">
        <v>1598</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x14ac:dyDescent="0.2">
      <c r="A89" s="3"/>
      <c r="B89" s="4"/>
      <c r="C89" s="177"/>
      <c r="D89" s="6"/>
      <c r="E89" s="3"/>
      <c r="F89" s="3"/>
      <c r="G89" s="3"/>
      <c r="H89" s="3"/>
      <c r="I89" s="3"/>
      <c r="J89" s="3"/>
      <c r="K89" s="3"/>
      <c r="L89" s="3"/>
      <c r="M89" s="3"/>
      <c r="N89" s="3"/>
      <c r="O89" s="3"/>
      <c r="P89" s="3"/>
      <c r="Q89" s="3"/>
      <c r="R89" s="3"/>
      <c r="S89" s="3"/>
      <c r="T89" s="3"/>
      <c r="U89" s="3"/>
      <c r="V89" s="3"/>
      <c r="W89" s="3"/>
      <c r="X89" s="3"/>
      <c r="AE89">
        <v>15</v>
      </c>
      <c r="AF89">
        <v>21</v>
      </c>
      <c r="AG89" t="s">
        <v>237</v>
      </c>
    </row>
    <row r="90" spans="1:60" x14ac:dyDescent="0.2">
      <c r="A90" s="150"/>
      <c r="B90" s="151" t="s">
        <v>29</v>
      </c>
      <c r="C90" s="178"/>
      <c r="D90" s="152"/>
      <c r="E90" s="153"/>
      <c r="F90" s="153"/>
      <c r="G90" s="173">
        <f>G8+G15+G18+G22+G37+G67+G79+G81+G83</f>
        <v>0</v>
      </c>
      <c r="H90" s="3"/>
      <c r="I90" s="3"/>
      <c r="J90" s="3"/>
      <c r="K90" s="3"/>
      <c r="L90" s="3"/>
      <c r="M90" s="3"/>
      <c r="N90" s="3"/>
      <c r="O90" s="3"/>
      <c r="P90" s="3"/>
      <c r="Q90" s="3"/>
      <c r="R90" s="3"/>
      <c r="S90" s="3"/>
      <c r="T90" s="3"/>
      <c r="U90" s="3"/>
      <c r="V90" s="3"/>
      <c r="W90" s="3"/>
      <c r="X90" s="3"/>
      <c r="AE90">
        <f>SUMIF(L7:L88,AE89,G7:G88)</f>
        <v>0</v>
      </c>
      <c r="AF90">
        <f>SUMIF(L7:L88,AF89,G7:G88)</f>
        <v>0</v>
      </c>
      <c r="AG90" t="s">
        <v>372</v>
      </c>
    </row>
    <row r="91" spans="1:60" x14ac:dyDescent="0.2">
      <c r="C91" s="179"/>
      <c r="D91" s="10"/>
      <c r="AG91" t="s">
        <v>373</v>
      </c>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ZqMj4SV+cAY60OO6dVbY9BnIbKRgwBynpQTpALEKPenN0egLUm5p3oqHxomWjHSqtY4zOBVqCV3s+clQwAZtg==" saltValue="a7qEEO1ExzqXPxB6A7QQD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51</v>
      </c>
      <c r="C3" s="258" t="s">
        <v>52</v>
      </c>
      <c r="D3" s="259"/>
      <c r="E3" s="259"/>
      <c r="F3" s="259"/>
      <c r="G3" s="260"/>
      <c r="AC3" s="121" t="s">
        <v>226</v>
      </c>
      <c r="AG3" t="s">
        <v>227</v>
      </c>
    </row>
    <row r="4" spans="1:60" ht="24.95" customHeight="1" x14ac:dyDescent="0.2">
      <c r="A4" s="140" t="s">
        <v>9</v>
      </c>
      <c r="B4" s="141" t="s">
        <v>60</v>
      </c>
      <c r="C4" s="261" t="s">
        <v>61</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49</v>
      </c>
      <c r="C8" s="174" t="s">
        <v>115</v>
      </c>
      <c r="D8" s="162"/>
      <c r="E8" s="163"/>
      <c r="F8" s="164"/>
      <c r="G8" s="164">
        <f>SUMIF(AG9:AG53,"&lt;&gt;NOR",G9:G53)</f>
        <v>0</v>
      </c>
      <c r="H8" s="164"/>
      <c r="I8" s="164">
        <f>SUM(I9:I53)</f>
        <v>0</v>
      </c>
      <c r="J8" s="164"/>
      <c r="K8" s="164">
        <f>SUM(K9:K53)</f>
        <v>0</v>
      </c>
      <c r="L8" s="164"/>
      <c r="M8" s="164">
        <f>SUM(M9:M53)</f>
        <v>0</v>
      </c>
      <c r="N8" s="164"/>
      <c r="O8" s="164">
        <f>SUM(O9:O53)</f>
        <v>0</v>
      </c>
      <c r="P8" s="164"/>
      <c r="Q8" s="164">
        <f>SUM(Q9:Q53)</f>
        <v>0</v>
      </c>
      <c r="R8" s="164"/>
      <c r="S8" s="164"/>
      <c r="T8" s="165"/>
      <c r="U8" s="159"/>
      <c r="V8" s="159">
        <f>SUM(V9:V53)</f>
        <v>0</v>
      </c>
      <c r="W8" s="159"/>
      <c r="X8" s="159"/>
      <c r="AG8" t="s">
        <v>251</v>
      </c>
    </row>
    <row r="9" spans="1:60" ht="22.5" outlineLevel="1" x14ac:dyDescent="0.2">
      <c r="A9" s="166">
        <v>1</v>
      </c>
      <c r="B9" s="167" t="s">
        <v>1926</v>
      </c>
      <c r="C9" s="175" t="s">
        <v>1927</v>
      </c>
      <c r="D9" s="168" t="s">
        <v>1928</v>
      </c>
      <c r="E9" s="169">
        <v>1</v>
      </c>
      <c r="F9" s="170"/>
      <c r="G9" s="171">
        <f>ROUND(E9*F9,2)</f>
        <v>0</v>
      </c>
      <c r="H9" s="170"/>
      <c r="I9" s="171">
        <f>ROUND(E9*H9,2)</f>
        <v>0</v>
      </c>
      <c r="J9" s="170"/>
      <c r="K9" s="171">
        <f>ROUND(E9*J9,2)</f>
        <v>0</v>
      </c>
      <c r="L9" s="171">
        <v>21</v>
      </c>
      <c r="M9" s="171">
        <f>G9*(1+L9/100)</f>
        <v>0</v>
      </c>
      <c r="N9" s="171">
        <v>0</v>
      </c>
      <c r="O9" s="171">
        <f>ROUND(E9*N9,2)</f>
        <v>0</v>
      </c>
      <c r="P9" s="171">
        <v>0</v>
      </c>
      <c r="Q9" s="171">
        <f>ROUND(E9*P9,2)</f>
        <v>0</v>
      </c>
      <c r="R9" s="171"/>
      <c r="S9" s="171" t="s">
        <v>255</v>
      </c>
      <c r="T9" s="172" t="s">
        <v>256</v>
      </c>
      <c r="U9" s="156">
        <v>0</v>
      </c>
      <c r="V9" s="156">
        <f>ROUND(E9*U9,2)</f>
        <v>0</v>
      </c>
      <c r="W9" s="156"/>
      <c r="X9" s="156" t="s">
        <v>257</v>
      </c>
      <c r="Y9" s="147"/>
      <c r="Z9" s="147"/>
      <c r="AA9" s="147"/>
      <c r="AB9" s="147"/>
      <c r="AC9" s="147"/>
      <c r="AD9" s="147"/>
      <c r="AE9" s="147"/>
      <c r="AF9" s="147"/>
      <c r="AG9" s="147" t="s">
        <v>1598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266" t="s">
        <v>1929</v>
      </c>
      <c r="D10" s="267"/>
      <c r="E10" s="267"/>
      <c r="F10" s="267"/>
      <c r="G10" s="267"/>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404</v>
      </c>
      <c r="AH10" s="147"/>
      <c r="AI10" s="147"/>
      <c r="AJ10" s="147"/>
      <c r="AK10" s="147"/>
      <c r="AL10" s="147"/>
      <c r="AM10" s="147"/>
      <c r="AN10" s="147"/>
      <c r="AO10" s="147"/>
      <c r="AP10" s="147"/>
      <c r="AQ10" s="147"/>
      <c r="AR10" s="147"/>
      <c r="AS10" s="147"/>
      <c r="AT10" s="147"/>
      <c r="AU10" s="147"/>
      <c r="AV10" s="147"/>
      <c r="AW10" s="147"/>
      <c r="AX10" s="147"/>
      <c r="AY10" s="147"/>
      <c r="AZ10" s="147"/>
      <c r="BA10" s="185" t="str">
        <f>C10</f>
        <v>demontáž přívodního ventilátoru včetně odpojení od napájení a MaR, demontáž ohřívače a chladič včetně odpojení od médií,</v>
      </c>
      <c r="BB10" s="147"/>
      <c r="BC10" s="147"/>
      <c r="BD10" s="147"/>
      <c r="BE10" s="147"/>
      <c r="BF10" s="147"/>
      <c r="BG10" s="147"/>
      <c r="BH10" s="147"/>
    </row>
    <row r="11" spans="1:60" outlineLevel="1" x14ac:dyDescent="0.2">
      <c r="A11" s="154"/>
      <c r="B11" s="155"/>
      <c r="C11" s="268" t="s">
        <v>1930</v>
      </c>
      <c r="D11" s="269"/>
      <c r="E11" s="269"/>
      <c r="F11" s="269"/>
      <c r="G11" s="269"/>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404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176" t="s">
        <v>1931</v>
      </c>
      <c r="D12" s="157"/>
      <c r="E12" s="158"/>
      <c r="F12" s="156"/>
      <c r="G12" s="156"/>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260</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76" t="s">
        <v>1932</v>
      </c>
      <c r="D13" s="157"/>
      <c r="E13" s="158"/>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260</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76" t="s">
        <v>127</v>
      </c>
      <c r="D14" s="157"/>
      <c r="E14" s="158">
        <v>1</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260</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66">
        <v>2</v>
      </c>
      <c r="B15" s="167" t="s">
        <v>1933</v>
      </c>
      <c r="C15" s="175" t="s">
        <v>1934</v>
      </c>
      <c r="D15" s="168" t="s">
        <v>1928</v>
      </c>
      <c r="E15" s="169">
        <v>1</v>
      </c>
      <c r="F15" s="170"/>
      <c r="G15" s="171">
        <f>ROUND(E15*F15,2)</f>
        <v>0</v>
      </c>
      <c r="H15" s="170"/>
      <c r="I15" s="171">
        <f>ROUND(E15*H15,2)</f>
        <v>0</v>
      </c>
      <c r="J15" s="170"/>
      <c r="K15" s="171">
        <f>ROUND(E15*J15,2)</f>
        <v>0</v>
      </c>
      <c r="L15" s="171">
        <v>21</v>
      </c>
      <c r="M15" s="171">
        <f>G15*(1+L15/100)</f>
        <v>0</v>
      </c>
      <c r="N15" s="171">
        <v>0</v>
      </c>
      <c r="O15" s="171">
        <f>ROUND(E15*N15,2)</f>
        <v>0</v>
      </c>
      <c r="P15" s="171">
        <v>0</v>
      </c>
      <c r="Q15" s="171">
        <f>ROUND(E15*P15,2)</f>
        <v>0</v>
      </c>
      <c r="R15" s="171"/>
      <c r="S15" s="171" t="s">
        <v>255</v>
      </c>
      <c r="T15" s="172" t="s">
        <v>256</v>
      </c>
      <c r="U15" s="156">
        <v>0</v>
      </c>
      <c r="V15" s="156">
        <f>ROUND(E15*U15,2)</f>
        <v>0</v>
      </c>
      <c r="W15" s="156"/>
      <c r="X15" s="156" t="s">
        <v>257</v>
      </c>
      <c r="Y15" s="147"/>
      <c r="Z15" s="147"/>
      <c r="AA15" s="147"/>
      <c r="AB15" s="147"/>
      <c r="AC15" s="147"/>
      <c r="AD15" s="147"/>
      <c r="AE15" s="147"/>
      <c r="AF15" s="147"/>
      <c r="AG15" s="147" t="s">
        <v>1598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266" t="s">
        <v>1935</v>
      </c>
      <c r="D16" s="267"/>
      <c r="E16" s="267"/>
      <c r="F16" s="267"/>
      <c r="G16" s="267"/>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404</v>
      </c>
      <c r="AH16" s="147"/>
      <c r="AI16" s="147"/>
      <c r="AJ16" s="147"/>
      <c r="AK16" s="147"/>
      <c r="AL16" s="147"/>
      <c r="AM16" s="147"/>
      <c r="AN16" s="147"/>
      <c r="AO16" s="147"/>
      <c r="AP16" s="147"/>
      <c r="AQ16" s="147"/>
      <c r="AR16" s="147"/>
      <c r="AS16" s="147"/>
      <c r="AT16" s="147"/>
      <c r="AU16" s="147"/>
      <c r="AV16" s="147"/>
      <c r="AW16" s="147"/>
      <c r="AX16" s="147"/>
      <c r="AY16" s="147"/>
      <c r="AZ16" s="147"/>
      <c r="BA16" s="185" t="str">
        <f>C16</f>
        <v>montáž uzavíracích klapek na přívodu a odvodu (dopojení zajistí ÚT, CHL, MaR), úprava dopojovacího potrubí,</v>
      </c>
      <c r="BB16" s="147"/>
      <c r="BC16" s="147"/>
      <c r="BD16" s="147"/>
      <c r="BE16" s="147"/>
      <c r="BF16" s="147"/>
      <c r="BG16" s="147"/>
      <c r="BH16" s="147"/>
    </row>
    <row r="17" spans="1:60" outlineLevel="1" x14ac:dyDescent="0.2">
      <c r="A17" s="154"/>
      <c r="B17" s="155"/>
      <c r="C17" s="268" t="s">
        <v>1936</v>
      </c>
      <c r="D17" s="269"/>
      <c r="E17" s="269"/>
      <c r="F17" s="269"/>
      <c r="G17" s="269"/>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404</v>
      </c>
      <c r="AH17" s="147"/>
      <c r="AI17" s="147"/>
      <c r="AJ17" s="147"/>
      <c r="AK17" s="147"/>
      <c r="AL17" s="147"/>
      <c r="AM17" s="147"/>
      <c r="AN17" s="147"/>
      <c r="AO17" s="147"/>
      <c r="AP17" s="147"/>
      <c r="AQ17" s="147"/>
      <c r="AR17" s="147"/>
      <c r="AS17" s="147"/>
      <c r="AT17" s="147"/>
      <c r="AU17" s="147"/>
      <c r="AV17" s="147"/>
      <c r="AW17" s="147"/>
      <c r="AX17" s="147"/>
      <c r="AY17" s="147"/>
      <c r="AZ17" s="147"/>
      <c r="BA17" s="185" t="str">
        <f>C17</f>
        <v>posun stávajících komor, včetně servisních vypínačů jejich prokabelování a sifonů pro odvod kondenzátu,</v>
      </c>
      <c r="BB17" s="147"/>
      <c r="BC17" s="147"/>
      <c r="BD17" s="147"/>
      <c r="BE17" s="147"/>
      <c r="BF17" s="147"/>
      <c r="BG17" s="147"/>
      <c r="BH17" s="147"/>
    </row>
    <row r="18" spans="1:60" outlineLevel="1" x14ac:dyDescent="0.2">
      <c r="A18" s="154"/>
      <c r="B18" s="155"/>
      <c r="C18" s="268" t="s">
        <v>1937</v>
      </c>
      <c r="D18" s="269"/>
      <c r="E18" s="269"/>
      <c r="F18" s="269"/>
      <c r="G18" s="269"/>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404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68" t="s">
        <v>1938</v>
      </c>
      <c r="D19" s="269"/>
      <c r="E19" s="269"/>
      <c r="F19" s="269"/>
      <c r="G19" s="269"/>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404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76" t="s">
        <v>1939</v>
      </c>
      <c r="D20" s="157"/>
      <c r="E20" s="158"/>
      <c r="F20" s="156"/>
      <c r="G20" s="15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260</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76" t="s">
        <v>1932</v>
      </c>
      <c r="D21" s="157"/>
      <c r="E21" s="158"/>
      <c r="F21" s="156"/>
      <c r="G21" s="156"/>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260</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176" t="s">
        <v>127</v>
      </c>
      <c r="D22" s="157"/>
      <c r="E22" s="158">
        <v>1</v>
      </c>
      <c r="F22" s="156"/>
      <c r="G22" s="15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260</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6">
        <v>3</v>
      </c>
      <c r="B23" s="167" t="s">
        <v>1940</v>
      </c>
      <c r="C23" s="175" t="s">
        <v>1941</v>
      </c>
      <c r="D23" s="168" t="s">
        <v>1928</v>
      </c>
      <c r="E23" s="169">
        <v>1</v>
      </c>
      <c r="F23" s="170"/>
      <c r="G23" s="171">
        <f>ROUND(E23*F23,2)</f>
        <v>0</v>
      </c>
      <c r="H23" s="170"/>
      <c r="I23" s="171">
        <f>ROUND(E23*H23,2)</f>
        <v>0</v>
      </c>
      <c r="J23" s="170"/>
      <c r="K23" s="171">
        <f>ROUND(E23*J23,2)</f>
        <v>0</v>
      </c>
      <c r="L23" s="171">
        <v>21</v>
      </c>
      <c r="M23" s="171">
        <f>G23*(1+L23/100)</f>
        <v>0</v>
      </c>
      <c r="N23" s="171">
        <v>0</v>
      </c>
      <c r="O23" s="171">
        <f>ROUND(E23*N23,2)</f>
        <v>0</v>
      </c>
      <c r="P23" s="171">
        <v>0</v>
      </c>
      <c r="Q23" s="171">
        <f>ROUND(E23*P23,2)</f>
        <v>0</v>
      </c>
      <c r="R23" s="171"/>
      <c r="S23" s="171" t="s">
        <v>255</v>
      </c>
      <c r="T23" s="172" t="s">
        <v>256</v>
      </c>
      <c r="U23" s="156">
        <v>0</v>
      </c>
      <c r="V23" s="156">
        <f>ROUND(E23*U23,2)</f>
        <v>0</v>
      </c>
      <c r="W23" s="156"/>
      <c r="X23" s="156" t="s">
        <v>257</v>
      </c>
      <c r="Y23" s="147"/>
      <c r="Z23" s="147"/>
      <c r="AA23" s="147"/>
      <c r="AB23" s="147"/>
      <c r="AC23" s="147"/>
      <c r="AD23" s="147"/>
      <c r="AE23" s="147"/>
      <c r="AF23" s="147"/>
      <c r="AG23" s="147" t="s">
        <v>1598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6" t="s">
        <v>1939</v>
      </c>
      <c r="D24" s="157"/>
      <c r="E24" s="158"/>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260</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76" t="s">
        <v>1932</v>
      </c>
      <c r="D25" s="157"/>
      <c r="E25" s="158"/>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260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76" t="s">
        <v>127</v>
      </c>
      <c r="D26" s="157"/>
      <c r="E26" s="158">
        <v>1</v>
      </c>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260</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66">
        <v>4</v>
      </c>
      <c r="B27" s="167" t="s">
        <v>1942</v>
      </c>
      <c r="C27" s="175" t="s">
        <v>1943</v>
      </c>
      <c r="D27" s="168" t="s">
        <v>1928</v>
      </c>
      <c r="E27" s="169">
        <v>1</v>
      </c>
      <c r="F27" s="170"/>
      <c r="G27" s="171">
        <f>ROUND(E27*F27,2)</f>
        <v>0</v>
      </c>
      <c r="H27" s="170"/>
      <c r="I27" s="171">
        <f>ROUND(E27*H27,2)</f>
        <v>0</v>
      </c>
      <c r="J27" s="170"/>
      <c r="K27" s="171">
        <f>ROUND(E27*J27,2)</f>
        <v>0</v>
      </c>
      <c r="L27" s="171">
        <v>21</v>
      </c>
      <c r="M27" s="171">
        <f>G27*(1+L27/100)</f>
        <v>0</v>
      </c>
      <c r="N27" s="171">
        <v>0</v>
      </c>
      <c r="O27" s="171">
        <f>ROUND(E27*N27,2)</f>
        <v>0</v>
      </c>
      <c r="P27" s="171">
        <v>0</v>
      </c>
      <c r="Q27" s="171">
        <f>ROUND(E27*P27,2)</f>
        <v>0</v>
      </c>
      <c r="R27" s="171"/>
      <c r="S27" s="171" t="s">
        <v>255</v>
      </c>
      <c r="T27" s="172" t="s">
        <v>256</v>
      </c>
      <c r="U27" s="156">
        <v>0</v>
      </c>
      <c r="V27" s="156">
        <f>ROUND(E27*U27,2)</f>
        <v>0</v>
      </c>
      <c r="W27" s="156"/>
      <c r="X27" s="156" t="s">
        <v>257</v>
      </c>
      <c r="Y27" s="147"/>
      <c r="Z27" s="147"/>
      <c r="AA27" s="147"/>
      <c r="AB27" s="147"/>
      <c r="AC27" s="147"/>
      <c r="AD27" s="147"/>
      <c r="AE27" s="147"/>
      <c r="AF27" s="147"/>
      <c r="AG27" s="147" t="s">
        <v>1598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76" t="s">
        <v>1939</v>
      </c>
      <c r="D28" s="157"/>
      <c r="E28" s="158"/>
      <c r="F28" s="156"/>
      <c r="G28" s="1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260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76" t="s">
        <v>1932</v>
      </c>
      <c r="D29" s="157"/>
      <c r="E29" s="158"/>
      <c r="F29" s="156"/>
      <c r="G29" s="1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260</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6" t="s">
        <v>127</v>
      </c>
      <c r="D30" s="157"/>
      <c r="E30" s="158">
        <v>1</v>
      </c>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260</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6">
        <v>5</v>
      </c>
      <c r="B31" s="167" t="s">
        <v>1944</v>
      </c>
      <c r="C31" s="175" t="s">
        <v>1945</v>
      </c>
      <c r="D31" s="168" t="s">
        <v>1928</v>
      </c>
      <c r="E31" s="169">
        <v>16</v>
      </c>
      <c r="F31" s="170"/>
      <c r="G31" s="171">
        <f>ROUND(E31*F31,2)</f>
        <v>0</v>
      </c>
      <c r="H31" s="170"/>
      <c r="I31" s="171">
        <f>ROUND(E31*H31,2)</f>
        <v>0</v>
      </c>
      <c r="J31" s="170"/>
      <c r="K31" s="171">
        <f>ROUND(E31*J31,2)</f>
        <v>0</v>
      </c>
      <c r="L31" s="171">
        <v>21</v>
      </c>
      <c r="M31" s="171">
        <f>G31*(1+L31/100)</f>
        <v>0</v>
      </c>
      <c r="N31" s="171">
        <v>0</v>
      </c>
      <c r="O31" s="171">
        <f>ROUND(E31*N31,2)</f>
        <v>0</v>
      </c>
      <c r="P31" s="171">
        <v>0</v>
      </c>
      <c r="Q31" s="171">
        <f>ROUND(E31*P31,2)</f>
        <v>0</v>
      </c>
      <c r="R31" s="171"/>
      <c r="S31" s="171" t="s">
        <v>255</v>
      </c>
      <c r="T31" s="172" t="s">
        <v>256</v>
      </c>
      <c r="U31" s="156">
        <v>0</v>
      </c>
      <c r="V31" s="156">
        <f>ROUND(E31*U31,2)</f>
        <v>0</v>
      </c>
      <c r="W31" s="156"/>
      <c r="X31" s="156" t="s">
        <v>257</v>
      </c>
      <c r="Y31" s="147"/>
      <c r="Z31" s="147"/>
      <c r="AA31" s="147"/>
      <c r="AB31" s="147"/>
      <c r="AC31" s="147"/>
      <c r="AD31" s="147"/>
      <c r="AE31" s="147"/>
      <c r="AF31" s="147"/>
      <c r="AG31" s="147" t="s">
        <v>1598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76" t="s">
        <v>1939</v>
      </c>
      <c r="D32" s="157"/>
      <c r="E32" s="158"/>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260</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76" t="s">
        <v>1946</v>
      </c>
      <c r="D33" s="157"/>
      <c r="E33" s="158"/>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260</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76" t="s">
        <v>1947</v>
      </c>
      <c r="D34" s="157"/>
      <c r="E34" s="158">
        <v>16</v>
      </c>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260</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66">
        <v>6</v>
      </c>
      <c r="B35" s="167" t="s">
        <v>1948</v>
      </c>
      <c r="C35" s="175" t="s">
        <v>1949</v>
      </c>
      <c r="D35" s="168" t="s">
        <v>1928</v>
      </c>
      <c r="E35" s="169">
        <v>1</v>
      </c>
      <c r="F35" s="170"/>
      <c r="G35" s="171">
        <f>ROUND(E35*F35,2)</f>
        <v>0</v>
      </c>
      <c r="H35" s="170"/>
      <c r="I35" s="171">
        <f>ROUND(E35*H35,2)</f>
        <v>0</v>
      </c>
      <c r="J35" s="170"/>
      <c r="K35" s="171">
        <f>ROUND(E35*J35,2)</f>
        <v>0</v>
      </c>
      <c r="L35" s="171">
        <v>21</v>
      </c>
      <c r="M35" s="171">
        <f>G35*(1+L35/100)</f>
        <v>0</v>
      </c>
      <c r="N35" s="171">
        <v>0</v>
      </c>
      <c r="O35" s="171">
        <f>ROUND(E35*N35,2)</f>
        <v>0</v>
      </c>
      <c r="P35" s="171">
        <v>0</v>
      </c>
      <c r="Q35" s="171">
        <f>ROUND(E35*P35,2)</f>
        <v>0</v>
      </c>
      <c r="R35" s="171"/>
      <c r="S35" s="171" t="s">
        <v>255</v>
      </c>
      <c r="T35" s="172" t="s">
        <v>256</v>
      </c>
      <c r="U35" s="156">
        <v>0</v>
      </c>
      <c r="V35" s="156">
        <f>ROUND(E35*U35,2)</f>
        <v>0</v>
      </c>
      <c r="W35" s="156"/>
      <c r="X35" s="156" t="s">
        <v>257</v>
      </c>
      <c r="Y35" s="147"/>
      <c r="Z35" s="147"/>
      <c r="AA35" s="147"/>
      <c r="AB35" s="147"/>
      <c r="AC35" s="147"/>
      <c r="AD35" s="147"/>
      <c r="AE35" s="147"/>
      <c r="AF35" s="147"/>
      <c r="AG35" s="147" t="s">
        <v>1598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76" t="s">
        <v>1939</v>
      </c>
      <c r="D36" s="157"/>
      <c r="E36" s="158"/>
      <c r="F36" s="156"/>
      <c r="G36" s="15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260</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76" t="s">
        <v>1932</v>
      </c>
      <c r="D37" s="157"/>
      <c r="E37" s="158"/>
      <c r="F37" s="156"/>
      <c r="G37" s="156"/>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260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6" t="s">
        <v>127</v>
      </c>
      <c r="D38" s="157"/>
      <c r="E38" s="158">
        <v>1</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260</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6">
        <v>7</v>
      </c>
      <c r="B39" s="167" t="s">
        <v>1950</v>
      </c>
      <c r="C39" s="175" t="s">
        <v>1951</v>
      </c>
      <c r="D39" s="168" t="s">
        <v>376</v>
      </c>
      <c r="E39" s="169">
        <v>8</v>
      </c>
      <c r="F39" s="170"/>
      <c r="G39" s="171">
        <f>ROUND(E39*F39,2)</f>
        <v>0</v>
      </c>
      <c r="H39" s="170"/>
      <c r="I39" s="171">
        <f>ROUND(E39*H39,2)</f>
        <v>0</v>
      </c>
      <c r="J39" s="170"/>
      <c r="K39" s="171">
        <f>ROUND(E39*J39,2)</f>
        <v>0</v>
      </c>
      <c r="L39" s="171">
        <v>21</v>
      </c>
      <c r="M39" s="171">
        <f>G39*(1+L39/100)</f>
        <v>0</v>
      </c>
      <c r="N39" s="171">
        <v>0</v>
      </c>
      <c r="O39" s="171">
        <f>ROUND(E39*N39,2)</f>
        <v>0</v>
      </c>
      <c r="P39" s="171">
        <v>0</v>
      </c>
      <c r="Q39" s="171">
        <f>ROUND(E39*P39,2)</f>
        <v>0</v>
      </c>
      <c r="R39" s="171"/>
      <c r="S39" s="171" t="s">
        <v>255</v>
      </c>
      <c r="T39" s="172" t="s">
        <v>256</v>
      </c>
      <c r="U39" s="156">
        <v>0</v>
      </c>
      <c r="V39" s="156">
        <f>ROUND(E39*U39,2)</f>
        <v>0</v>
      </c>
      <c r="W39" s="156"/>
      <c r="X39" s="156" t="s">
        <v>961</v>
      </c>
      <c r="Y39" s="147"/>
      <c r="Z39" s="147"/>
      <c r="AA39" s="147"/>
      <c r="AB39" s="147"/>
      <c r="AC39" s="147"/>
      <c r="AD39" s="147"/>
      <c r="AE39" s="147"/>
      <c r="AF39" s="147"/>
      <c r="AG39" s="147" t="s">
        <v>1617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6" t="s">
        <v>1939</v>
      </c>
      <c r="D40" s="157"/>
      <c r="E40" s="158"/>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260</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76" t="s">
        <v>1952</v>
      </c>
      <c r="D41" s="157"/>
      <c r="E41" s="158"/>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260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76" t="s">
        <v>149</v>
      </c>
      <c r="D42" s="157"/>
      <c r="E42" s="158">
        <v>8</v>
      </c>
      <c r="F42" s="156"/>
      <c r="G42" s="156"/>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260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6">
        <v>8</v>
      </c>
      <c r="B43" s="167" t="s">
        <v>1953</v>
      </c>
      <c r="C43" s="175" t="s">
        <v>1954</v>
      </c>
      <c r="D43" s="168" t="s">
        <v>376</v>
      </c>
      <c r="E43" s="169">
        <v>8</v>
      </c>
      <c r="F43" s="170"/>
      <c r="G43" s="171">
        <f>ROUND(E43*F43,2)</f>
        <v>0</v>
      </c>
      <c r="H43" s="170"/>
      <c r="I43" s="171">
        <f>ROUND(E43*H43,2)</f>
        <v>0</v>
      </c>
      <c r="J43" s="170"/>
      <c r="K43" s="171">
        <f>ROUND(E43*J43,2)</f>
        <v>0</v>
      </c>
      <c r="L43" s="171">
        <v>21</v>
      </c>
      <c r="M43" s="171">
        <f>G43*(1+L43/100)</f>
        <v>0</v>
      </c>
      <c r="N43" s="171">
        <v>0</v>
      </c>
      <c r="O43" s="171">
        <f>ROUND(E43*N43,2)</f>
        <v>0</v>
      </c>
      <c r="P43" s="171">
        <v>0</v>
      </c>
      <c r="Q43" s="171">
        <f>ROUND(E43*P43,2)</f>
        <v>0</v>
      </c>
      <c r="R43" s="171"/>
      <c r="S43" s="171" t="s">
        <v>255</v>
      </c>
      <c r="T43" s="172" t="s">
        <v>256</v>
      </c>
      <c r="U43" s="156">
        <v>0</v>
      </c>
      <c r="V43" s="156">
        <f>ROUND(E43*U43,2)</f>
        <v>0</v>
      </c>
      <c r="W43" s="156"/>
      <c r="X43" s="156" t="s">
        <v>961</v>
      </c>
      <c r="Y43" s="147"/>
      <c r="Z43" s="147"/>
      <c r="AA43" s="147"/>
      <c r="AB43" s="147"/>
      <c r="AC43" s="147"/>
      <c r="AD43" s="147"/>
      <c r="AE43" s="147"/>
      <c r="AF43" s="147"/>
      <c r="AG43" s="147" t="s">
        <v>1617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266" t="s">
        <v>1955</v>
      </c>
      <c r="D44" s="267"/>
      <c r="E44" s="267"/>
      <c r="F44" s="267"/>
      <c r="G44" s="267"/>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404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176" t="s">
        <v>1939</v>
      </c>
      <c r="D45" s="157"/>
      <c r="E45" s="158"/>
      <c r="F45" s="156"/>
      <c r="G45" s="156"/>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260</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76" t="s">
        <v>1952</v>
      </c>
      <c r="D46" s="157"/>
      <c r="E46" s="158"/>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260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76" t="s">
        <v>149</v>
      </c>
      <c r="D47" s="157"/>
      <c r="E47" s="158">
        <v>8</v>
      </c>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260</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89">
        <v>9</v>
      </c>
      <c r="B48" s="190" t="s">
        <v>1956</v>
      </c>
      <c r="C48" s="196" t="s">
        <v>1957</v>
      </c>
      <c r="D48" s="191" t="s">
        <v>1024</v>
      </c>
      <c r="E48" s="192">
        <v>30</v>
      </c>
      <c r="F48" s="193"/>
      <c r="G48" s="194">
        <f t="shared" ref="G48:G53" si="0">ROUND(E48*F48,2)</f>
        <v>0</v>
      </c>
      <c r="H48" s="193"/>
      <c r="I48" s="194">
        <f t="shared" ref="I48:I53" si="1">ROUND(E48*H48,2)</f>
        <v>0</v>
      </c>
      <c r="J48" s="193"/>
      <c r="K48" s="194">
        <f t="shared" ref="K48:K53" si="2">ROUND(E48*J48,2)</f>
        <v>0</v>
      </c>
      <c r="L48" s="194">
        <v>21</v>
      </c>
      <c r="M48" s="194">
        <f t="shared" ref="M48:M53" si="3">G48*(1+L48/100)</f>
        <v>0</v>
      </c>
      <c r="N48" s="194">
        <v>0</v>
      </c>
      <c r="O48" s="194">
        <f t="shared" ref="O48:O53" si="4">ROUND(E48*N48,2)</f>
        <v>0</v>
      </c>
      <c r="P48" s="194">
        <v>0</v>
      </c>
      <c r="Q48" s="194">
        <f t="shared" ref="Q48:Q53" si="5">ROUND(E48*P48,2)</f>
        <v>0</v>
      </c>
      <c r="R48" s="194"/>
      <c r="S48" s="194" t="s">
        <v>255</v>
      </c>
      <c r="T48" s="195" t="s">
        <v>256</v>
      </c>
      <c r="U48" s="156">
        <v>0</v>
      </c>
      <c r="V48" s="156">
        <f t="shared" ref="V48:V53" si="6">ROUND(E48*U48,2)</f>
        <v>0</v>
      </c>
      <c r="W48" s="156"/>
      <c r="X48" s="156" t="s">
        <v>961</v>
      </c>
      <c r="Y48" s="147"/>
      <c r="Z48" s="147"/>
      <c r="AA48" s="147"/>
      <c r="AB48" s="147"/>
      <c r="AC48" s="147"/>
      <c r="AD48" s="147"/>
      <c r="AE48" s="147"/>
      <c r="AF48" s="147"/>
      <c r="AG48" s="147" t="s">
        <v>1617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9">
        <v>10</v>
      </c>
      <c r="B49" s="190" t="s">
        <v>1958</v>
      </c>
      <c r="C49" s="196" t="s">
        <v>1959</v>
      </c>
      <c r="D49" s="191" t="s">
        <v>792</v>
      </c>
      <c r="E49" s="192">
        <v>1</v>
      </c>
      <c r="F49" s="193"/>
      <c r="G49" s="194">
        <f t="shared" si="0"/>
        <v>0</v>
      </c>
      <c r="H49" s="193"/>
      <c r="I49" s="194">
        <f t="shared" si="1"/>
        <v>0</v>
      </c>
      <c r="J49" s="193"/>
      <c r="K49" s="194">
        <f t="shared" si="2"/>
        <v>0</v>
      </c>
      <c r="L49" s="194">
        <v>21</v>
      </c>
      <c r="M49" s="194">
        <f t="shared" si="3"/>
        <v>0</v>
      </c>
      <c r="N49" s="194">
        <v>0</v>
      </c>
      <c r="O49" s="194">
        <f t="shared" si="4"/>
        <v>0</v>
      </c>
      <c r="P49" s="194">
        <v>0</v>
      </c>
      <c r="Q49" s="194">
        <f t="shared" si="5"/>
        <v>0</v>
      </c>
      <c r="R49" s="194"/>
      <c r="S49" s="194" t="s">
        <v>255</v>
      </c>
      <c r="T49" s="195" t="s">
        <v>256</v>
      </c>
      <c r="U49" s="156">
        <v>0</v>
      </c>
      <c r="V49" s="156">
        <f t="shared" si="6"/>
        <v>0</v>
      </c>
      <c r="W49" s="156"/>
      <c r="X49" s="156" t="s">
        <v>257</v>
      </c>
      <c r="Y49" s="147"/>
      <c r="Z49" s="147"/>
      <c r="AA49" s="147"/>
      <c r="AB49" s="147"/>
      <c r="AC49" s="147"/>
      <c r="AD49" s="147"/>
      <c r="AE49" s="147"/>
      <c r="AF49" s="147"/>
      <c r="AG49" s="147" t="s">
        <v>1598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9">
        <v>11</v>
      </c>
      <c r="B50" s="190" t="s">
        <v>1960</v>
      </c>
      <c r="C50" s="196" t="s">
        <v>1961</v>
      </c>
      <c r="D50" s="191" t="s">
        <v>792</v>
      </c>
      <c r="E50" s="192">
        <v>1</v>
      </c>
      <c r="F50" s="193"/>
      <c r="G50" s="194">
        <f t="shared" si="0"/>
        <v>0</v>
      </c>
      <c r="H50" s="193"/>
      <c r="I50" s="194">
        <f t="shared" si="1"/>
        <v>0</v>
      </c>
      <c r="J50" s="193"/>
      <c r="K50" s="194">
        <f t="shared" si="2"/>
        <v>0</v>
      </c>
      <c r="L50" s="194">
        <v>21</v>
      </c>
      <c r="M50" s="194">
        <f t="shared" si="3"/>
        <v>0</v>
      </c>
      <c r="N50" s="194">
        <v>0</v>
      </c>
      <c r="O50" s="194">
        <f t="shared" si="4"/>
        <v>0</v>
      </c>
      <c r="P50" s="194">
        <v>0</v>
      </c>
      <c r="Q50" s="194">
        <f t="shared" si="5"/>
        <v>0</v>
      </c>
      <c r="R50" s="194"/>
      <c r="S50" s="194" t="s">
        <v>255</v>
      </c>
      <c r="T50" s="195" t="s">
        <v>256</v>
      </c>
      <c r="U50" s="156">
        <v>0</v>
      </c>
      <c r="V50" s="156">
        <f t="shared" si="6"/>
        <v>0</v>
      </c>
      <c r="W50" s="156"/>
      <c r="X50" s="156" t="s">
        <v>257</v>
      </c>
      <c r="Y50" s="147"/>
      <c r="Z50" s="147"/>
      <c r="AA50" s="147"/>
      <c r="AB50" s="147"/>
      <c r="AC50" s="147"/>
      <c r="AD50" s="147"/>
      <c r="AE50" s="147"/>
      <c r="AF50" s="147"/>
      <c r="AG50" s="147" t="s">
        <v>1598</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9">
        <v>12</v>
      </c>
      <c r="B51" s="190" t="s">
        <v>1962</v>
      </c>
      <c r="C51" s="196" t="s">
        <v>1963</v>
      </c>
      <c r="D51" s="191" t="s">
        <v>1964</v>
      </c>
      <c r="E51" s="192">
        <v>1</v>
      </c>
      <c r="F51" s="193"/>
      <c r="G51" s="194">
        <f t="shared" si="0"/>
        <v>0</v>
      </c>
      <c r="H51" s="193"/>
      <c r="I51" s="194">
        <f t="shared" si="1"/>
        <v>0</v>
      </c>
      <c r="J51" s="193"/>
      <c r="K51" s="194">
        <f t="shared" si="2"/>
        <v>0</v>
      </c>
      <c r="L51" s="194">
        <v>21</v>
      </c>
      <c r="M51" s="194">
        <f t="shared" si="3"/>
        <v>0</v>
      </c>
      <c r="N51" s="194">
        <v>0</v>
      </c>
      <c r="O51" s="194">
        <f t="shared" si="4"/>
        <v>0</v>
      </c>
      <c r="P51" s="194">
        <v>0</v>
      </c>
      <c r="Q51" s="194">
        <f t="shared" si="5"/>
        <v>0</v>
      </c>
      <c r="R51" s="194"/>
      <c r="S51" s="194" t="s">
        <v>255</v>
      </c>
      <c r="T51" s="195" t="s">
        <v>256</v>
      </c>
      <c r="U51" s="156">
        <v>0</v>
      </c>
      <c r="V51" s="156">
        <f t="shared" si="6"/>
        <v>0</v>
      </c>
      <c r="W51" s="156"/>
      <c r="X51" s="156" t="s">
        <v>257</v>
      </c>
      <c r="Y51" s="147"/>
      <c r="Z51" s="147"/>
      <c r="AA51" s="147"/>
      <c r="AB51" s="147"/>
      <c r="AC51" s="147"/>
      <c r="AD51" s="147"/>
      <c r="AE51" s="147"/>
      <c r="AF51" s="147"/>
      <c r="AG51" s="147" t="s">
        <v>1598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89">
        <v>13</v>
      </c>
      <c r="B52" s="190" t="s">
        <v>1965</v>
      </c>
      <c r="C52" s="196" t="s">
        <v>1966</v>
      </c>
      <c r="D52" s="191" t="s">
        <v>792</v>
      </c>
      <c r="E52" s="192">
        <v>1</v>
      </c>
      <c r="F52" s="193"/>
      <c r="G52" s="194">
        <f t="shared" si="0"/>
        <v>0</v>
      </c>
      <c r="H52" s="193"/>
      <c r="I52" s="194">
        <f t="shared" si="1"/>
        <v>0</v>
      </c>
      <c r="J52" s="193"/>
      <c r="K52" s="194">
        <f t="shared" si="2"/>
        <v>0</v>
      </c>
      <c r="L52" s="194">
        <v>21</v>
      </c>
      <c r="M52" s="194">
        <f t="shared" si="3"/>
        <v>0</v>
      </c>
      <c r="N52" s="194">
        <v>0</v>
      </c>
      <c r="O52" s="194">
        <f t="shared" si="4"/>
        <v>0</v>
      </c>
      <c r="P52" s="194">
        <v>0</v>
      </c>
      <c r="Q52" s="194">
        <f t="shared" si="5"/>
        <v>0</v>
      </c>
      <c r="R52" s="194"/>
      <c r="S52" s="194" t="s">
        <v>255</v>
      </c>
      <c r="T52" s="195" t="s">
        <v>256</v>
      </c>
      <c r="U52" s="156">
        <v>0</v>
      </c>
      <c r="V52" s="156">
        <f t="shared" si="6"/>
        <v>0</v>
      </c>
      <c r="W52" s="156"/>
      <c r="X52" s="156" t="s">
        <v>257</v>
      </c>
      <c r="Y52" s="147"/>
      <c r="Z52" s="147"/>
      <c r="AA52" s="147"/>
      <c r="AB52" s="147"/>
      <c r="AC52" s="147"/>
      <c r="AD52" s="147"/>
      <c r="AE52" s="147"/>
      <c r="AF52" s="147"/>
      <c r="AG52" s="147" t="s">
        <v>1598</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9">
        <v>14</v>
      </c>
      <c r="B53" s="190" t="s">
        <v>1967</v>
      </c>
      <c r="C53" s="196" t="s">
        <v>1968</v>
      </c>
      <c r="D53" s="191" t="s">
        <v>1928</v>
      </c>
      <c r="E53" s="192">
        <v>1</v>
      </c>
      <c r="F53" s="193"/>
      <c r="G53" s="194">
        <f t="shared" si="0"/>
        <v>0</v>
      </c>
      <c r="H53" s="193"/>
      <c r="I53" s="194">
        <f t="shared" si="1"/>
        <v>0</v>
      </c>
      <c r="J53" s="193"/>
      <c r="K53" s="194">
        <f t="shared" si="2"/>
        <v>0</v>
      </c>
      <c r="L53" s="194">
        <v>21</v>
      </c>
      <c r="M53" s="194">
        <f t="shared" si="3"/>
        <v>0</v>
      </c>
      <c r="N53" s="194">
        <v>0</v>
      </c>
      <c r="O53" s="194">
        <f t="shared" si="4"/>
        <v>0</v>
      </c>
      <c r="P53" s="194">
        <v>0</v>
      </c>
      <c r="Q53" s="194">
        <f t="shared" si="5"/>
        <v>0</v>
      </c>
      <c r="R53" s="194"/>
      <c r="S53" s="194" t="s">
        <v>255</v>
      </c>
      <c r="T53" s="195" t="s">
        <v>256</v>
      </c>
      <c r="U53" s="156">
        <v>0</v>
      </c>
      <c r="V53" s="156">
        <f t="shared" si="6"/>
        <v>0</v>
      </c>
      <c r="W53" s="156"/>
      <c r="X53" s="156" t="s">
        <v>257</v>
      </c>
      <c r="Y53" s="147"/>
      <c r="Z53" s="147"/>
      <c r="AA53" s="147"/>
      <c r="AB53" s="147"/>
      <c r="AC53" s="147"/>
      <c r="AD53" s="147"/>
      <c r="AE53" s="147"/>
      <c r="AF53" s="147"/>
      <c r="AG53" s="147" t="s">
        <v>1598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5.5" x14ac:dyDescent="0.2">
      <c r="A54" s="160" t="s">
        <v>250</v>
      </c>
      <c r="B54" s="161" t="s">
        <v>54</v>
      </c>
      <c r="C54" s="174" t="s">
        <v>118</v>
      </c>
      <c r="D54" s="162"/>
      <c r="E54" s="163"/>
      <c r="F54" s="164"/>
      <c r="G54" s="164">
        <f>SUMIF(AG55:AG267,"&lt;&gt;NOR",G55:G267)</f>
        <v>0</v>
      </c>
      <c r="H54" s="164"/>
      <c r="I54" s="164">
        <f>SUM(I55:I267)</f>
        <v>0</v>
      </c>
      <c r="J54" s="164"/>
      <c r="K54" s="164">
        <f>SUM(K55:K267)</f>
        <v>0</v>
      </c>
      <c r="L54" s="164"/>
      <c r="M54" s="164">
        <f>SUM(M55:M267)</f>
        <v>0</v>
      </c>
      <c r="N54" s="164"/>
      <c r="O54" s="164">
        <f>SUM(O55:O267)</f>
        <v>0</v>
      </c>
      <c r="P54" s="164"/>
      <c r="Q54" s="164">
        <f>SUM(Q55:Q267)</f>
        <v>0</v>
      </c>
      <c r="R54" s="164"/>
      <c r="S54" s="164"/>
      <c r="T54" s="165"/>
      <c r="U54" s="159"/>
      <c r="V54" s="159">
        <f>SUM(V55:V267)</f>
        <v>0</v>
      </c>
      <c r="W54" s="159"/>
      <c r="X54" s="159"/>
      <c r="AG54" t="s">
        <v>251</v>
      </c>
    </row>
    <row r="55" spans="1:60" outlineLevel="1" x14ac:dyDescent="0.2">
      <c r="A55" s="166">
        <v>15</v>
      </c>
      <c r="B55" s="167" t="s">
        <v>1969</v>
      </c>
      <c r="C55" s="175" t="s">
        <v>1970</v>
      </c>
      <c r="D55" s="168" t="s">
        <v>1928</v>
      </c>
      <c r="E55" s="169">
        <v>1</v>
      </c>
      <c r="F55" s="170"/>
      <c r="G55" s="171">
        <f>ROUND(E55*F55,2)</f>
        <v>0</v>
      </c>
      <c r="H55" s="170"/>
      <c r="I55" s="171">
        <f>ROUND(E55*H55,2)</f>
        <v>0</v>
      </c>
      <c r="J55" s="170"/>
      <c r="K55" s="171">
        <f>ROUND(E55*J55,2)</f>
        <v>0</v>
      </c>
      <c r="L55" s="171">
        <v>21</v>
      </c>
      <c r="M55" s="171">
        <f>G55*(1+L55/100)</f>
        <v>0</v>
      </c>
      <c r="N55" s="171">
        <v>0</v>
      </c>
      <c r="O55" s="171">
        <f>ROUND(E55*N55,2)</f>
        <v>0</v>
      </c>
      <c r="P55" s="171">
        <v>0</v>
      </c>
      <c r="Q55" s="171">
        <f>ROUND(E55*P55,2)</f>
        <v>0</v>
      </c>
      <c r="R55" s="171"/>
      <c r="S55" s="171" t="s">
        <v>255</v>
      </c>
      <c r="T55" s="172" t="s">
        <v>256</v>
      </c>
      <c r="U55" s="156">
        <v>0</v>
      </c>
      <c r="V55" s="156">
        <f>ROUND(E55*U55,2)</f>
        <v>0</v>
      </c>
      <c r="W55" s="156"/>
      <c r="X55" s="156" t="s">
        <v>961</v>
      </c>
      <c r="Y55" s="147"/>
      <c r="Z55" s="147"/>
      <c r="AA55" s="147"/>
      <c r="AB55" s="147"/>
      <c r="AC55" s="147"/>
      <c r="AD55" s="147"/>
      <c r="AE55" s="147"/>
      <c r="AF55" s="147"/>
      <c r="AG55" s="147" t="s">
        <v>1617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266" t="s">
        <v>1971</v>
      </c>
      <c r="D56" s="267"/>
      <c r="E56" s="267"/>
      <c r="F56" s="267"/>
      <c r="G56" s="267"/>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404</v>
      </c>
      <c r="AH56" s="147"/>
      <c r="AI56" s="147"/>
      <c r="AJ56" s="147"/>
      <c r="AK56" s="147"/>
      <c r="AL56" s="147"/>
      <c r="AM56" s="147"/>
      <c r="AN56" s="147"/>
      <c r="AO56" s="147"/>
      <c r="AP56" s="147"/>
      <c r="AQ56" s="147"/>
      <c r="AR56" s="147"/>
      <c r="AS56" s="147"/>
      <c r="AT56" s="147"/>
      <c r="AU56" s="147"/>
      <c r="AV56" s="147"/>
      <c r="AW56" s="147"/>
      <c r="AX56" s="147"/>
      <c r="AY56" s="147"/>
      <c r="AZ56" s="147"/>
      <c r="BA56" s="185" t="str">
        <f>C56</f>
        <v>vnitřní hygienické provedení, 3-patrová jednotka, základový rám s nastavitelnými nohami, rámová konstrukce s hliníkovými profily</v>
      </c>
      <c r="BB56" s="147"/>
      <c r="BC56" s="147"/>
      <c r="BD56" s="147"/>
      <c r="BE56" s="147"/>
      <c r="BF56" s="147"/>
      <c r="BG56" s="147"/>
      <c r="BH56" s="147"/>
    </row>
    <row r="57" spans="1:60" ht="22.5" outlineLevel="1" x14ac:dyDescent="0.2">
      <c r="A57" s="154"/>
      <c r="B57" s="155"/>
      <c r="C57" s="268" t="s">
        <v>1972</v>
      </c>
      <c r="D57" s="269"/>
      <c r="E57" s="269"/>
      <c r="F57" s="269"/>
      <c r="G57" s="269"/>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404</v>
      </c>
      <c r="AH57" s="147"/>
      <c r="AI57" s="147"/>
      <c r="AJ57" s="147"/>
      <c r="AK57" s="147"/>
      <c r="AL57" s="147"/>
      <c r="AM57" s="147"/>
      <c r="AN57" s="147"/>
      <c r="AO57" s="147"/>
      <c r="AP57" s="147"/>
      <c r="AQ57" s="147"/>
      <c r="AR57" s="147"/>
      <c r="AS57" s="147"/>
      <c r="AT57" s="147"/>
      <c r="AU57" s="147"/>
      <c r="AV57" s="147"/>
      <c r="AW57" s="147"/>
      <c r="AX57" s="147"/>
      <c r="AY57" s="147"/>
      <c r="AZ57" s="147"/>
      <c r="BA57" s="185" t="str">
        <f>C57</f>
        <v>a sendvičovými panely demontovatelnými zvenčí, která má hladké vnitřní stěny (na stěnách nebudou výztuhy, hrany, prohlubně, nečistitelná místa).</v>
      </c>
      <c r="BB57" s="147"/>
      <c r="BC57" s="147"/>
      <c r="BD57" s="147"/>
      <c r="BE57" s="147"/>
      <c r="BF57" s="147"/>
      <c r="BG57" s="147"/>
      <c r="BH57" s="147"/>
    </row>
    <row r="58" spans="1:60" outlineLevel="1" x14ac:dyDescent="0.2">
      <c r="A58" s="154"/>
      <c r="B58" s="155"/>
      <c r="C58" s="268" t="s">
        <v>1973</v>
      </c>
      <c r="D58" s="269"/>
      <c r="E58" s="269"/>
      <c r="F58" s="269"/>
      <c r="G58" s="269"/>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404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268" t="s">
        <v>1974</v>
      </c>
      <c r="D59" s="269"/>
      <c r="E59" s="269"/>
      <c r="F59" s="269"/>
      <c r="G59" s="269"/>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404</v>
      </c>
      <c r="AH59" s="147"/>
      <c r="AI59" s="147"/>
      <c r="AJ59" s="147"/>
      <c r="AK59" s="147"/>
      <c r="AL59" s="147"/>
      <c r="AM59" s="147"/>
      <c r="AN59" s="147"/>
      <c r="AO59" s="147"/>
      <c r="AP59" s="147"/>
      <c r="AQ59" s="147"/>
      <c r="AR59" s="147"/>
      <c r="AS59" s="147"/>
      <c r="AT59" s="147"/>
      <c r="AU59" s="147"/>
      <c r="AV59" s="147"/>
      <c r="AW59" s="147"/>
      <c r="AX59" s="147"/>
      <c r="AY59" s="147"/>
      <c r="AZ59" s="147"/>
      <c r="BA59" s="185" t="str">
        <f>C59</f>
        <v>mech.stabilita D2, vzduchotěsnost skříně třídy L1/L2 (EN 1886), koeficient prostupu tepla T2, faktor tepelných mostů TB2,</v>
      </c>
      <c r="BB59" s="147"/>
      <c r="BC59" s="147"/>
      <c r="BD59" s="147"/>
      <c r="BE59" s="147"/>
      <c r="BF59" s="147"/>
      <c r="BG59" s="147"/>
      <c r="BH59" s="147"/>
    </row>
    <row r="60" spans="1:60" outlineLevel="1" x14ac:dyDescent="0.2">
      <c r="A60" s="154"/>
      <c r="B60" s="155"/>
      <c r="C60" s="268" t="s">
        <v>1975</v>
      </c>
      <c r="D60" s="269"/>
      <c r="E60" s="269"/>
      <c r="F60" s="269"/>
      <c r="G60" s="269"/>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404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268" t="s">
        <v>1976</v>
      </c>
      <c r="D61" s="269"/>
      <c r="E61" s="269"/>
      <c r="F61" s="269"/>
      <c r="G61" s="269"/>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404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68" t="s">
        <v>1977</v>
      </c>
      <c r="D62" s="269"/>
      <c r="E62" s="269"/>
      <c r="F62" s="269"/>
      <c r="G62" s="269"/>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404</v>
      </c>
      <c r="AH62" s="147"/>
      <c r="AI62" s="147"/>
      <c r="AJ62" s="147"/>
      <c r="AK62" s="147"/>
      <c r="AL62" s="147"/>
      <c r="AM62" s="147"/>
      <c r="AN62" s="147"/>
      <c r="AO62" s="147"/>
      <c r="AP62" s="147"/>
      <c r="AQ62" s="147"/>
      <c r="AR62" s="147"/>
      <c r="AS62" s="147"/>
      <c r="AT62" s="147"/>
      <c r="AU62" s="147"/>
      <c r="AV62" s="147"/>
      <c r="AW62" s="147"/>
      <c r="AX62" s="147"/>
      <c r="AY62" s="147"/>
      <c r="AZ62" s="147"/>
      <c r="BA62" s="185" t="str">
        <f>C62</f>
        <v>Technické parametry opláštění a komponentů jednotky (v souladu s ČSN EN 1886) musí být potvrzeny certifikací EUROVENT</v>
      </c>
      <c r="BB62" s="147"/>
      <c r="BC62" s="147"/>
      <c r="BD62" s="147"/>
      <c r="BE62" s="147"/>
      <c r="BF62" s="147"/>
      <c r="BG62" s="147"/>
      <c r="BH62" s="147"/>
    </row>
    <row r="63" spans="1:60" outlineLevel="1" x14ac:dyDescent="0.2">
      <c r="A63" s="154"/>
      <c r="B63" s="155"/>
      <c r="C63" s="268" t="s">
        <v>1978</v>
      </c>
      <c r="D63" s="269"/>
      <c r="E63" s="269"/>
      <c r="F63" s="269"/>
      <c r="G63" s="269"/>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404</v>
      </c>
      <c r="AH63" s="147"/>
      <c r="AI63" s="147"/>
      <c r="AJ63" s="147"/>
      <c r="AK63" s="147"/>
      <c r="AL63" s="147"/>
      <c r="AM63" s="147"/>
      <c r="AN63" s="147"/>
      <c r="AO63" s="147"/>
      <c r="AP63" s="147"/>
      <c r="AQ63" s="147"/>
      <c r="AR63" s="147"/>
      <c r="AS63" s="147"/>
      <c r="AT63" s="147"/>
      <c r="AU63" s="147"/>
      <c r="AV63" s="147"/>
      <c r="AW63" s="147"/>
      <c r="AX63" s="147"/>
      <c r="AY63" s="147"/>
      <c r="AZ63" s="147"/>
      <c r="BA63" s="185" t="str">
        <f>C63</f>
        <v>vývody na čelech jednotky, opláštění zhotoveno z dvojitých sendvičových panelů plech-izolace-plech, vodotěsně uzavřeno</v>
      </c>
      <c r="BB63" s="147"/>
      <c r="BC63" s="147"/>
      <c r="BD63" s="147"/>
      <c r="BE63" s="147"/>
      <c r="BF63" s="147"/>
      <c r="BG63" s="147"/>
      <c r="BH63" s="147"/>
    </row>
    <row r="64" spans="1:60" outlineLevel="1" x14ac:dyDescent="0.2">
      <c r="A64" s="154"/>
      <c r="B64" s="155"/>
      <c r="C64" s="268" t="s">
        <v>1979</v>
      </c>
      <c r="D64" s="269"/>
      <c r="E64" s="269"/>
      <c r="F64" s="269"/>
      <c r="G64" s="269"/>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404</v>
      </c>
      <c r="AH64" s="147"/>
      <c r="AI64" s="147"/>
      <c r="AJ64" s="147"/>
      <c r="AK64" s="147"/>
      <c r="AL64" s="147"/>
      <c r="AM64" s="147"/>
      <c r="AN64" s="147"/>
      <c r="AO64" s="147"/>
      <c r="AP64" s="147"/>
      <c r="AQ64" s="147"/>
      <c r="AR64" s="147"/>
      <c r="AS64" s="147"/>
      <c r="AT64" s="147"/>
      <c r="AU64" s="147"/>
      <c r="AV64" s="147"/>
      <c r="AW64" s="147"/>
      <c r="AX64" s="147"/>
      <c r="AY64" s="147"/>
      <c r="AZ64" s="147"/>
      <c r="BA64" s="185" t="str">
        <f>C64</f>
        <v>panely opláštění uvnitř zcela hladké bez řezných hran, tloušťka stěny pláště 60 mm panely jsou vyplněny nehořlavou minerální</v>
      </c>
      <c r="BB64" s="147"/>
      <c r="BC64" s="147"/>
      <c r="BD64" s="147"/>
      <c r="BE64" s="147"/>
      <c r="BF64" s="147"/>
      <c r="BG64" s="147"/>
      <c r="BH64" s="147"/>
    </row>
    <row r="65" spans="1:60" ht="22.5" outlineLevel="1" x14ac:dyDescent="0.2">
      <c r="A65" s="154"/>
      <c r="B65" s="155"/>
      <c r="C65" s="268" t="s">
        <v>1980</v>
      </c>
      <c r="D65" s="269"/>
      <c r="E65" s="269"/>
      <c r="F65" s="269"/>
      <c r="G65" s="269"/>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404</v>
      </c>
      <c r="AH65" s="147"/>
      <c r="AI65" s="147"/>
      <c r="AJ65" s="147"/>
      <c r="AK65" s="147"/>
      <c r="AL65" s="147"/>
      <c r="AM65" s="147"/>
      <c r="AN65" s="147"/>
      <c r="AO65" s="147"/>
      <c r="AP65" s="147"/>
      <c r="AQ65" s="147"/>
      <c r="AR65" s="147"/>
      <c r="AS65" s="147"/>
      <c r="AT65" s="147"/>
      <c r="AU65" s="147"/>
      <c r="AV65" s="147"/>
      <c r="AW65" s="147"/>
      <c r="AX65" s="147"/>
      <c r="AY65" s="147"/>
      <c r="AZ65" s="147"/>
      <c r="BA65" s="185" t="str">
        <f>C65</f>
        <v>vlnou (třída hořlavosti A1), pružné podložení jednotky, dveře jsou těsné s nastavitelným přítlakem za použití plnoprofilového těsnění v EPDM kvalitě</v>
      </c>
      <c r="BB65" s="147"/>
      <c r="BC65" s="147"/>
      <c r="BD65" s="147"/>
      <c r="BE65" s="147"/>
      <c r="BF65" s="147"/>
      <c r="BG65" s="147"/>
      <c r="BH65" s="147"/>
    </row>
    <row r="66" spans="1:60" outlineLevel="1" x14ac:dyDescent="0.2">
      <c r="A66" s="154"/>
      <c r="B66" s="155"/>
      <c r="C66" s="268" t="s">
        <v>1981</v>
      </c>
      <c r="D66" s="269"/>
      <c r="E66" s="269"/>
      <c r="F66" s="269"/>
      <c r="G66" s="269"/>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404</v>
      </c>
      <c r="AH66" s="147"/>
      <c r="AI66" s="147"/>
      <c r="AJ66" s="147"/>
      <c r="AK66" s="147"/>
      <c r="AL66" s="147"/>
      <c r="AM66" s="147"/>
      <c r="AN66" s="147"/>
      <c r="AO66" s="147"/>
      <c r="AP66" s="147"/>
      <c r="AQ66" s="147"/>
      <c r="AR66" s="147"/>
      <c r="AS66" s="147"/>
      <c r="AT66" s="147"/>
      <c r="AU66" s="147"/>
      <c r="AV66" s="147"/>
      <c r="AW66" s="147"/>
      <c r="AX66" s="147"/>
      <c r="AY66" s="147"/>
      <c r="AZ66" s="147"/>
      <c r="BA66" s="185" t="str">
        <f>C66</f>
        <v>Vnitřní plášť Aluzinkovaný ocelový plech s vstvou proti otiskům prstů (FeP02G AZ 185) třída protikorozní ochrany III</v>
      </c>
      <c r="BB66" s="147"/>
      <c r="BC66" s="147"/>
      <c r="BD66" s="147"/>
      <c r="BE66" s="147"/>
      <c r="BF66" s="147"/>
      <c r="BG66" s="147"/>
      <c r="BH66" s="147"/>
    </row>
    <row r="67" spans="1:60" outlineLevel="1" x14ac:dyDescent="0.2">
      <c r="A67" s="154"/>
      <c r="B67" s="155"/>
      <c r="C67" s="268" t="s">
        <v>1982</v>
      </c>
      <c r="D67" s="269"/>
      <c r="E67" s="269"/>
      <c r="F67" s="269"/>
      <c r="G67" s="269"/>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404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268" t="s">
        <v>1983</v>
      </c>
      <c r="D68" s="269"/>
      <c r="E68" s="269"/>
      <c r="F68" s="269"/>
      <c r="G68" s="269"/>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404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268" t="s">
        <v>1984</v>
      </c>
      <c r="D69" s="269"/>
      <c r="E69" s="269"/>
      <c r="F69" s="269"/>
      <c r="G69" s="269"/>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404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268" t="s">
        <v>1985</v>
      </c>
      <c r="D70" s="269"/>
      <c r="E70" s="269"/>
      <c r="F70" s="269"/>
      <c r="G70" s="269"/>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404</v>
      </c>
      <c r="AH70" s="147"/>
      <c r="AI70" s="147"/>
      <c r="AJ70" s="147"/>
      <c r="AK70" s="147"/>
      <c r="AL70" s="147"/>
      <c r="AM70" s="147"/>
      <c r="AN70" s="147"/>
      <c r="AO70" s="147"/>
      <c r="AP70" s="147"/>
      <c r="AQ70" s="147"/>
      <c r="AR70" s="147"/>
      <c r="AS70" s="147"/>
      <c r="AT70" s="147"/>
      <c r="AU70" s="147"/>
      <c r="AV70" s="147"/>
      <c r="AW70" s="147"/>
      <c r="AX70" s="147"/>
      <c r="AY70" s="147"/>
      <c r="AZ70" s="147"/>
      <c r="BA70" s="185" t="str">
        <f>C70</f>
        <v>vodní ohřívač, vodní chladič, filtrace F5 a F9 na přívodu, G4 na odvodu, těsné uzavírací klapky na přívodu a odvodu</v>
      </c>
      <c r="BB70" s="147"/>
      <c r="BC70" s="147"/>
      <c r="BD70" s="147"/>
      <c r="BE70" s="147"/>
      <c r="BF70" s="147"/>
      <c r="BG70" s="147"/>
      <c r="BH70" s="147"/>
    </row>
    <row r="71" spans="1:60" outlineLevel="1" x14ac:dyDescent="0.2">
      <c r="A71" s="154"/>
      <c r="B71" s="155"/>
      <c r="C71" s="268" t="s">
        <v>1986</v>
      </c>
      <c r="D71" s="269"/>
      <c r="E71" s="269"/>
      <c r="F71" s="269"/>
      <c r="G71" s="269"/>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404</v>
      </c>
      <c r="AH71" s="147"/>
      <c r="AI71" s="147"/>
      <c r="AJ71" s="147"/>
      <c r="AK71" s="147"/>
      <c r="AL71" s="147"/>
      <c r="AM71" s="147"/>
      <c r="AN71" s="147"/>
      <c r="AO71" s="147"/>
      <c r="AP71" s="147"/>
      <c r="AQ71" s="147"/>
      <c r="AR71" s="147"/>
      <c r="AS71" s="147"/>
      <c r="AT71" s="147"/>
      <c r="AU71" s="147"/>
      <c r="AV71" s="147"/>
      <c r="AW71" s="147"/>
      <c r="AX71" s="147"/>
      <c r="AY71" s="147"/>
      <c r="AZ71" s="147"/>
      <c r="BA71" s="185" t="str">
        <f>C71</f>
        <v>výměník ZZT s bypassem s minimální účinností 81%, tlumící vložky, sifony, pružné manžety, hadičky pro snímání tlaku, servisní vypínače,</v>
      </c>
      <c r="BB71" s="147"/>
      <c r="BC71" s="147"/>
      <c r="BD71" s="147"/>
      <c r="BE71" s="147"/>
      <c r="BF71" s="147"/>
      <c r="BG71" s="147"/>
      <c r="BH71" s="147"/>
    </row>
    <row r="72" spans="1:60" outlineLevel="1" x14ac:dyDescent="0.2">
      <c r="A72" s="154"/>
      <c r="B72" s="155"/>
      <c r="C72" s="268" t="s">
        <v>1987</v>
      </c>
      <c r="D72" s="269"/>
      <c r="E72" s="269"/>
      <c r="F72" s="269"/>
      <c r="G72" s="269"/>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404</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2.5" outlineLevel="1" x14ac:dyDescent="0.2">
      <c r="A73" s="154"/>
      <c r="B73" s="155"/>
      <c r="C73" s="268" t="s">
        <v>1988</v>
      </c>
      <c r="D73" s="269"/>
      <c r="E73" s="269"/>
      <c r="F73" s="269"/>
      <c r="G73" s="269"/>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404</v>
      </c>
      <c r="AH73" s="147"/>
      <c r="AI73" s="147"/>
      <c r="AJ73" s="147"/>
      <c r="AK73" s="147"/>
      <c r="AL73" s="147"/>
      <c r="AM73" s="147"/>
      <c r="AN73" s="147"/>
      <c r="AO73" s="147"/>
      <c r="AP73" s="147"/>
      <c r="AQ73" s="147"/>
      <c r="AR73" s="147"/>
      <c r="AS73" s="147"/>
      <c r="AT73" s="147"/>
      <c r="AU73" s="147"/>
      <c r="AV73" s="147"/>
      <c r="AW73" s="147"/>
      <c r="AX73" s="147"/>
      <c r="AY73" s="147"/>
      <c r="AZ73" s="147"/>
      <c r="BA73" s="185" t="str">
        <f>C73</f>
        <v>všechny technické parametry-viz tabulka "Přehled výkonů po zařízeních"; Standard zařízení je popsán v Technické zprávě PD profese VZT</v>
      </c>
      <c r="BB73" s="147"/>
      <c r="BC73" s="147"/>
      <c r="BD73" s="147"/>
      <c r="BE73" s="147"/>
      <c r="BF73" s="147"/>
      <c r="BG73" s="147"/>
      <c r="BH73" s="147"/>
    </row>
    <row r="74" spans="1:60" outlineLevel="1" x14ac:dyDescent="0.2">
      <c r="A74" s="154"/>
      <c r="B74" s="155"/>
      <c r="C74" s="268" t="s">
        <v>1989</v>
      </c>
      <c r="D74" s="269"/>
      <c r="E74" s="269"/>
      <c r="F74" s="269"/>
      <c r="G74" s="269"/>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404</v>
      </c>
      <c r="AH74" s="147"/>
      <c r="AI74" s="147"/>
      <c r="AJ74" s="147"/>
      <c r="AK74" s="147"/>
      <c r="AL74" s="147"/>
      <c r="AM74" s="147"/>
      <c r="AN74" s="147"/>
      <c r="AO74" s="147"/>
      <c r="AP74" s="147"/>
      <c r="AQ74" s="147"/>
      <c r="AR74" s="147"/>
      <c r="AS74" s="147"/>
      <c r="AT74" s="147"/>
      <c r="AU74" s="147"/>
      <c r="AV74" s="147"/>
      <c r="AW74" s="147"/>
      <c r="AX74" s="147"/>
      <c r="AY74" s="147"/>
      <c r="AZ74" s="147"/>
      <c r="BA74" s="185" t="str">
        <f>C74</f>
        <v>před objednáním jednotky ověřit strany a připojení médii, transport jednotky po jednotlivých dílech montážním otvorem do strojovny VZT</v>
      </c>
      <c r="BB74" s="147"/>
      <c r="BC74" s="147"/>
      <c r="BD74" s="147"/>
      <c r="BE74" s="147"/>
      <c r="BF74" s="147"/>
      <c r="BG74" s="147"/>
      <c r="BH74" s="147"/>
    </row>
    <row r="75" spans="1:60" outlineLevel="1" x14ac:dyDescent="0.2">
      <c r="A75" s="154"/>
      <c r="B75" s="155"/>
      <c r="C75" s="176" t="s">
        <v>1939</v>
      </c>
      <c r="D75" s="157"/>
      <c r="E75" s="158"/>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260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76" t="s">
        <v>1932</v>
      </c>
      <c r="D76" s="157"/>
      <c r="E76" s="158"/>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260</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76" t="s">
        <v>127</v>
      </c>
      <c r="D77" s="157"/>
      <c r="E77" s="158">
        <v>1</v>
      </c>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260</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66">
        <v>16</v>
      </c>
      <c r="B78" s="167" t="s">
        <v>1990</v>
      </c>
      <c r="C78" s="175" t="s">
        <v>1991</v>
      </c>
      <c r="D78" s="168" t="s">
        <v>1928</v>
      </c>
      <c r="E78" s="169">
        <v>1</v>
      </c>
      <c r="F78" s="170"/>
      <c r="G78" s="171">
        <f>ROUND(E78*F78,2)</f>
        <v>0</v>
      </c>
      <c r="H78" s="170"/>
      <c r="I78" s="171">
        <f>ROUND(E78*H78,2)</f>
        <v>0</v>
      </c>
      <c r="J78" s="170"/>
      <c r="K78" s="171">
        <f>ROUND(E78*J78,2)</f>
        <v>0</v>
      </c>
      <c r="L78" s="171">
        <v>21</v>
      </c>
      <c r="M78" s="171">
        <f>G78*(1+L78/100)</f>
        <v>0</v>
      </c>
      <c r="N78" s="171">
        <v>0</v>
      </c>
      <c r="O78" s="171">
        <f>ROUND(E78*N78,2)</f>
        <v>0</v>
      </c>
      <c r="P78" s="171">
        <v>0</v>
      </c>
      <c r="Q78" s="171">
        <f>ROUND(E78*P78,2)</f>
        <v>0</v>
      </c>
      <c r="R78" s="171"/>
      <c r="S78" s="171" t="s">
        <v>255</v>
      </c>
      <c r="T78" s="172" t="s">
        <v>256</v>
      </c>
      <c r="U78" s="156">
        <v>0</v>
      </c>
      <c r="V78" s="156">
        <f>ROUND(E78*U78,2)</f>
        <v>0</v>
      </c>
      <c r="W78" s="156"/>
      <c r="X78" s="156" t="s">
        <v>961</v>
      </c>
      <c r="Y78" s="147"/>
      <c r="Z78" s="147"/>
      <c r="AA78" s="147"/>
      <c r="AB78" s="147"/>
      <c r="AC78" s="147"/>
      <c r="AD78" s="147"/>
      <c r="AE78" s="147"/>
      <c r="AF78" s="147"/>
      <c r="AG78" s="147" t="s">
        <v>1617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66" t="s">
        <v>1992</v>
      </c>
      <c r="D79" s="267"/>
      <c r="E79" s="267"/>
      <c r="F79" s="267"/>
      <c r="G79" s="267"/>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404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76" t="s">
        <v>1939</v>
      </c>
      <c r="D80" s="157"/>
      <c r="E80" s="158"/>
      <c r="F80" s="156"/>
      <c r="G80" s="156"/>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260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76" t="s">
        <v>1932</v>
      </c>
      <c r="D81" s="157"/>
      <c r="E81" s="158"/>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260</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76" t="s">
        <v>127</v>
      </c>
      <c r="D82" s="157"/>
      <c r="E82" s="158">
        <v>1</v>
      </c>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260</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66">
        <v>17</v>
      </c>
      <c r="B83" s="167" t="s">
        <v>1993</v>
      </c>
      <c r="C83" s="175" t="s">
        <v>1994</v>
      </c>
      <c r="D83" s="168" t="s">
        <v>1928</v>
      </c>
      <c r="E83" s="169">
        <v>1</v>
      </c>
      <c r="F83" s="170"/>
      <c r="G83" s="171">
        <f>ROUND(E83*F83,2)</f>
        <v>0</v>
      </c>
      <c r="H83" s="170"/>
      <c r="I83" s="171">
        <f>ROUND(E83*H83,2)</f>
        <v>0</v>
      </c>
      <c r="J83" s="170"/>
      <c r="K83" s="171">
        <f>ROUND(E83*J83,2)</f>
        <v>0</v>
      </c>
      <c r="L83" s="171">
        <v>21</v>
      </c>
      <c r="M83" s="171">
        <f>G83*(1+L83/100)</f>
        <v>0</v>
      </c>
      <c r="N83" s="171">
        <v>0</v>
      </c>
      <c r="O83" s="171">
        <f>ROUND(E83*N83,2)</f>
        <v>0</v>
      </c>
      <c r="P83" s="171">
        <v>0</v>
      </c>
      <c r="Q83" s="171">
        <f>ROUND(E83*P83,2)</f>
        <v>0</v>
      </c>
      <c r="R83" s="171"/>
      <c r="S83" s="171" t="s">
        <v>255</v>
      </c>
      <c r="T83" s="172" t="s">
        <v>256</v>
      </c>
      <c r="U83" s="156">
        <v>0</v>
      </c>
      <c r="V83" s="156">
        <f>ROUND(E83*U83,2)</f>
        <v>0</v>
      </c>
      <c r="W83" s="156"/>
      <c r="X83" s="156" t="s">
        <v>961</v>
      </c>
      <c r="Y83" s="147"/>
      <c r="Z83" s="147"/>
      <c r="AA83" s="147"/>
      <c r="AB83" s="147"/>
      <c r="AC83" s="147"/>
      <c r="AD83" s="147"/>
      <c r="AE83" s="147"/>
      <c r="AF83" s="147"/>
      <c r="AG83" s="147" t="s">
        <v>1617</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76" t="s">
        <v>1939</v>
      </c>
      <c r="D84" s="157"/>
      <c r="E84" s="158"/>
      <c r="F84" s="156"/>
      <c r="G84" s="156"/>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260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76" t="s">
        <v>1932</v>
      </c>
      <c r="D85" s="157"/>
      <c r="E85" s="158"/>
      <c r="F85" s="156"/>
      <c r="G85" s="156"/>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260</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76" t="s">
        <v>127</v>
      </c>
      <c r="D86" s="157"/>
      <c r="E86" s="158">
        <v>1</v>
      </c>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260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66">
        <v>18</v>
      </c>
      <c r="B87" s="167" t="s">
        <v>1995</v>
      </c>
      <c r="C87" s="175" t="s">
        <v>1996</v>
      </c>
      <c r="D87" s="168" t="s">
        <v>1928</v>
      </c>
      <c r="E87" s="169">
        <v>1</v>
      </c>
      <c r="F87" s="170"/>
      <c r="G87" s="171">
        <f>ROUND(E87*F87,2)</f>
        <v>0</v>
      </c>
      <c r="H87" s="170"/>
      <c r="I87" s="171">
        <f>ROUND(E87*H87,2)</f>
        <v>0</v>
      </c>
      <c r="J87" s="170"/>
      <c r="K87" s="171">
        <f>ROUND(E87*J87,2)</f>
        <v>0</v>
      </c>
      <c r="L87" s="171">
        <v>21</v>
      </c>
      <c r="M87" s="171">
        <f>G87*(1+L87/100)</f>
        <v>0</v>
      </c>
      <c r="N87" s="171">
        <v>0</v>
      </c>
      <c r="O87" s="171">
        <f>ROUND(E87*N87,2)</f>
        <v>0</v>
      </c>
      <c r="P87" s="171">
        <v>0</v>
      </c>
      <c r="Q87" s="171">
        <f>ROUND(E87*P87,2)</f>
        <v>0</v>
      </c>
      <c r="R87" s="171"/>
      <c r="S87" s="171" t="s">
        <v>255</v>
      </c>
      <c r="T87" s="172" t="s">
        <v>256</v>
      </c>
      <c r="U87" s="156">
        <v>0</v>
      </c>
      <c r="V87" s="156">
        <f>ROUND(E87*U87,2)</f>
        <v>0</v>
      </c>
      <c r="W87" s="156"/>
      <c r="X87" s="156" t="s">
        <v>961</v>
      </c>
      <c r="Y87" s="147"/>
      <c r="Z87" s="147"/>
      <c r="AA87" s="147"/>
      <c r="AB87" s="147"/>
      <c r="AC87" s="147"/>
      <c r="AD87" s="147"/>
      <c r="AE87" s="147"/>
      <c r="AF87" s="147"/>
      <c r="AG87" s="147" t="s">
        <v>1617</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76" t="s">
        <v>1939</v>
      </c>
      <c r="D88" s="157"/>
      <c r="E88" s="158"/>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260</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76" t="s">
        <v>1932</v>
      </c>
      <c r="D89" s="157"/>
      <c r="E89" s="158"/>
      <c r="F89" s="156"/>
      <c r="G89" s="156"/>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260</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76" t="s">
        <v>127</v>
      </c>
      <c r="D90" s="157"/>
      <c r="E90" s="158">
        <v>1</v>
      </c>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260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66">
        <v>19</v>
      </c>
      <c r="B91" s="167" t="s">
        <v>1997</v>
      </c>
      <c r="C91" s="175" t="s">
        <v>1998</v>
      </c>
      <c r="D91" s="168" t="s">
        <v>1928</v>
      </c>
      <c r="E91" s="169">
        <v>16</v>
      </c>
      <c r="F91" s="170"/>
      <c r="G91" s="171">
        <f>ROUND(E91*F91,2)</f>
        <v>0</v>
      </c>
      <c r="H91" s="170"/>
      <c r="I91" s="171">
        <f>ROUND(E91*H91,2)</f>
        <v>0</v>
      </c>
      <c r="J91" s="170"/>
      <c r="K91" s="171">
        <f>ROUND(E91*J91,2)</f>
        <v>0</v>
      </c>
      <c r="L91" s="171">
        <v>21</v>
      </c>
      <c r="M91" s="171">
        <f>G91*(1+L91/100)</f>
        <v>0</v>
      </c>
      <c r="N91" s="171">
        <v>0</v>
      </c>
      <c r="O91" s="171">
        <f>ROUND(E91*N91,2)</f>
        <v>0</v>
      </c>
      <c r="P91" s="171">
        <v>0</v>
      </c>
      <c r="Q91" s="171">
        <f>ROUND(E91*P91,2)</f>
        <v>0</v>
      </c>
      <c r="R91" s="171"/>
      <c r="S91" s="171" t="s">
        <v>255</v>
      </c>
      <c r="T91" s="172" t="s">
        <v>256</v>
      </c>
      <c r="U91" s="156">
        <v>0</v>
      </c>
      <c r="V91" s="156">
        <f>ROUND(E91*U91,2)</f>
        <v>0</v>
      </c>
      <c r="W91" s="156"/>
      <c r="X91" s="156" t="s">
        <v>961</v>
      </c>
      <c r="Y91" s="147"/>
      <c r="Z91" s="147"/>
      <c r="AA91" s="147"/>
      <c r="AB91" s="147"/>
      <c r="AC91" s="147"/>
      <c r="AD91" s="147"/>
      <c r="AE91" s="147"/>
      <c r="AF91" s="147"/>
      <c r="AG91" s="147" t="s">
        <v>1617</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76" t="s">
        <v>1939</v>
      </c>
      <c r="D92" s="157"/>
      <c r="E92" s="158"/>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260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76" t="s">
        <v>1946</v>
      </c>
      <c r="D93" s="157"/>
      <c r="E93" s="158"/>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260</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76" t="s">
        <v>1947</v>
      </c>
      <c r="D94" s="157"/>
      <c r="E94" s="158">
        <v>16</v>
      </c>
      <c r="F94" s="156"/>
      <c r="G94" s="15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260</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66">
        <v>20</v>
      </c>
      <c r="B95" s="167" t="s">
        <v>1999</v>
      </c>
      <c r="C95" s="175" t="s">
        <v>2000</v>
      </c>
      <c r="D95" s="168" t="s">
        <v>1928</v>
      </c>
      <c r="E95" s="169">
        <v>4</v>
      </c>
      <c r="F95" s="170"/>
      <c r="G95" s="171">
        <f>ROUND(E95*F95,2)</f>
        <v>0</v>
      </c>
      <c r="H95" s="170"/>
      <c r="I95" s="171">
        <f>ROUND(E95*H95,2)</f>
        <v>0</v>
      </c>
      <c r="J95" s="170"/>
      <c r="K95" s="171">
        <f>ROUND(E95*J95,2)</f>
        <v>0</v>
      </c>
      <c r="L95" s="171">
        <v>21</v>
      </c>
      <c r="M95" s="171">
        <f>G95*(1+L95/100)</f>
        <v>0</v>
      </c>
      <c r="N95" s="171">
        <v>0</v>
      </c>
      <c r="O95" s="171">
        <f>ROUND(E95*N95,2)</f>
        <v>0</v>
      </c>
      <c r="P95" s="171">
        <v>0</v>
      </c>
      <c r="Q95" s="171">
        <f>ROUND(E95*P95,2)</f>
        <v>0</v>
      </c>
      <c r="R95" s="171"/>
      <c r="S95" s="171" t="s">
        <v>255</v>
      </c>
      <c r="T95" s="172" t="s">
        <v>256</v>
      </c>
      <c r="U95" s="156">
        <v>0</v>
      </c>
      <c r="V95" s="156">
        <f>ROUND(E95*U95,2)</f>
        <v>0</v>
      </c>
      <c r="W95" s="156"/>
      <c r="X95" s="156" t="s">
        <v>961</v>
      </c>
      <c r="Y95" s="147"/>
      <c r="Z95" s="147"/>
      <c r="AA95" s="147"/>
      <c r="AB95" s="147"/>
      <c r="AC95" s="147"/>
      <c r="AD95" s="147"/>
      <c r="AE95" s="147"/>
      <c r="AF95" s="147"/>
      <c r="AG95" s="147" t="s">
        <v>1617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76" t="s">
        <v>1939</v>
      </c>
      <c r="D96" s="157"/>
      <c r="E96" s="158"/>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260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76" t="s">
        <v>2001</v>
      </c>
      <c r="D97" s="157"/>
      <c r="E97" s="158"/>
      <c r="F97" s="156"/>
      <c r="G97" s="156"/>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260</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76" t="s">
        <v>2002</v>
      </c>
      <c r="D98" s="157"/>
      <c r="E98" s="158">
        <v>4</v>
      </c>
      <c r="F98" s="156"/>
      <c r="G98" s="15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260</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66">
        <v>21</v>
      </c>
      <c r="B99" s="167" t="s">
        <v>2003</v>
      </c>
      <c r="C99" s="175" t="s">
        <v>2004</v>
      </c>
      <c r="D99" s="168" t="s">
        <v>1928</v>
      </c>
      <c r="E99" s="169">
        <v>3</v>
      </c>
      <c r="F99" s="170"/>
      <c r="G99" s="171">
        <f>ROUND(E99*F99,2)</f>
        <v>0</v>
      </c>
      <c r="H99" s="170"/>
      <c r="I99" s="171">
        <f>ROUND(E99*H99,2)</f>
        <v>0</v>
      </c>
      <c r="J99" s="170"/>
      <c r="K99" s="171">
        <f>ROUND(E99*J99,2)</f>
        <v>0</v>
      </c>
      <c r="L99" s="171">
        <v>21</v>
      </c>
      <c r="M99" s="171">
        <f>G99*(1+L99/100)</f>
        <v>0</v>
      </c>
      <c r="N99" s="171">
        <v>0</v>
      </c>
      <c r="O99" s="171">
        <f>ROUND(E99*N99,2)</f>
        <v>0</v>
      </c>
      <c r="P99" s="171">
        <v>0</v>
      </c>
      <c r="Q99" s="171">
        <f>ROUND(E99*P99,2)</f>
        <v>0</v>
      </c>
      <c r="R99" s="171"/>
      <c r="S99" s="171" t="s">
        <v>255</v>
      </c>
      <c r="T99" s="172" t="s">
        <v>256</v>
      </c>
      <c r="U99" s="156">
        <v>0</v>
      </c>
      <c r="V99" s="156">
        <f>ROUND(E99*U99,2)</f>
        <v>0</v>
      </c>
      <c r="W99" s="156"/>
      <c r="X99" s="156" t="s">
        <v>961</v>
      </c>
      <c r="Y99" s="147"/>
      <c r="Z99" s="147"/>
      <c r="AA99" s="147"/>
      <c r="AB99" s="147"/>
      <c r="AC99" s="147"/>
      <c r="AD99" s="147"/>
      <c r="AE99" s="147"/>
      <c r="AF99" s="147"/>
      <c r="AG99" s="147" t="s">
        <v>1617</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76" t="s">
        <v>1939</v>
      </c>
      <c r="D100" s="157"/>
      <c r="E100" s="158"/>
      <c r="F100" s="156"/>
      <c r="G100" s="156"/>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260</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176" t="s">
        <v>2005</v>
      </c>
      <c r="D101" s="157"/>
      <c r="E101" s="158"/>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260</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76" t="s">
        <v>131</v>
      </c>
      <c r="D102" s="157"/>
      <c r="E102" s="158">
        <v>3</v>
      </c>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260</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66">
        <v>22</v>
      </c>
      <c r="B103" s="167" t="s">
        <v>2006</v>
      </c>
      <c r="C103" s="175" t="s">
        <v>2007</v>
      </c>
      <c r="D103" s="168" t="s">
        <v>1928</v>
      </c>
      <c r="E103" s="169">
        <v>12</v>
      </c>
      <c r="F103" s="170"/>
      <c r="G103" s="171">
        <f>ROUND(E103*F103,2)</f>
        <v>0</v>
      </c>
      <c r="H103" s="170"/>
      <c r="I103" s="171">
        <f>ROUND(E103*H103,2)</f>
        <v>0</v>
      </c>
      <c r="J103" s="170"/>
      <c r="K103" s="171">
        <f>ROUND(E103*J103,2)</f>
        <v>0</v>
      </c>
      <c r="L103" s="171">
        <v>21</v>
      </c>
      <c r="M103" s="171">
        <f>G103*(1+L103/100)</f>
        <v>0</v>
      </c>
      <c r="N103" s="171">
        <v>0</v>
      </c>
      <c r="O103" s="171">
        <f>ROUND(E103*N103,2)</f>
        <v>0</v>
      </c>
      <c r="P103" s="171">
        <v>0</v>
      </c>
      <c r="Q103" s="171">
        <f>ROUND(E103*P103,2)</f>
        <v>0</v>
      </c>
      <c r="R103" s="171"/>
      <c r="S103" s="171" t="s">
        <v>255</v>
      </c>
      <c r="T103" s="172" t="s">
        <v>256</v>
      </c>
      <c r="U103" s="156">
        <v>0</v>
      </c>
      <c r="V103" s="156">
        <f>ROUND(E103*U103,2)</f>
        <v>0</v>
      </c>
      <c r="W103" s="156"/>
      <c r="X103" s="156" t="s">
        <v>961</v>
      </c>
      <c r="Y103" s="147"/>
      <c r="Z103" s="147"/>
      <c r="AA103" s="147"/>
      <c r="AB103" s="147"/>
      <c r="AC103" s="147"/>
      <c r="AD103" s="147"/>
      <c r="AE103" s="147"/>
      <c r="AF103" s="147"/>
      <c r="AG103" s="147" t="s">
        <v>1617</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76" t="s">
        <v>1939</v>
      </c>
      <c r="D104" s="157"/>
      <c r="E104" s="158"/>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260</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76" t="s">
        <v>2008</v>
      </c>
      <c r="D105" s="157"/>
      <c r="E105" s="158"/>
      <c r="F105" s="156"/>
      <c r="G105" s="156"/>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260</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76" t="s">
        <v>2009</v>
      </c>
      <c r="D106" s="157"/>
      <c r="E106" s="158">
        <v>12</v>
      </c>
      <c r="F106" s="156"/>
      <c r="G106" s="156"/>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260</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2.5" outlineLevel="1" x14ac:dyDescent="0.2">
      <c r="A107" s="166">
        <v>23</v>
      </c>
      <c r="B107" s="167" t="s">
        <v>2010</v>
      </c>
      <c r="C107" s="175" t="s">
        <v>2011</v>
      </c>
      <c r="D107" s="168" t="s">
        <v>1928</v>
      </c>
      <c r="E107" s="169">
        <v>1</v>
      </c>
      <c r="F107" s="170"/>
      <c r="G107" s="171">
        <f>ROUND(E107*F107,2)</f>
        <v>0</v>
      </c>
      <c r="H107" s="170"/>
      <c r="I107" s="171">
        <f>ROUND(E107*H107,2)</f>
        <v>0</v>
      </c>
      <c r="J107" s="170"/>
      <c r="K107" s="171">
        <f>ROUND(E107*J107,2)</f>
        <v>0</v>
      </c>
      <c r="L107" s="171">
        <v>21</v>
      </c>
      <c r="M107" s="171">
        <f>G107*(1+L107/100)</f>
        <v>0</v>
      </c>
      <c r="N107" s="171">
        <v>0</v>
      </c>
      <c r="O107" s="171">
        <f>ROUND(E107*N107,2)</f>
        <v>0</v>
      </c>
      <c r="P107" s="171">
        <v>0</v>
      </c>
      <c r="Q107" s="171">
        <f>ROUND(E107*P107,2)</f>
        <v>0</v>
      </c>
      <c r="R107" s="171"/>
      <c r="S107" s="171" t="s">
        <v>255</v>
      </c>
      <c r="T107" s="172" t="s">
        <v>256</v>
      </c>
      <c r="U107" s="156">
        <v>0</v>
      </c>
      <c r="V107" s="156">
        <f>ROUND(E107*U107,2)</f>
        <v>0</v>
      </c>
      <c r="W107" s="156"/>
      <c r="X107" s="156" t="s">
        <v>961</v>
      </c>
      <c r="Y107" s="147"/>
      <c r="Z107" s="147"/>
      <c r="AA107" s="147"/>
      <c r="AB107" s="147"/>
      <c r="AC107" s="147"/>
      <c r="AD107" s="147"/>
      <c r="AE107" s="147"/>
      <c r="AF107" s="147"/>
      <c r="AG107" s="147" t="s">
        <v>1617</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176" t="s">
        <v>1939</v>
      </c>
      <c r="D108" s="157"/>
      <c r="E108" s="158"/>
      <c r="F108" s="156"/>
      <c r="G108" s="156"/>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260</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76" t="s">
        <v>1932</v>
      </c>
      <c r="D109" s="157"/>
      <c r="E109" s="158"/>
      <c r="F109" s="156"/>
      <c r="G109" s="156"/>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260</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76" t="s">
        <v>127</v>
      </c>
      <c r="D110" s="157"/>
      <c r="E110" s="158">
        <v>1</v>
      </c>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260</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66">
        <v>24</v>
      </c>
      <c r="B111" s="167" t="s">
        <v>2012</v>
      </c>
      <c r="C111" s="175" t="s">
        <v>2013</v>
      </c>
      <c r="D111" s="168" t="s">
        <v>1928</v>
      </c>
      <c r="E111" s="169">
        <v>1</v>
      </c>
      <c r="F111" s="170"/>
      <c r="G111" s="171">
        <f>ROUND(E111*F111,2)</f>
        <v>0</v>
      </c>
      <c r="H111" s="170"/>
      <c r="I111" s="171">
        <f>ROUND(E111*H111,2)</f>
        <v>0</v>
      </c>
      <c r="J111" s="170"/>
      <c r="K111" s="171">
        <f>ROUND(E111*J111,2)</f>
        <v>0</v>
      </c>
      <c r="L111" s="171">
        <v>21</v>
      </c>
      <c r="M111" s="171">
        <f>G111*(1+L111/100)</f>
        <v>0</v>
      </c>
      <c r="N111" s="171">
        <v>0</v>
      </c>
      <c r="O111" s="171">
        <f>ROUND(E111*N111,2)</f>
        <v>0</v>
      </c>
      <c r="P111" s="171">
        <v>0</v>
      </c>
      <c r="Q111" s="171">
        <f>ROUND(E111*P111,2)</f>
        <v>0</v>
      </c>
      <c r="R111" s="171"/>
      <c r="S111" s="171" t="s">
        <v>255</v>
      </c>
      <c r="T111" s="172" t="s">
        <v>256</v>
      </c>
      <c r="U111" s="156">
        <v>0</v>
      </c>
      <c r="V111" s="156">
        <f>ROUND(E111*U111,2)</f>
        <v>0</v>
      </c>
      <c r="W111" s="156"/>
      <c r="X111" s="156" t="s">
        <v>961</v>
      </c>
      <c r="Y111" s="147"/>
      <c r="Z111" s="147"/>
      <c r="AA111" s="147"/>
      <c r="AB111" s="147"/>
      <c r="AC111" s="147"/>
      <c r="AD111" s="147"/>
      <c r="AE111" s="147"/>
      <c r="AF111" s="147"/>
      <c r="AG111" s="147" t="s">
        <v>1617</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76" t="s">
        <v>1939</v>
      </c>
      <c r="D112" s="157"/>
      <c r="E112" s="158"/>
      <c r="F112" s="156"/>
      <c r="G112" s="15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260</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76" t="s">
        <v>1932</v>
      </c>
      <c r="D113" s="157"/>
      <c r="E113" s="158"/>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260</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76" t="s">
        <v>127</v>
      </c>
      <c r="D114" s="157"/>
      <c r="E114" s="158">
        <v>1</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260</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66">
        <v>25</v>
      </c>
      <c r="B115" s="167" t="s">
        <v>2014</v>
      </c>
      <c r="C115" s="175" t="s">
        <v>2015</v>
      </c>
      <c r="D115" s="168" t="s">
        <v>1928</v>
      </c>
      <c r="E115" s="169">
        <v>1</v>
      </c>
      <c r="F115" s="170"/>
      <c r="G115" s="171">
        <f>ROUND(E115*F115,2)</f>
        <v>0</v>
      </c>
      <c r="H115" s="170"/>
      <c r="I115" s="171">
        <f>ROUND(E115*H115,2)</f>
        <v>0</v>
      </c>
      <c r="J115" s="170"/>
      <c r="K115" s="171">
        <f>ROUND(E115*J115,2)</f>
        <v>0</v>
      </c>
      <c r="L115" s="171">
        <v>21</v>
      </c>
      <c r="M115" s="171">
        <f>G115*(1+L115/100)</f>
        <v>0</v>
      </c>
      <c r="N115" s="171">
        <v>0</v>
      </c>
      <c r="O115" s="171">
        <f>ROUND(E115*N115,2)</f>
        <v>0</v>
      </c>
      <c r="P115" s="171">
        <v>0</v>
      </c>
      <c r="Q115" s="171">
        <f>ROUND(E115*P115,2)</f>
        <v>0</v>
      </c>
      <c r="R115" s="171"/>
      <c r="S115" s="171" t="s">
        <v>255</v>
      </c>
      <c r="T115" s="172" t="s">
        <v>256</v>
      </c>
      <c r="U115" s="156">
        <v>0</v>
      </c>
      <c r="V115" s="156">
        <f>ROUND(E115*U115,2)</f>
        <v>0</v>
      </c>
      <c r="W115" s="156"/>
      <c r="X115" s="156" t="s">
        <v>961</v>
      </c>
      <c r="Y115" s="147"/>
      <c r="Z115" s="147"/>
      <c r="AA115" s="147"/>
      <c r="AB115" s="147"/>
      <c r="AC115" s="147"/>
      <c r="AD115" s="147"/>
      <c r="AE115" s="147"/>
      <c r="AF115" s="147"/>
      <c r="AG115" s="147" t="s">
        <v>1617</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76" t="s">
        <v>1939</v>
      </c>
      <c r="D116" s="157"/>
      <c r="E116" s="158"/>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260</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76" t="s">
        <v>1932</v>
      </c>
      <c r="D117" s="157"/>
      <c r="E117" s="158"/>
      <c r="F117" s="156"/>
      <c r="G117" s="156"/>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260</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76" t="s">
        <v>127</v>
      </c>
      <c r="D118" s="157"/>
      <c r="E118" s="158">
        <v>1</v>
      </c>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260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66">
        <v>26</v>
      </c>
      <c r="B119" s="167" t="s">
        <v>2016</v>
      </c>
      <c r="C119" s="175" t="s">
        <v>2017</v>
      </c>
      <c r="D119" s="168" t="s">
        <v>1928</v>
      </c>
      <c r="E119" s="169">
        <v>1</v>
      </c>
      <c r="F119" s="170"/>
      <c r="G119" s="171">
        <f>ROUND(E119*F119,2)</f>
        <v>0</v>
      </c>
      <c r="H119" s="170"/>
      <c r="I119" s="171">
        <f>ROUND(E119*H119,2)</f>
        <v>0</v>
      </c>
      <c r="J119" s="170"/>
      <c r="K119" s="171">
        <f>ROUND(E119*J119,2)</f>
        <v>0</v>
      </c>
      <c r="L119" s="171">
        <v>21</v>
      </c>
      <c r="M119" s="171">
        <f>G119*(1+L119/100)</f>
        <v>0</v>
      </c>
      <c r="N119" s="171">
        <v>0</v>
      </c>
      <c r="O119" s="171">
        <f>ROUND(E119*N119,2)</f>
        <v>0</v>
      </c>
      <c r="P119" s="171">
        <v>0</v>
      </c>
      <c r="Q119" s="171">
        <f>ROUND(E119*P119,2)</f>
        <v>0</v>
      </c>
      <c r="R119" s="171"/>
      <c r="S119" s="171" t="s">
        <v>255</v>
      </c>
      <c r="T119" s="172" t="s">
        <v>256</v>
      </c>
      <c r="U119" s="156">
        <v>0</v>
      </c>
      <c r="V119" s="156">
        <f>ROUND(E119*U119,2)</f>
        <v>0</v>
      </c>
      <c r="W119" s="156"/>
      <c r="X119" s="156" t="s">
        <v>961</v>
      </c>
      <c r="Y119" s="147"/>
      <c r="Z119" s="147"/>
      <c r="AA119" s="147"/>
      <c r="AB119" s="147"/>
      <c r="AC119" s="147"/>
      <c r="AD119" s="147"/>
      <c r="AE119" s="147"/>
      <c r="AF119" s="147"/>
      <c r="AG119" s="147" t="s">
        <v>1617</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76" t="s">
        <v>1939</v>
      </c>
      <c r="D120" s="157"/>
      <c r="E120" s="158"/>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260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76" t="s">
        <v>1932</v>
      </c>
      <c r="D121" s="157"/>
      <c r="E121" s="158"/>
      <c r="F121" s="156"/>
      <c r="G121" s="1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260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76" t="s">
        <v>127</v>
      </c>
      <c r="D122" s="157"/>
      <c r="E122" s="158">
        <v>1</v>
      </c>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260</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66">
        <v>27</v>
      </c>
      <c r="B123" s="167" t="s">
        <v>2018</v>
      </c>
      <c r="C123" s="175" t="s">
        <v>2019</v>
      </c>
      <c r="D123" s="168" t="s">
        <v>1928</v>
      </c>
      <c r="E123" s="169">
        <v>2</v>
      </c>
      <c r="F123" s="170"/>
      <c r="G123" s="171">
        <f>ROUND(E123*F123,2)</f>
        <v>0</v>
      </c>
      <c r="H123" s="170"/>
      <c r="I123" s="171">
        <f>ROUND(E123*H123,2)</f>
        <v>0</v>
      </c>
      <c r="J123" s="170"/>
      <c r="K123" s="171">
        <f>ROUND(E123*J123,2)</f>
        <v>0</v>
      </c>
      <c r="L123" s="171">
        <v>21</v>
      </c>
      <c r="M123" s="171">
        <f>G123*(1+L123/100)</f>
        <v>0</v>
      </c>
      <c r="N123" s="171">
        <v>0</v>
      </c>
      <c r="O123" s="171">
        <f>ROUND(E123*N123,2)</f>
        <v>0</v>
      </c>
      <c r="P123" s="171">
        <v>0</v>
      </c>
      <c r="Q123" s="171">
        <f>ROUND(E123*P123,2)</f>
        <v>0</v>
      </c>
      <c r="R123" s="171"/>
      <c r="S123" s="171" t="s">
        <v>255</v>
      </c>
      <c r="T123" s="172" t="s">
        <v>256</v>
      </c>
      <c r="U123" s="156">
        <v>0</v>
      </c>
      <c r="V123" s="156">
        <f>ROUND(E123*U123,2)</f>
        <v>0</v>
      </c>
      <c r="W123" s="156"/>
      <c r="X123" s="156" t="s">
        <v>961</v>
      </c>
      <c r="Y123" s="147"/>
      <c r="Z123" s="147"/>
      <c r="AA123" s="147"/>
      <c r="AB123" s="147"/>
      <c r="AC123" s="147"/>
      <c r="AD123" s="147"/>
      <c r="AE123" s="147"/>
      <c r="AF123" s="147"/>
      <c r="AG123" s="147" t="s">
        <v>1617</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76" t="s">
        <v>1939</v>
      </c>
      <c r="D124" s="157"/>
      <c r="E124" s="158"/>
      <c r="F124" s="156"/>
      <c r="G124" s="1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260</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76" t="s">
        <v>2020</v>
      </c>
      <c r="D125" s="157"/>
      <c r="E125" s="158"/>
      <c r="F125" s="156"/>
      <c r="G125" s="156"/>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260</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76" t="s">
        <v>129</v>
      </c>
      <c r="D126" s="157"/>
      <c r="E126" s="158">
        <v>2</v>
      </c>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260</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66">
        <v>28</v>
      </c>
      <c r="B127" s="167" t="s">
        <v>2021</v>
      </c>
      <c r="C127" s="175" t="s">
        <v>2022</v>
      </c>
      <c r="D127" s="168" t="s">
        <v>1928</v>
      </c>
      <c r="E127" s="169">
        <v>1</v>
      </c>
      <c r="F127" s="170"/>
      <c r="G127" s="171">
        <f>ROUND(E127*F127,2)</f>
        <v>0</v>
      </c>
      <c r="H127" s="170"/>
      <c r="I127" s="171">
        <f>ROUND(E127*H127,2)</f>
        <v>0</v>
      </c>
      <c r="J127" s="170"/>
      <c r="K127" s="171">
        <f>ROUND(E127*J127,2)</f>
        <v>0</v>
      </c>
      <c r="L127" s="171">
        <v>21</v>
      </c>
      <c r="M127" s="171">
        <f>G127*(1+L127/100)</f>
        <v>0</v>
      </c>
      <c r="N127" s="171">
        <v>0</v>
      </c>
      <c r="O127" s="171">
        <f>ROUND(E127*N127,2)</f>
        <v>0</v>
      </c>
      <c r="P127" s="171">
        <v>0</v>
      </c>
      <c r="Q127" s="171">
        <f>ROUND(E127*P127,2)</f>
        <v>0</v>
      </c>
      <c r="R127" s="171"/>
      <c r="S127" s="171" t="s">
        <v>255</v>
      </c>
      <c r="T127" s="172" t="s">
        <v>256</v>
      </c>
      <c r="U127" s="156">
        <v>0</v>
      </c>
      <c r="V127" s="156">
        <f>ROUND(E127*U127,2)</f>
        <v>0</v>
      </c>
      <c r="W127" s="156"/>
      <c r="X127" s="156" t="s">
        <v>961</v>
      </c>
      <c r="Y127" s="147"/>
      <c r="Z127" s="147"/>
      <c r="AA127" s="147"/>
      <c r="AB127" s="147"/>
      <c r="AC127" s="147"/>
      <c r="AD127" s="147"/>
      <c r="AE127" s="147"/>
      <c r="AF127" s="147"/>
      <c r="AG127" s="147" t="s">
        <v>1617</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76" t="s">
        <v>1939</v>
      </c>
      <c r="D128" s="157"/>
      <c r="E128" s="158"/>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260</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76" t="s">
        <v>1932</v>
      </c>
      <c r="D129" s="157"/>
      <c r="E129" s="158"/>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260</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76" t="s">
        <v>127</v>
      </c>
      <c r="D130" s="157"/>
      <c r="E130" s="158">
        <v>1</v>
      </c>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260</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66">
        <v>29</v>
      </c>
      <c r="B131" s="167" t="s">
        <v>2023</v>
      </c>
      <c r="C131" s="175" t="s">
        <v>2024</v>
      </c>
      <c r="D131" s="168" t="s">
        <v>1928</v>
      </c>
      <c r="E131" s="169">
        <v>1</v>
      </c>
      <c r="F131" s="170"/>
      <c r="G131" s="171">
        <f>ROUND(E131*F131,2)</f>
        <v>0</v>
      </c>
      <c r="H131" s="170"/>
      <c r="I131" s="171">
        <f>ROUND(E131*H131,2)</f>
        <v>0</v>
      </c>
      <c r="J131" s="170"/>
      <c r="K131" s="171">
        <f>ROUND(E131*J131,2)</f>
        <v>0</v>
      </c>
      <c r="L131" s="171">
        <v>21</v>
      </c>
      <c r="M131" s="171">
        <f>G131*(1+L131/100)</f>
        <v>0</v>
      </c>
      <c r="N131" s="171">
        <v>0</v>
      </c>
      <c r="O131" s="171">
        <f>ROUND(E131*N131,2)</f>
        <v>0</v>
      </c>
      <c r="P131" s="171">
        <v>0</v>
      </c>
      <c r="Q131" s="171">
        <f>ROUND(E131*P131,2)</f>
        <v>0</v>
      </c>
      <c r="R131" s="171"/>
      <c r="S131" s="171" t="s">
        <v>255</v>
      </c>
      <c r="T131" s="172" t="s">
        <v>256</v>
      </c>
      <c r="U131" s="156">
        <v>0</v>
      </c>
      <c r="V131" s="156">
        <f>ROUND(E131*U131,2)</f>
        <v>0</v>
      </c>
      <c r="W131" s="156"/>
      <c r="X131" s="156" t="s">
        <v>961</v>
      </c>
      <c r="Y131" s="147"/>
      <c r="Z131" s="147"/>
      <c r="AA131" s="147"/>
      <c r="AB131" s="147"/>
      <c r="AC131" s="147"/>
      <c r="AD131" s="147"/>
      <c r="AE131" s="147"/>
      <c r="AF131" s="147"/>
      <c r="AG131" s="147" t="s">
        <v>1617</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76" t="s">
        <v>1939</v>
      </c>
      <c r="D132" s="157"/>
      <c r="E132" s="158"/>
      <c r="F132" s="156"/>
      <c r="G132" s="156"/>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260</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76" t="s">
        <v>1932</v>
      </c>
      <c r="D133" s="157"/>
      <c r="E133" s="158"/>
      <c r="F133" s="156"/>
      <c r="G133" s="15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260</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76" t="s">
        <v>127</v>
      </c>
      <c r="D134" s="157"/>
      <c r="E134" s="158">
        <v>1</v>
      </c>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260</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66">
        <v>30</v>
      </c>
      <c r="B135" s="167" t="s">
        <v>2025</v>
      </c>
      <c r="C135" s="175" t="s">
        <v>2026</v>
      </c>
      <c r="D135" s="168" t="s">
        <v>1928</v>
      </c>
      <c r="E135" s="169">
        <v>1</v>
      </c>
      <c r="F135" s="170"/>
      <c r="G135" s="171">
        <f>ROUND(E135*F135,2)</f>
        <v>0</v>
      </c>
      <c r="H135" s="170"/>
      <c r="I135" s="171">
        <f>ROUND(E135*H135,2)</f>
        <v>0</v>
      </c>
      <c r="J135" s="170"/>
      <c r="K135" s="171">
        <f>ROUND(E135*J135,2)</f>
        <v>0</v>
      </c>
      <c r="L135" s="171">
        <v>21</v>
      </c>
      <c r="M135" s="171">
        <f>G135*(1+L135/100)</f>
        <v>0</v>
      </c>
      <c r="N135" s="171">
        <v>0</v>
      </c>
      <c r="O135" s="171">
        <f>ROUND(E135*N135,2)</f>
        <v>0</v>
      </c>
      <c r="P135" s="171">
        <v>0</v>
      </c>
      <c r="Q135" s="171">
        <f>ROUND(E135*P135,2)</f>
        <v>0</v>
      </c>
      <c r="R135" s="171"/>
      <c r="S135" s="171" t="s">
        <v>255</v>
      </c>
      <c r="T135" s="172" t="s">
        <v>256</v>
      </c>
      <c r="U135" s="156">
        <v>0</v>
      </c>
      <c r="V135" s="156">
        <f>ROUND(E135*U135,2)</f>
        <v>0</v>
      </c>
      <c r="W135" s="156"/>
      <c r="X135" s="156" t="s">
        <v>961</v>
      </c>
      <c r="Y135" s="147"/>
      <c r="Z135" s="147"/>
      <c r="AA135" s="147"/>
      <c r="AB135" s="147"/>
      <c r="AC135" s="147"/>
      <c r="AD135" s="147"/>
      <c r="AE135" s="147"/>
      <c r="AF135" s="147"/>
      <c r="AG135" s="147" t="s">
        <v>1617</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76" t="s">
        <v>1939</v>
      </c>
      <c r="D136" s="157"/>
      <c r="E136" s="158"/>
      <c r="F136" s="156"/>
      <c r="G136" s="156"/>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260</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76" t="s">
        <v>1932</v>
      </c>
      <c r="D137" s="157"/>
      <c r="E137" s="158"/>
      <c r="F137" s="156"/>
      <c r="G137" s="156"/>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260</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76" t="s">
        <v>127</v>
      </c>
      <c r="D138" s="157"/>
      <c r="E138" s="158">
        <v>1</v>
      </c>
      <c r="F138" s="156"/>
      <c r="G138" s="15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260</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66">
        <v>31</v>
      </c>
      <c r="B139" s="167" t="s">
        <v>2027</v>
      </c>
      <c r="C139" s="175" t="s">
        <v>2028</v>
      </c>
      <c r="D139" s="168" t="s">
        <v>1928</v>
      </c>
      <c r="E139" s="169">
        <v>1</v>
      </c>
      <c r="F139" s="170"/>
      <c r="G139" s="171">
        <f>ROUND(E139*F139,2)</f>
        <v>0</v>
      </c>
      <c r="H139" s="170"/>
      <c r="I139" s="171">
        <f>ROUND(E139*H139,2)</f>
        <v>0</v>
      </c>
      <c r="J139" s="170"/>
      <c r="K139" s="171">
        <f>ROUND(E139*J139,2)</f>
        <v>0</v>
      </c>
      <c r="L139" s="171">
        <v>21</v>
      </c>
      <c r="M139" s="171">
        <f>G139*(1+L139/100)</f>
        <v>0</v>
      </c>
      <c r="N139" s="171">
        <v>0</v>
      </c>
      <c r="O139" s="171">
        <f>ROUND(E139*N139,2)</f>
        <v>0</v>
      </c>
      <c r="P139" s="171">
        <v>0</v>
      </c>
      <c r="Q139" s="171">
        <f>ROUND(E139*P139,2)</f>
        <v>0</v>
      </c>
      <c r="R139" s="171"/>
      <c r="S139" s="171" t="s">
        <v>255</v>
      </c>
      <c r="T139" s="172" t="s">
        <v>256</v>
      </c>
      <c r="U139" s="156">
        <v>0</v>
      </c>
      <c r="V139" s="156">
        <f>ROUND(E139*U139,2)</f>
        <v>0</v>
      </c>
      <c r="W139" s="156"/>
      <c r="X139" s="156" t="s">
        <v>961</v>
      </c>
      <c r="Y139" s="147"/>
      <c r="Z139" s="147"/>
      <c r="AA139" s="147"/>
      <c r="AB139" s="147"/>
      <c r="AC139" s="147"/>
      <c r="AD139" s="147"/>
      <c r="AE139" s="147"/>
      <c r="AF139" s="147"/>
      <c r="AG139" s="147" t="s">
        <v>1617</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176" t="s">
        <v>1939</v>
      </c>
      <c r="D140" s="157"/>
      <c r="E140" s="158"/>
      <c r="F140" s="156"/>
      <c r="G140" s="15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260</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76" t="s">
        <v>1932</v>
      </c>
      <c r="D141" s="157"/>
      <c r="E141" s="158"/>
      <c r="F141" s="156"/>
      <c r="G141" s="1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260</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76" t="s">
        <v>127</v>
      </c>
      <c r="D142" s="157"/>
      <c r="E142" s="158">
        <v>1</v>
      </c>
      <c r="F142" s="156"/>
      <c r="G142" s="15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260</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66">
        <v>32</v>
      </c>
      <c r="B143" s="167" t="s">
        <v>2029</v>
      </c>
      <c r="C143" s="175" t="s">
        <v>2030</v>
      </c>
      <c r="D143" s="168" t="s">
        <v>1928</v>
      </c>
      <c r="E143" s="169">
        <v>1</v>
      </c>
      <c r="F143" s="170"/>
      <c r="G143" s="171">
        <f>ROUND(E143*F143,2)</f>
        <v>0</v>
      </c>
      <c r="H143" s="170"/>
      <c r="I143" s="171">
        <f>ROUND(E143*H143,2)</f>
        <v>0</v>
      </c>
      <c r="J143" s="170"/>
      <c r="K143" s="171">
        <f>ROUND(E143*J143,2)</f>
        <v>0</v>
      </c>
      <c r="L143" s="171">
        <v>21</v>
      </c>
      <c r="M143" s="171">
        <f>G143*(1+L143/100)</f>
        <v>0</v>
      </c>
      <c r="N143" s="171">
        <v>0</v>
      </c>
      <c r="O143" s="171">
        <f>ROUND(E143*N143,2)</f>
        <v>0</v>
      </c>
      <c r="P143" s="171">
        <v>0</v>
      </c>
      <c r="Q143" s="171">
        <f>ROUND(E143*P143,2)</f>
        <v>0</v>
      </c>
      <c r="R143" s="171"/>
      <c r="S143" s="171" t="s">
        <v>255</v>
      </c>
      <c r="T143" s="172" t="s">
        <v>256</v>
      </c>
      <c r="U143" s="156">
        <v>0</v>
      </c>
      <c r="V143" s="156">
        <f>ROUND(E143*U143,2)</f>
        <v>0</v>
      </c>
      <c r="W143" s="156"/>
      <c r="X143" s="156" t="s">
        <v>961</v>
      </c>
      <c r="Y143" s="147"/>
      <c r="Z143" s="147"/>
      <c r="AA143" s="147"/>
      <c r="AB143" s="147"/>
      <c r="AC143" s="147"/>
      <c r="AD143" s="147"/>
      <c r="AE143" s="147"/>
      <c r="AF143" s="147"/>
      <c r="AG143" s="147" t="s">
        <v>1617</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76" t="s">
        <v>1939</v>
      </c>
      <c r="D144" s="157"/>
      <c r="E144" s="158"/>
      <c r="F144" s="156"/>
      <c r="G144" s="15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260</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76" t="s">
        <v>1932</v>
      </c>
      <c r="D145" s="157"/>
      <c r="E145" s="158"/>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260</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76" t="s">
        <v>127</v>
      </c>
      <c r="D146" s="157"/>
      <c r="E146" s="158">
        <v>1</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260</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66">
        <v>33</v>
      </c>
      <c r="B147" s="167" t="s">
        <v>2031</v>
      </c>
      <c r="C147" s="175" t="s">
        <v>2032</v>
      </c>
      <c r="D147" s="168" t="s">
        <v>1928</v>
      </c>
      <c r="E147" s="169">
        <v>1</v>
      </c>
      <c r="F147" s="170"/>
      <c r="G147" s="171">
        <f>ROUND(E147*F147,2)</f>
        <v>0</v>
      </c>
      <c r="H147" s="170"/>
      <c r="I147" s="171">
        <f>ROUND(E147*H147,2)</f>
        <v>0</v>
      </c>
      <c r="J147" s="170"/>
      <c r="K147" s="171">
        <f>ROUND(E147*J147,2)</f>
        <v>0</v>
      </c>
      <c r="L147" s="171">
        <v>21</v>
      </c>
      <c r="M147" s="171">
        <f>G147*(1+L147/100)</f>
        <v>0</v>
      </c>
      <c r="N147" s="171">
        <v>0</v>
      </c>
      <c r="O147" s="171">
        <f>ROUND(E147*N147,2)</f>
        <v>0</v>
      </c>
      <c r="P147" s="171">
        <v>0</v>
      </c>
      <c r="Q147" s="171">
        <f>ROUND(E147*P147,2)</f>
        <v>0</v>
      </c>
      <c r="R147" s="171"/>
      <c r="S147" s="171" t="s">
        <v>255</v>
      </c>
      <c r="T147" s="172" t="s">
        <v>256</v>
      </c>
      <c r="U147" s="156">
        <v>0</v>
      </c>
      <c r="V147" s="156">
        <f>ROUND(E147*U147,2)</f>
        <v>0</v>
      </c>
      <c r="W147" s="156"/>
      <c r="X147" s="156" t="s">
        <v>961</v>
      </c>
      <c r="Y147" s="147"/>
      <c r="Z147" s="147"/>
      <c r="AA147" s="147"/>
      <c r="AB147" s="147"/>
      <c r="AC147" s="147"/>
      <c r="AD147" s="147"/>
      <c r="AE147" s="147"/>
      <c r="AF147" s="147"/>
      <c r="AG147" s="147" t="s">
        <v>1617</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266" t="s">
        <v>2033</v>
      </c>
      <c r="D148" s="267"/>
      <c r="E148" s="267"/>
      <c r="F148" s="267"/>
      <c r="G148" s="267"/>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404</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268" t="s">
        <v>2034</v>
      </c>
      <c r="D149" s="269"/>
      <c r="E149" s="269"/>
      <c r="F149" s="269"/>
      <c r="G149" s="269"/>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404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85" t="str">
        <f>C149</f>
        <v>Horizontální kruhové připojení s uzavírací těsnou klapkou d=250mm, kruhová regulační klapka d=250mm na nástavci na potrubí</v>
      </c>
      <c r="BB149" s="147"/>
      <c r="BC149" s="147"/>
      <c r="BD149" s="147"/>
      <c r="BE149" s="147"/>
      <c r="BF149" s="147"/>
      <c r="BG149" s="147"/>
      <c r="BH149" s="147"/>
    </row>
    <row r="150" spans="1:60" ht="22.5" outlineLevel="1" x14ac:dyDescent="0.2">
      <c r="A150" s="154"/>
      <c r="B150" s="155"/>
      <c r="C150" s="268" t="s">
        <v>2035</v>
      </c>
      <c r="D150" s="269"/>
      <c r="E150" s="269"/>
      <c r="F150" s="269"/>
      <c r="G150" s="269"/>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404</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85" t="str">
        <f>C150</f>
        <v>Těsnění na filtru ve tvaru "U" na vstupu s ochrannou mřížkou na výstupu, dodávku obvodové lišty ověřit v koordinaci s podhledovým rastrem</v>
      </c>
      <c r="BB150" s="147"/>
      <c r="BC150" s="147"/>
      <c r="BD150" s="147"/>
      <c r="BE150" s="147"/>
      <c r="BF150" s="147"/>
      <c r="BG150" s="147"/>
      <c r="BH150" s="147"/>
    </row>
    <row r="151" spans="1:60" outlineLevel="1" x14ac:dyDescent="0.2">
      <c r="A151" s="154"/>
      <c r="B151" s="155"/>
      <c r="C151" s="176" t="s">
        <v>1939</v>
      </c>
      <c r="D151" s="157"/>
      <c r="E151" s="158"/>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260</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76" t="s">
        <v>1932</v>
      </c>
      <c r="D152" s="157"/>
      <c r="E152" s="158"/>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260</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76" t="s">
        <v>127</v>
      </c>
      <c r="D153" s="157"/>
      <c r="E153" s="158">
        <v>1</v>
      </c>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260</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ht="22.5" outlineLevel="1" x14ac:dyDescent="0.2">
      <c r="A154" s="166">
        <v>34</v>
      </c>
      <c r="B154" s="167" t="s">
        <v>2036</v>
      </c>
      <c r="C154" s="175" t="s">
        <v>2037</v>
      </c>
      <c r="D154" s="168" t="s">
        <v>1928</v>
      </c>
      <c r="E154" s="169">
        <v>1</v>
      </c>
      <c r="F154" s="170"/>
      <c r="G154" s="171">
        <f>ROUND(E154*F154,2)</f>
        <v>0</v>
      </c>
      <c r="H154" s="170"/>
      <c r="I154" s="171">
        <f>ROUND(E154*H154,2)</f>
        <v>0</v>
      </c>
      <c r="J154" s="170"/>
      <c r="K154" s="171">
        <f>ROUND(E154*J154,2)</f>
        <v>0</v>
      </c>
      <c r="L154" s="171">
        <v>21</v>
      </c>
      <c r="M154" s="171">
        <f>G154*(1+L154/100)</f>
        <v>0</v>
      </c>
      <c r="N154" s="171">
        <v>0</v>
      </c>
      <c r="O154" s="171">
        <f>ROUND(E154*N154,2)</f>
        <v>0</v>
      </c>
      <c r="P154" s="171">
        <v>0</v>
      </c>
      <c r="Q154" s="171">
        <f>ROUND(E154*P154,2)</f>
        <v>0</v>
      </c>
      <c r="R154" s="171"/>
      <c r="S154" s="171" t="s">
        <v>255</v>
      </c>
      <c r="T154" s="172" t="s">
        <v>256</v>
      </c>
      <c r="U154" s="156">
        <v>0</v>
      </c>
      <c r="V154" s="156">
        <f>ROUND(E154*U154,2)</f>
        <v>0</v>
      </c>
      <c r="W154" s="156"/>
      <c r="X154" s="156" t="s">
        <v>961</v>
      </c>
      <c r="Y154" s="147"/>
      <c r="Z154" s="147"/>
      <c r="AA154" s="147"/>
      <c r="AB154" s="147"/>
      <c r="AC154" s="147"/>
      <c r="AD154" s="147"/>
      <c r="AE154" s="147"/>
      <c r="AF154" s="147"/>
      <c r="AG154" s="147" t="s">
        <v>1617</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266" t="s">
        <v>2033</v>
      </c>
      <c r="D155" s="267"/>
      <c r="E155" s="267"/>
      <c r="F155" s="267"/>
      <c r="G155" s="267"/>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404</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268" t="s">
        <v>2038</v>
      </c>
      <c r="D156" s="269"/>
      <c r="E156" s="269"/>
      <c r="F156" s="269"/>
      <c r="G156" s="269"/>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404</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85" t="str">
        <f>C156</f>
        <v>Horizontální kruhové připojení s uzavírací těsnou klapkou d=160mm, kruhová regulační klapka d=160mm na nástavci na potrubí</v>
      </c>
      <c r="BB156" s="147"/>
      <c r="BC156" s="147"/>
      <c r="BD156" s="147"/>
      <c r="BE156" s="147"/>
      <c r="BF156" s="147"/>
      <c r="BG156" s="147"/>
      <c r="BH156" s="147"/>
    </row>
    <row r="157" spans="1:60" ht="22.5" outlineLevel="1" x14ac:dyDescent="0.2">
      <c r="A157" s="154"/>
      <c r="B157" s="155"/>
      <c r="C157" s="268" t="s">
        <v>2035</v>
      </c>
      <c r="D157" s="269"/>
      <c r="E157" s="269"/>
      <c r="F157" s="269"/>
      <c r="G157" s="269"/>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404</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85" t="str">
        <f>C157</f>
        <v>Těsnění na filtru ve tvaru "U" na vstupu s ochrannou mřížkou na výstupu, dodávku obvodové lišty ověřit v koordinaci s podhledovým rastrem</v>
      </c>
      <c r="BB157" s="147"/>
      <c r="BC157" s="147"/>
      <c r="BD157" s="147"/>
      <c r="BE157" s="147"/>
      <c r="BF157" s="147"/>
      <c r="BG157" s="147"/>
      <c r="BH157" s="147"/>
    </row>
    <row r="158" spans="1:60" outlineLevel="1" x14ac:dyDescent="0.2">
      <c r="A158" s="154"/>
      <c r="B158" s="155"/>
      <c r="C158" s="176" t="s">
        <v>1939</v>
      </c>
      <c r="D158" s="157"/>
      <c r="E158" s="158"/>
      <c r="F158" s="156"/>
      <c r="G158" s="156"/>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260</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76" t="s">
        <v>1932</v>
      </c>
      <c r="D159" s="157"/>
      <c r="E159" s="158"/>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260</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76" t="s">
        <v>127</v>
      </c>
      <c r="D160" s="157"/>
      <c r="E160" s="158">
        <v>1</v>
      </c>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260</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ht="22.5" outlineLevel="1" x14ac:dyDescent="0.2">
      <c r="A161" s="166">
        <v>35</v>
      </c>
      <c r="B161" s="167" t="s">
        <v>2039</v>
      </c>
      <c r="C161" s="175" t="s">
        <v>2040</v>
      </c>
      <c r="D161" s="168" t="s">
        <v>1928</v>
      </c>
      <c r="E161" s="169">
        <v>1</v>
      </c>
      <c r="F161" s="170"/>
      <c r="G161" s="171">
        <f>ROUND(E161*F161,2)</f>
        <v>0</v>
      </c>
      <c r="H161" s="170"/>
      <c r="I161" s="171">
        <f>ROUND(E161*H161,2)</f>
        <v>0</v>
      </c>
      <c r="J161" s="170"/>
      <c r="K161" s="171">
        <f>ROUND(E161*J161,2)</f>
        <v>0</v>
      </c>
      <c r="L161" s="171">
        <v>21</v>
      </c>
      <c r="M161" s="171">
        <f>G161*(1+L161/100)</f>
        <v>0</v>
      </c>
      <c r="N161" s="171">
        <v>0</v>
      </c>
      <c r="O161" s="171">
        <f>ROUND(E161*N161,2)</f>
        <v>0</v>
      </c>
      <c r="P161" s="171">
        <v>0</v>
      </c>
      <c r="Q161" s="171">
        <f>ROUND(E161*P161,2)</f>
        <v>0</v>
      </c>
      <c r="R161" s="171"/>
      <c r="S161" s="171" t="s">
        <v>255</v>
      </c>
      <c r="T161" s="172" t="s">
        <v>256</v>
      </c>
      <c r="U161" s="156">
        <v>0</v>
      </c>
      <c r="V161" s="156">
        <f>ROUND(E161*U161,2)</f>
        <v>0</v>
      </c>
      <c r="W161" s="156"/>
      <c r="X161" s="156" t="s">
        <v>961</v>
      </c>
      <c r="Y161" s="147"/>
      <c r="Z161" s="147"/>
      <c r="AA161" s="147"/>
      <c r="AB161" s="147"/>
      <c r="AC161" s="147"/>
      <c r="AD161" s="147"/>
      <c r="AE161" s="147"/>
      <c r="AF161" s="147"/>
      <c r="AG161" s="147" t="s">
        <v>1617</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266" t="s">
        <v>2033</v>
      </c>
      <c r="D162" s="267"/>
      <c r="E162" s="267"/>
      <c r="F162" s="267"/>
      <c r="G162" s="267"/>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404</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268" t="s">
        <v>2038</v>
      </c>
      <c r="D163" s="269"/>
      <c r="E163" s="269"/>
      <c r="F163" s="269"/>
      <c r="G163" s="269"/>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404</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85" t="str">
        <f>C163</f>
        <v>Horizontální kruhové připojení s uzavírací těsnou klapkou d=160mm, kruhová regulační klapka d=160mm na nástavci na potrubí</v>
      </c>
      <c r="BB163" s="147"/>
      <c r="BC163" s="147"/>
      <c r="BD163" s="147"/>
      <c r="BE163" s="147"/>
      <c r="BF163" s="147"/>
      <c r="BG163" s="147"/>
      <c r="BH163" s="147"/>
    </row>
    <row r="164" spans="1:60" ht="22.5" outlineLevel="1" x14ac:dyDescent="0.2">
      <c r="A164" s="154"/>
      <c r="B164" s="155"/>
      <c r="C164" s="268" t="s">
        <v>2035</v>
      </c>
      <c r="D164" s="269"/>
      <c r="E164" s="269"/>
      <c r="F164" s="269"/>
      <c r="G164" s="269"/>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404</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85" t="str">
        <f>C164</f>
        <v>Těsnění na filtru ve tvaru "U" na vstupu s ochrannou mřížkou na výstupu, dodávku obvodové lišty ověřit v koordinaci s podhledovým rastrem</v>
      </c>
      <c r="BB164" s="147"/>
      <c r="BC164" s="147"/>
      <c r="BD164" s="147"/>
      <c r="BE164" s="147"/>
      <c r="BF164" s="147"/>
      <c r="BG164" s="147"/>
      <c r="BH164" s="147"/>
    </row>
    <row r="165" spans="1:60" outlineLevel="1" x14ac:dyDescent="0.2">
      <c r="A165" s="154"/>
      <c r="B165" s="155"/>
      <c r="C165" s="176" t="s">
        <v>1939</v>
      </c>
      <c r="D165" s="157"/>
      <c r="E165" s="158"/>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260</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76" t="s">
        <v>1932</v>
      </c>
      <c r="D166" s="157"/>
      <c r="E166" s="158"/>
      <c r="F166" s="156"/>
      <c r="G166" s="156"/>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260</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76" t="s">
        <v>127</v>
      </c>
      <c r="D167" s="157"/>
      <c r="E167" s="158">
        <v>1</v>
      </c>
      <c r="F167" s="156"/>
      <c r="G167" s="15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260</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ht="22.5" outlineLevel="1" x14ac:dyDescent="0.2">
      <c r="A168" s="166">
        <v>36</v>
      </c>
      <c r="B168" s="167" t="s">
        <v>2041</v>
      </c>
      <c r="C168" s="175" t="s">
        <v>2042</v>
      </c>
      <c r="D168" s="168" t="s">
        <v>1928</v>
      </c>
      <c r="E168" s="169">
        <v>6</v>
      </c>
      <c r="F168" s="170"/>
      <c r="G168" s="171">
        <f>ROUND(E168*F168,2)</f>
        <v>0</v>
      </c>
      <c r="H168" s="170"/>
      <c r="I168" s="171">
        <f>ROUND(E168*H168,2)</f>
        <v>0</v>
      </c>
      <c r="J168" s="170"/>
      <c r="K168" s="171">
        <f>ROUND(E168*J168,2)</f>
        <v>0</v>
      </c>
      <c r="L168" s="171">
        <v>21</v>
      </c>
      <c r="M168" s="171">
        <f>G168*(1+L168/100)</f>
        <v>0</v>
      </c>
      <c r="N168" s="171">
        <v>0</v>
      </c>
      <c r="O168" s="171">
        <f>ROUND(E168*N168,2)</f>
        <v>0</v>
      </c>
      <c r="P168" s="171">
        <v>0</v>
      </c>
      <c r="Q168" s="171">
        <f>ROUND(E168*P168,2)</f>
        <v>0</v>
      </c>
      <c r="R168" s="171"/>
      <c r="S168" s="171" t="s">
        <v>255</v>
      </c>
      <c r="T168" s="172" t="s">
        <v>256</v>
      </c>
      <c r="U168" s="156">
        <v>0</v>
      </c>
      <c r="V168" s="156">
        <f>ROUND(E168*U168,2)</f>
        <v>0</v>
      </c>
      <c r="W168" s="156"/>
      <c r="X168" s="156" t="s">
        <v>961</v>
      </c>
      <c r="Y168" s="147"/>
      <c r="Z168" s="147"/>
      <c r="AA168" s="147"/>
      <c r="AB168" s="147"/>
      <c r="AC168" s="147"/>
      <c r="AD168" s="147"/>
      <c r="AE168" s="147"/>
      <c r="AF168" s="147"/>
      <c r="AG168" s="147" t="s">
        <v>1617</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266" t="s">
        <v>2043</v>
      </c>
      <c r="D169" s="267"/>
      <c r="E169" s="267"/>
      <c r="F169" s="267"/>
      <c r="G169" s="267"/>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404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76" t="s">
        <v>1939</v>
      </c>
      <c r="D170" s="157"/>
      <c r="E170" s="158"/>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260</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176" t="s">
        <v>2044</v>
      </c>
      <c r="D171" s="157"/>
      <c r="E171" s="158"/>
      <c r="F171" s="156"/>
      <c r="G171" s="156"/>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260</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76" t="s">
        <v>139</v>
      </c>
      <c r="D172" s="157"/>
      <c r="E172" s="158">
        <v>6</v>
      </c>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260</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22.5" outlineLevel="1" x14ac:dyDescent="0.2">
      <c r="A173" s="166">
        <v>37</v>
      </c>
      <c r="B173" s="167" t="s">
        <v>2045</v>
      </c>
      <c r="C173" s="175" t="s">
        <v>2046</v>
      </c>
      <c r="D173" s="168" t="s">
        <v>1928</v>
      </c>
      <c r="E173" s="169">
        <v>3</v>
      </c>
      <c r="F173" s="170"/>
      <c r="G173" s="171">
        <f>ROUND(E173*F173,2)</f>
        <v>0</v>
      </c>
      <c r="H173" s="170"/>
      <c r="I173" s="171">
        <f>ROUND(E173*H173,2)</f>
        <v>0</v>
      </c>
      <c r="J173" s="170"/>
      <c r="K173" s="171">
        <f>ROUND(E173*J173,2)</f>
        <v>0</v>
      </c>
      <c r="L173" s="171">
        <v>21</v>
      </c>
      <c r="M173" s="171">
        <f>G173*(1+L173/100)</f>
        <v>0</v>
      </c>
      <c r="N173" s="171">
        <v>0</v>
      </c>
      <c r="O173" s="171">
        <f>ROUND(E173*N173,2)</f>
        <v>0</v>
      </c>
      <c r="P173" s="171">
        <v>0</v>
      </c>
      <c r="Q173" s="171">
        <f>ROUND(E173*P173,2)</f>
        <v>0</v>
      </c>
      <c r="R173" s="171"/>
      <c r="S173" s="171" t="s">
        <v>255</v>
      </c>
      <c r="T173" s="172" t="s">
        <v>256</v>
      </c>
      <c r="U173" s="156">
        <v>0</v>
      </c>
      <c r="V173" s="156">
        <f>ROUND(E173*U173,2)</f>
        <v>0</v>
      </c>
      <c r="W173" s="156"/>
      <c r="X173" s="156" t="s">
        <v>961</v>
      </c>
      <c r="Y173" s="147"/>
      <c r="Z173" s="147"/>
      <c r="AA173" s="147"/>
      <c r="AB173" s="147"/>
      <c r="AC173" s="147"/>
      <c r="AD173" s="147"/>
      <c r="AE173" s="147"/>
      <c r="AF173" s="147"/>
      <c r="AG173" s="147" t="s">
        <v>1617</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266" t="s">
        <v>2043</v>
      </c>
      <c r="D174" s="267"/>
      <c r="E174" s="267"/>
      <c r="F174" s="267"/>
      <c r="G174" s="267"/>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404</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76" t="s">
        <v>1939</v>
      </c>
      <c r="D175" s="157"/>
      <c r="E175" s="158"/>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260</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76" t="s">
        <v>2005</v>
      </c>
      <c r="D176" s="157"/>
      <c r="E176" s="158"/>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260</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76" t="s">
        <v>131</v>
      </c>
      <c r="D177" s="157"/>
      <c r="E177" s="158">
        <v>3</v>
      </c>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260</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ht="22.5" outlineLevel="1" x14ac:dyDescent="0.2">
      <c r="A178" s="166">
        <v>38</v>
      </c>
      <c r="B178" s="167" t="s">
        <v>2047</v>
      </c>
      <c r="C178" s="175" t="s">
        <v>2048</v>
      </c>
      <c r="D178" s="168" t="s">
        <v>1928</v>
      </c>
      <c r="E178" s="169">
        <v>1</v>
      </c>
      <c r="F178" s="170"/>
      <c r="G178" s="171">
        <f>ROUND(E178*F178,2)</f>
        <v>0</v>
      </c>
      <c r="H178" s="170"/>
      <c r="I178" s="171">
        <f>ROUND(E178*H178,2)</f>
        <v>0</v>
      </c>
      <c r="J178" s="170"/>
      <c r="K178" s="171">
        <f>ROUND(E178*J178,2)</f>
        <v>0</v>
      </c>
      <c r="L178" s="171">
        <v>21</v>
      </c>
      <c r="M178" s="171">
        <f>G178*(1+L178/100)</f>
        <v>0</v>
      </c>
      <c r="N178" s="171">
        <v>0</v>
      </c>
      <c r="O178" s="171">
        <f>ROUND(E178*N178,2)</f>
        <v>0</v>
      </c>
      <c r="P178" s="171">
        <v>0</v>
      </c>
      <c r="Q178" s="171">
        <f>ROUND(E178*P178,2)</f>
        <v>0</v>
      </c>
      <c r="R178" s="171"/>
      <c r="S178" s="171" t="s">
        <v>255</v>
      </c>
      <c r="T178" s="172" t="s">
        <v>256</v>
      </c>
      <c r="U178" s="156">
        <v>0</v>
      </c>
      <c r="V178" s="156">
        <f>ROUND(E178*U178,2)</f>
        <v>0</v>
      </c>
      <c r="W178" s="156"/>
      <c r="X178" s="156" t="s">
        <v>961</v>
      </c>
      <c r="Y178" s="147"/>
      <c r="Z178" s="147"/>
      <c r="AA178" s="147"/>
      <c r="AB178" s="147"/>
      <c r="AC178" s="147"/>
      <c r="AD178" s="147"/>
      <c r="AE178" s="147"/>
      <c r="AF178" s="147"/>
      <c r="AG178" s="147" t="s">
        <v>1617</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266" t="s">
        <v>2043</v>
      </c>
      <c r="D179" s="267"/>
      <c r="E179" s="267"/>
      <c r="F179" s="267"/>
      <c r="G179" s="267"/>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404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176" t="s">
        <v>1939</v>
      </c>
      <c r="D180" s="157"/>
      <c r="E180" s="158"/>
      <c r="F180" s="156"/>
      <c r="G180" s="156"/>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260</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176" t="s">
        <v>1932</v>
      </c>
      <c r="D181" s="157"/>
      <c r="E181" s="158"/>
      <c r="F181" s="156"/>
      <c r="G181" s="156"/>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260</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76" t="s">
        <v>127</v>
      </c>
      <c r="D182" s="157"/>
      <c r="E182" s="158">
        <v>1</v>
      </c>
      <c r="F182" s="156"/>
      <c r="G182" s="156"/>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260</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ht="22.5" outlineLevel="1" x14ac:dyDescent="0.2">
      <c r="A183" s="166">
        <v>39</v>
      </c>
      <c r="B183" s="167" t="s">
        <v>2049</v>
      </c>
      <c r="C183" s="175" t="s">
        <v>2050</v>
      </c>
      <c r="D183" s="168" t="s">
        <v>1928</v>
      </c>
      <c r="E183" s="169">
        <v>1</v>
      </c>
      <c r="F183" s="170"/>
      <c r="G183" s="171">
        <f>ROUND(E183*F183,2)</f>
        <v>0</v>
      </c>
      <c r="H183" s="170"/>
      <c r="I183" s="171">
        <f>ROUND(E183*H183,2)</f>
        <v>0</v>
      </c>
      <c r="J183" s="170"/>
      <c r="K183" s="171">
        <f>ROUND(E183*J183,2)</f>
        <v>0</v>
      </c>
      <c r="L183" s="171">
        <v>21</v>
      </c>
      <c r="M183" s="171">
        <f>G183*(1+L183/100)</f>
        <v>0</v>
      </c>
      <c r="N183" s="171">
        <v>0</v>
      </c>
      <c r="O183" s="171">
        <f>ROUND(E183*N183,2)</f>
        <v>0</v>
      </c>
      <c r="P183" s="171">
        <v>0</v>
      </c>
      <c r="Q183" s="171">
        <f>ROUND(E183*P183,2)</f>
        <v>0</v>
      </c>
      <c r="R183" s="171"/>
      <c r="S183" s="171" t="s">
        <v>255</v>
      </c>
      <c r="T183" s="172" t="s">
        <v>256</v>
      </c>
      <c r="U183" s="156">
        <v>0</v>
      </c>
      <c r="V183" s="156">
        <f>ROUND(E183*U183,2)</f>
        <v>0</v>
      </c>
      <c r="W183" s="156"/>
      <c r="X183" s="156" t="s">
        <v>961</v>
      </c>
      <c r="Y183" s="147"/>
      <c r="Z183" s="147"/>
      <c r="AA183" s="147"/>
      <c r="AB183" s="147"/>
      <c r="AC183" s="147"/>
      <c r="AD183" s="147"/>
      <c r="AE183" s="147"/>
      <c r="AF183" s="147"/>
      <c r="AG183" s="147" t="s">
        <v>1617</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266" t="s">
        <v>2043</v>
      </c>
      <c r="D184" s="267"/>
      <c r="E184" s="267"/>
      <c r="F184" s="267"/>
      <c r="G184" s="267"/>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404</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76" t="s">
        <v>1939</v>
      </c>
      <c r="D185" s="157"/>
      <c r="E185" s="158"/>
      <c r="F185" s="156"/>
      <c r="G185" s="1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260</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76" t="s">
        <v>1932</v>
      </c>
      <c r="D186" s="157"/>
      <c r="E186" s="158"/>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260</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76" t="s">
        <v>127</v>
      </c>
      <c r="D187" s="157"/>
      <c r="E187" s="158">
        <v>1</v>
      </c>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260</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66">
        <v>40</v>
      </c>
      <c r="B188" s="167" t="s">
        <v>2051</v>
      </c>
      <c r="C188" s="175" t="s">
        <v>2052</v>
      </c>
      <c r="D188" s="168" t="s">
        <v>1928</v>
      </c>
      <c r="E188" s="169">
        <v>1</v>
      </c>
      <c r="F188" s="170"/>
      <c r="G188" s="171">
        <f>ROUND(E188*F188,2)</f>
        <v>0</v>
      </c>
      <c r="H188" s="170"/>
      <c r="I188" s="171">
        <f>ROUND(E188*H188,2)</f>
        <v>0</v>
      </c>
      <c r="J188" s="170"/>
      <c r="K188" s="171">
        <f>ROUND(E188*J188,2)</f>
        <v>0</v>
      </c>
      <c r="L188" s="171">
        <v>21</v>
      </c>
      <c r="M188" s="171">
        <f>G188*(1+L188/100)</f>
        <v>0</v>
      </c>
      <c r="N188" s="171">
        <v>0</v>
      </c>
      <c r="O188" s="171">
        <f>ROUND(E188*N188,2)</f>
        <v>0</v>
      </c>
      <c r="P188" s="171">
        <v>0</v>
      </c>
      <c r="Q188" s="171">
        <f>ROUND(E188*P188,2)</f>
        <v>0</v>
      </c>
      <c r="R188" s="171"/>
      <c r="S188" s="171" t="s">
        <v>255</v>
      </c>
      <c r="T188" s="172" t="s">
        <v>256</v>
      </c>
      <c r="U188" s="156">
        <v>0</v>
      </c>
      <c r="V188" s="156">
        <f>ROUND(E188*U188,2)</f>
        <v>0</v>
      </c>
      <c r="W188" s="156"/>
      <c r="X188" s="156" t="s">
        <v>961</v>
      </c>
      <c r="Y188" s="147"/>
      <c r="Z188" s="147"/>
      <c r="AA188" s="147"/>
      <c r="AB188" s="147"/>
      <c r="AC188" s="147"/>
      <c r="AD188" s="147"/>
      <c r="AE188" s="147"/>
      <c r="AF188" s="147"/>
      <c r="AG188" s="147" t="s">
        <v>1617</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266" t="s">
        <v>2043</v>
      </c>
      <c r="D189" s="267"/>
      <c r="E189" s="267"/>
      <c r="F189" s="267"/>
      <c r="G189" s="267"/>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404</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76" t="s">
        <v>1939</v>
      </c>
      <c r="D190" s="157"/>
      <c r="E190" s="158"/>
      <c r="F190" s="156"/>
      <c r="G190" s="156"/>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260</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76" t="s">
        <v>2020</v>
      </c>
      <c r="D191" s="157"/>
      <c r="E191" s="158"/>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260</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76" t="s">
        <v>127</v>
      </c>
      <c r="D192" s="157"/>
      <c r="E192" s="158">
        <v>1</v>
      </c>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260</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ht="22.5" outlineLevel="1" x14ac:dyDescent="0.2">
      <c r="A193" s="166">
        <v>41</v>
      </c>
      <c r="B193" s="167" t="s">
        <v>2053</v>
      </c>
      <c r="C193" s="175" t="s">
        <v>2054</v>
      </c>
      <c r="D193" s="168" t="s">
        <v>1928</v>
      </c>
      <c r="E193" s="169">
        <v>4</v>
      </c>
      <c r="F193" s="170"/>
      <c r="G193" s="171">
        <f>ROUND(E193*F193,2)</f>
        <v>0</v>
      </c>
      <c r="H193" s="170"/>
      <c r="I193" s="171">
        <f>ROUND(E193*H193,2)</f>
        <v>0</v>
      </c>
      <c r="J193" s="170"/>
      <c r="K193" s="171">
        <f>ROUND(E193*J193,2)</f>
        <v>0</v>
      </c>
      <c r="L193" s="171">
        <v>21</v>
      </c>
      <c r="M193" s="171">
        <f>G193*(1+L193/100)</f>
        <v>0</v>
      </c>
      <c r="N193" s="171">
        <v>0</v>
      </c>
      <c r="O193" s="171">
        <f>ROUND(E193*N193,2)</f>
        <v>0</v>
      </c>
      <c r="P193" s="171">
        <v>0</v>
      </c>
      <c r="Q193" s="171">
        <f>ROUND(E193*P193,2)</f>
        <v>0</v>
      </c>
      <c r="R193" s="171"/>
      <c r="S193" s="171" t="s">
        <v>255</v>
      </c>
      <c r="T193" s="172" t="s">
        <v>256</v>
      </c>
      <c r="U193" s="156">
        <v>0</v>
      </c>
      <c r="V193" s="156">
        <f>ROUND(E193*U193,2)</f>
        <v>0</v>
      </c>
      <c r="W193" s="156"/>
      <c r="X193" s="156" t="s">
        <v>961</v>
      </c>
      <c r="Y193" s="147"/>
      <c r="Z193" s="147"/>
      <c r="AA193" s="147"/>
      <c r="AB193" s="147"/>
      <c r="AC193" s="147"/>
      <c r="AD193" s="147"/>
      <c r="AE193" s="147"/>
      <c r="AF193" s="147"/>
      <c r="AG193" s="147" t="s">
        <v>1617</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266" t="s">
        <v>2043</v>
      </c>
      <c r="D194" s="267"/>
      <c r="E194" s="267"/>
      <c r="F194" s="267"/>
      <c r="G194" s="267"/>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404</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76" t="s">
        <v>1939</v>
      </c>
      <c r="D195" s="157"/>
      <c r="E195" s="158"/>
      <c r="F195" s="156"/>
      <c r="G195" s="1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260</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76" t="s">
        <v>2001</v>
      </c>
      <c r="D196" s="157"/>
      <c r="E196" s="158"/>
      <c r="F196" s="156"/>
      <c r="G196" s="156"/>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260</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76" t="s">
        <v>2002</v>
      </c>
      <c r="D197" s="157"/>
      <c r="E197" s="158">
        <v>4</v>
      </c>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260</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ht="22.5" outlineLevel="1" x14ac:dyDescent="0.2">
      <c r="A198" s="166">
        <v>42</v>
      </c>
      <c r="B198" s="167" t="s">
        <v>2055</v>
      </c>
      <c r="C198" s="175" t="s">
        <v>2056</v>
      </c>
      <c r="D198" s="168" t="s">
        <v>1928</v>
      </c>
      <c r="E198" s="169">
        <v>4</v>
      </c>
      <c r="F198" s="170"/>
      <c r="G198" s="171">
        <f>ROUND(E198*F198,2)</f>
        <v>0</v>
      </c>
      <c r="H198" s="170"/>
      <c r="I198" s="171">
        <f>ROUND(E198*H198,2)</f>
        <v>0</v>
      </c>
      <c r="J198" s="170"/>
      <c r="K198" s="171">
        <f>ROUND(E198*J198,2)</f>
        <v>0</v>
      </c>
      <c r="L198" s="171">
        <v>21</v>
      </c>
      <c r="M198" s="171">
        <f>G198*(1+L198/100)</f>
        <v>0</v>
      </c>
      <c r="N198" s="171">
        <v>0</v>
      </c>
      <c r="O198" s="171">
        <f>ROUND(E198*N198,2)</f>
        <v>0</v>
      </c>
      <c r="P198" s="171">
        <v>0</v>
      </c>
      <c r="Q198" s="171">
        <f>ROUND(E198*P198,2)</f>
        <v>0</v>
      </c>
      <c r="R198" s="171"/>
      <c r="S198" s="171" t="s">
        <v>255</v>
      </c>
      <c r="T198" s="172" t="s">
        <v>256</v>
      </c>
      <c r="U198" s="156">
        <v>0</v>
      </c>
      <c r="V198" s="156">
        <f>ROUND(E198*U198,2)</f>
        <v>0</v>
      </c>
      <c r="W198" s="156"/>
      <c r="X198" s="156" t="s">
        <v>961</v>
      </c>
      <c r="Y198" s="147"/>
      <c r="Z198" s="147"/>
      <c r="AA198" s="147"/>
      <c r="AB198" s="147"/>
      <c r="AC198" s="147"/>
      <c r="AD198" s="147"/>
      <c r="AE198" s="147"/>
      <c r="AF198" s="147"/>
      <c r="AG198" s="147" t="s">
        <v>1617</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266" t="s">
        <v>2043</v>
      </c>
      <c r="D199" s="267"/>
      <c r="E199" s="267"/>
      <c r="F199" s="267"/>
      <c r="G199" s="267"/>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404</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176" t="s">
        <v>1939</v>
      </c>
      <c r="D200" s="157"/>
      <c r="E200" s="158"/>
      <c r="F200" s="156"/>
      <c r="G200" s="156"/>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260</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176" t="s">
        <v>2001</v>
      </c>
      <c r="D201" s="157"/>
      <c r="E201" s="158"/>
      <c r="F201" s="156"/>
      <c r="G201" s="156"/>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260</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76" t="s">
        <v>2002</v>
      </c>
      <c r="D202" s="157"/>
      <c r="E202" s="158">
        <v>4</v>
      </c>
      <c r="F202" s="156"/>
      <c r="G202" s="156"/>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260</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ht="22.5" outlineLevel="1" x14ac:dyDescent="0.2">
      <c r="A203" s="166">
        <v>43</v>
      </c>
      <c r="B203" s="167" t="s">
        <v>2057</v>
      </c>
      <c r="C203" s="175" t="s">
        <v>2058</v>
      </c>
      <c r="D203" s="168" t="s">
        <v>1928</v>
      </c>
      <c r="E203" s="169">
        <v>2</v>
      </c>
      <c r="F203" s="170"/>
      <c r="G203" s="171">
        <f>ROUND(E203*F203,2)</f>
        <v>0</v>
      </c>
      <c r="H203" s="170"/>
      <c r="I203" s="171">
        <f>ROUND(E203*H203,2)</f>
        <v>0</v>
      </c>
      <c r="J203" s="170"/>
      <c r="K203" s="171">
        <f>ROUND(E203*J203,2)</f>
        <v>0</v>
      </c>
      <c r="L203" s="171">
        <v>21</v>
      </c>
      <c r="M203" s="171">
        <f>G203*(1+L203/100)</f>
        <v>0</v>
      </c>
      <c r="N203" s="171">
        <v>0</v>
      </c>
      <c r="O203" s="171">
        <f>ROUND(E203*N203,2)</f>
        <v>0</v>
      </c>
      <c r="P203" s="171">
        <v>0</v>
      </c>
      <c r="Q203" s="171">
        <f>ROUND(E203*P203,2)</f>
        <v>0</v>
      </c>
      <c r="R203" s="171"/>
      <c r="S203" s="171" t="s">
        <v>255</v>
      </c>
      <c r="T203" s="172" t="s">
        <v>256</v>
      </c>
      <c r="U203" s="156">
        <v>0</v>
      </c>
      <c r="V203" s="156">
        <f>ROUND(E203*U203,2)</f>
        <v>0</v>
      </c>
      <c r="W203" s="156"/>
      <c r="X203" s="156" t="s">
        <v>961</v>
      </c>
      <c r="Y203" s="147"/>
      <c r="Z203" s="147"/>
      <c r="AA203" s="147"/>
      <c r="AB203" s="147"/>
      <c r="AC203" s="147"/>
      <c r="AD203" s="147"/>
      <c r="AE203" s="147"/>
      <c r="AF203" s="147"/>
      <c r="AG203" s="147" t="s">
        <v>1617</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266" t="s">
        <v>2043</v>
      </c>
      <c r="D204" s="267"/>
      <c r="E204" s="267"/>
      <c r="F204" s="267"/>
      <c r="G204" s="267"/>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404</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76" t="s">
        <v>1939</v>
      </c>
      <c r="D205" s="157"/>
      <c r="E205" s="158"/>
      <c r="F205" s="156"/>
      <c r="G205" s="156"/>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260</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76" t="s">
        <v>2020</v>
      </c>
      <c r="D206" s="157"/>
      <c r="E206" s="158"/>
      <c r="F206" s="156"/>
      <c r="G206" s="156"/>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260</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76" t="s">
        <v>129</v>
      </c>
      <c r="D207" s="157"/>
      <c r="E207" s="158">
        <v>2</v>
      </c>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260</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66">
        <v>44</v>
      </c>
      <c r="B208" s="167" t="s">
        <v>2059</v>
      </c>
      <c r="C208" s="175" t="s">
        <v>2060</v>
      </c>
      <c r="D208" s="168" t="s">
        <v>1928</v>
      </c>
      <c r="E208" s="169">
        <v>7</v>
      </c>
      <c r="F208" s="170"/>
      <c r="G208" s="171">
        <f>ROUND(E208*F208,2)</f>
        <v>0</v>
      </c>
      <c r="H208" s="170"/>
      <c r="I208" s="171">
        <f>ROUND(E208*H208,2)</f>
        <v>0</v>
      </c>
      <c r="J208" s="170"/>
      <c r="K208" s="171">
        <f>ROUND(E208*J208,2)</f>
        <v>0</v>
      </c>
      <c r="L208" s="171">
        <v>21</v>
      </c>
      <c r="M208" s="171">
        <f>G208*(1+L208/100)</f>
        <v>0</v>
      </c>
      <c r="N208" s="171">
        <v>0</v>
      </c>
      <c r="O208" s="171">
        <f>ROUND(E208*N208,2)</f>
        <v>0</v>
      </c>
      <c r="P208" s="171">
        <v>0</v>
      </c>
      <c r="Q208" s="171">
        <f>ROUND(E208*P208,2)</f>
        <v>0</v>
      </c>
      <c r="R208" s="171"/>
      <c r="S208" s="171" t="s">
        <v>255</v>
      </c>
      <c r="T208" s="172" t="s">
        <v>256</v>
      </c>
      <c r="U208" s="156">
        <v>0</v>
      </c>
      <c r="V208" s="156">
        <f>ROUND(E208*U208,2)</f>
        <v>0</v>
      </c>
      <c r="W208" s="156"/>
      <c r="X208" s="156" t="s">
        <v>961</v>
      </c>
      <c r="Y208" s="147"/>
      <c r="Z208" s="147"/>
      <c r="AA208" s="147"/>
      <c r="AB208" s="147"/>
      <c r="AC208" s="147"/>
      <c r="AD208" s="147"/>
      <c r="AE208" s="147"/>
      <c r="AF208" s="147"/>
      <c r="AG208" s="147" t="s">
        <v>1617</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266" t="s">
        <v>2043</v>
      </c>
      <c r="D209" s="267"/>
      <c r="E209" s="267"/>
      <c r="F209" s="267"/>
      <c r="G209" s="267"/>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404</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76" t="s">
        <v>1939</v>
      </c>
      <c r="D210" s="157"/>
      <c r="E210" s="158"/>
      <c r="F210" s="156"/>
      <c r="G210" s="156"/>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260</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76" t="s">
        <v>2061</v>
      </c>
      <c r="D211" s="157"/>
      <c r="E211" s="158"/>
      <c r="F211" s="156"/>
      <c r="G211" s="156"/>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260</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76" t="s">
        <v>2062</v>
      </c>
      <c r="D212" s="157"/>
      <c r="E212" s="158">
        <v>7</v>
      </c>
      <c r="F212" s="156"/>
      <c r="G212" s="156"/>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260</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66">
        <v>45</v>
      </c>
      <c r="B213" s="167" t="s">
        <v>2063</v>
      </c>
      <c r="C213" s="175" t="s">
        <v>2064</v>
      </c>
      <c r="D213" s="168" t="s">
        <v>1928</v>
      </c>
      <c r="E213" s="169">
        <v>4</v>
      </c>
      <c r="F213" s="170"/>
      <c r="G213" s="171">
        <f>ROUND(E213*F213,2)</f>
        <v>0</v>
      </c>
      <c r="H213" s="170"/>
      <c r="I213" s="171">
        <f>ROUND(E213*H213,2)</f>
        <v>0</v>
      </c>
      <c r="J213" s="170"/>
      <c r="K213" s="171">
        <f>ROUND(E213*J213,2)</f>
        <v>0</v>
      </c>
      <c r="L213" s="171">
        <v>21</v>
      </c>
      <c r="M213" s="171">
        <f>G213*(1+L213/100)</f>
        <v>0</v>
      </c>
      <c r="N213" s="171">
        <v>0</v>
      </c>
      <c r="O213" s="171">
        <f>ROUND(E213*N213,2)</f>
        <v>0</v>
      </c>
      <c r="P213" s="171">
        <v>0</v>
      </c>
      <c r="Q213" s="171">
        <f>ROUND(E213*P213,2)</f>
        <v>0</v>
      </c>
      <c r="R213" s="171"/>
      <c r="S213" s="171" t="s">
        <v>255</v>
      </c>
      <c r="T213" s="172" t="s">
        <v>256</v>
      </c>
      <c r="U213" s="156">
        <v>0</v>
      </c>
      <c r="V213" s="156">
        <f>ROUND(E213*U213,2)</f>
        <v>0</v>
      </c>
      <c r="W213" s="156"/>
      <c r="X213" s="156" t="s">
        <v>961</v>
      </c>
      <c r="Y213" s="147"/>
      <c r="Z213" s="147"/>
      <c r="AA213" s="147"/>
      <c r="AB213" s="147"/>
      <c r="AC213" s="147"/>
      <c r="AD213" s="147"/>
      <c r="AE213" s="147"/>
      <c r="AF213" s="147"/>
      <c r="AG213" s="147" t="s">
        <v>1617</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76" t="s">
        <v>1939</v>
      </c>
      <c r="D214" s="157"/>
      <c r="E214" s="158"/>
      <c r="F214" s="156"/>
      <c r="G214" s="156"/>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260</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76" t="s">
        <v>2001</v>
      </c>
      <c r="D215" s="157"/>
      <c r="E215" s="158"/>
      <c r="F215" s="156"/>
      <c r="G215" s="156"/>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260</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76" t="s">
        <v>2002</v>
      </c>
      <c r="D216" s="157"/>
      <c r="E216" s="158">
        <v>4</v>
      </c>
      <c r="F216" s="156"/>
      <c r="G216" s="156"/>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260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66">
        <v>46</v>
      </c>
      <c r="B217" s="167" t="s">
        <v>2065</v>
      </c>
      <c r="C217" s="175" t="s">
        <v>2066</v>
      </c>
      <c r="D217" s="168" t="s">
        <v>2067</v>
      </c>
      <c r="E217" s="169">
        <v>42</v>
      </c>
      <c r="F217" s="170"/>
      <c r="G217" s="171">
        <f>ROUND(E217*F217,2)</f>
        <v>0</v>
      </c>
      <c r="H217" s="170"/>
      <c r="I217" s="171">
        <f>ROUND(E217*H217,2)</f>
        <v>0</v>
      </c>
      <c r="J217" s="170"/>
      <c r="K217" s="171">
        <f>ROUND(E217*J217,2)</f>
        <v>0</v>
      </c>
      <c r="L217" s="171">
        <v>21</v>
      </c>
      <c r="M217" s="171">
        <f>G217*(1+L217/100)</f>
        <v>0</v>
      </c>
      <c r="N217" s="171">
        <v>0</v>
      </c>
      <c r="O217" s="171">
        <f>ROUND(E217*N217,2)</f>
        <v>0</v>
      </c>
      <c r="P217" s="171">
        <v>0</v>
      </c>
      <c r="Q217" s="171">
        <f>ROUND(E217*P217,2)</f>
        <v>0</v>
      </c>
      <c r="R217" s="171"/>
      <c r="S217" s="171" t="s">
        <v>255</v>
      </c>
      <c r="T217" s="172" t="s">
        <v>256</v>
      </c>
      <c r="U217" s="156">
        <v>0</v>
      </c>
      <c r="V217" s="156">
        <f>ROUND(E217*U217,2)</f>
        <v>0</v>
      </c>
      <c r="W217" s="156"/>
      <c r="X217" s="156" t="s">
        <v>961</v>
      </c>
      <c r="Y217" s="147"/>
      <c r="Z217" s="147"/>
      <c r="AA217" s="147"/>
      <c r="AB217" s="147"/>
      <c r="AC217" s="147"/>
      <c r="AD217" s="147"/>
      <c r="AE217" s="147"/>
      <c r="AF217" s="147"/>
      <c r="AG217" s="147" t="s">
        <v>1617</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176" t="s">
        <v>1939</v>
      </c>
      <c r="D218" s="157"/>
      <c r="E218" s="158"/>
      <c r="F218" s="156"/>
      <c r="G218" s="156"/>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260</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76" t="s">
        <v>2068</v>
      </c>
      <c r="D219" s="157"/>
      <c r="E219" s="158"/>
      <c r="F219" s="156"/>
      <c r="G219" s="15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260</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76" t="s">
        <v>2069</v>
      </c>
      <c r="D220" s="157"/>
      <c r="E220" s="158">
        <v>42</v>
      </c>
      <c r="F220" s="156"/>
      <c r="G220" s="15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260</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66">
        <v>47</v>
      </c>
      <c r="B221" s="167" t="s">
        <v>2070</v>
      </c>
      <c r="C221" s="175" t="s">
        <v>2071</v>
      </c>
      <c r="D221" s="168" t="s">
        <v>2067</v>
      </c>
      <c r="E221" s="169">
        <v>18</v>
      </c>
      <c r="F221" s="170"/>
      <c r="G221" s="171">
        <f>ROUND(E221*F221,2)</f>
        <v>0</v>
      </c>
      <c r="H221" s="170"/>
      <c r="I221" s="171">
        <f>ROUND(E221*H221,2)</f>
        <v>0</v>
      </c>
      <c r="J221" s="170"/>
      <c r="K221" s="171">
        <f>ROUND(E221*J221,2)</f>
        <v>0</v>
      </c>
      <c r="L221" s="171">
        <v>21</v>
      </c>
      <c r="M221" s="171">
        <f>G221*(1+L221/100)</f>
        <v>0</v>
      </c>
      <c r="N221" s="171">
        <v>0</v>
      </c>
      <c r="O221" s="171">
        <f>ROUND(E221*N221,2)</f>
        <v>0</v>
      </c>
      <c r="P221" s="171">
        <v>0</v>
      </c>
      <c r="Q221" s="171">
        <f>ROUND(E221*P221,2)</f>
        <v>0</v>
      </c>
      <c r="R221" s="171"/>
      <c r="S221" s="171" t="s">
        <v>255</v>
      </c>
      <c r="T221" s="172" t="s">
        <v>256</v>
      </c>
      <c r="U221" s="156">
        <v>0</v>
      </c>
      <c r="V221" s="156">
        <f>ROUND(E221*U221,2)</f>
        <v>0</v>
      </c>
      <c r="W221" s="156"/>
      <c r="X221" s="156" t="s">
        <v>961</v>
      </c>
      <c r="Y221" s="147"/>
      <c r="Z221" s="147"/>
      <c r="AA221" s="147"/>
      <c r="AB221" s="147"/>
      <c r="AC221" s="147"/>
      <c r="AD221" s="147"/>
      <c r="AE221" s="147"/>
      <c r="AF221" s="147"/>
      <c r="AG221" s="147" t="s">
        <v>1617</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76" t="s">
        <v>1939</v>
      </c>
      <c r="D222" s="157"/>
      <c r="E222" s="158"/>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260</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76" t="s">
        <v>2072</v>
      </c>
      <c r="D223" s="157"/>
      <c r="E223" s="158"/>
      <c r="F223" s="156"/>
      <c r="G223" s="156"/>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260</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76" t="s">
        <v>2073</v>
      </c>
      <c r="D224" s="157"/>
      <c r="E224" s="158">
        <v>18</v>
      </c>
      <c r="F224" s="156"/>
      <c r="G224" s="156"/>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260</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66">
        <v>48</v>
      </c>
      <c r="B225" s="167" t="s">
        <v>2074</v>
      </c>
      <c r="C225" s="175" t="s">
        <v>2075</v>
      </c>
      <c r="D225" s="168" t="s">
        <v>2067</v>
      </c>
      <c r="E225" s="169">
        <v>24</v>
      </c>
      <c r="F225" s="170"/>
      <c r="G225" s="171">
        <f>ROUND(E225*F225,2)</f>
        <v>0</v>
      </c>
      <c r="H225" s="170"/>
      <c r="I225" s="171">
        <f>ROUND(E225*H225,2)</f>
        <v>0</v>
      </c>
      <c r="J225" s="170"/>
      <c r="K225" s="171">
        <f>ROUND(E225*J225,2)</f>
        <v>0</v>
      </c>
      <c r="L225" s="171">
        <v>21</v>
      </c>
      <c r="M225" s="171">
        <f>G225*(1+L225/100)</f>
        <v>0</v>
      </c>
      <c r="N225" s="171">
        <v>0</v>
      </c>
      <c r="O225" s="171">
        <f>ROUND(E225*N225,2)</f>
        <v>0</v>
      </c>
      <c r="P225" s="171">
        <v>0</v>
      </c>
      <c r="Q225" s="171">
        <f>ROUND(E225*P225,2)</f>
        <v>0</v>
      </c>
      <c r="R225" s="171"/>
      <c r="S225" s="171" t="s">
        <v>255</v>
      </c>
      <c r="T225" s="172" t="s">
        <v>256</v>
      </c>
      <c r="U225" s="156">
        <v>0</v>
      </c>
      <c r="V225" s="156">
        <f>ROUND(E225*U225,2)</f>
        <v>0</v>
      </c>
      <c r="W225" s="156"/>
      <c r="X225" s="156" t="s">
        <v>961</v>
      </c>
      <c r="Y225" s="147"/>
      <c r="Z225" s="147"/>
      <c r="AA225" s="147"/>
      <c r="AB225" s="147"/>
      <c r="AC225" s="147"/>
      <c r="AD225" s="147"/>
      <c r="AE225" s="147"/>
      <c r="AF225" s="147"/>
      <c r="AG225" s="147" t="s">
        <v>1617</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76" t="s">
        <v>1939</v>
      </c>
      <c r="D226" s="157"/>
      <c r="E226" s="158"/>
      <c r="F226" s="156"/>
      <c r="G226" s="156"/>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260</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76" t="s">
        <v>2076</v>
      </c>
      <c r="D227" s="157"/>
      <c r="E227" s="158"/>
      <c r="F227" s="156"/>
      <c r="G227" s="156"/>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260</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76" t="s">
        <v>2077</v>
      </c>
      <c r="D228" s="157"/>
      <c r="E228" s="158">
        <v>24</v>
      </c>
      <c r="F228" s="156"/>
      <c r="G228" s="1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260</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66">
        <v>49</v>
      </c>
      <c r="B229" s="167" t="s">
        <v>2078</v>
      </c>
      <c r="C229" s="175" t="s">
        <v>1951</v>
      </c>
      <c r="D229" s="168" t="s">
        <v>376</v>
      </c>
      <c r="E229" s="169">
        <v>413</v>
      </c>
      <c r="F229" s="170"/>
      <c r="G229" s="171">
        <f>ROUND(E229*F229,2)</f>
        <v>0</v>
      </c>
      <c r="H229" s="170"/>
      <c r="I229" s="171">
        <f>ROUND(E229*H229,2)</f>
        <v>0</v>
      </c>
      <c r="J229" s="170"/>
      <c r="K229" s="171">
        <f>ROUND(E229*J229,2)</f>
        <v>0</v>
      </c>
      <c r="L229" s="171">
        <v>21</v>
      </c>
      <c r="M229" s="171">
        <f>G229*(1+L229/100)</f>
        <v>0</v>
      </c>
      <c r="N229" s="171">
        <v>0</v>
      </c>
      <c r="O229" s="171">
        <f>ROUND(E229*N229,2)</f>
        <v>0</v>
      </c>
      <c r="P229" s="171">
        <v>0</v>
      </c>
      <c r="Q229" s="171">
        <f>ROUND(E229*P229,2)</f>
        <v>0</v>
      </c>
      <c r="R229" s="171"/>
      <c r="S229" s="171" t="s">
        <v>255</v>
      </c>
      <c r="T229" s="172" t="s">
        <v>256</v>
      </c>
      <c r="U229" s="156">
        <v>0</v>
      </c>
      <c r="V229" s="156">
        <f>ROUND(E229*U229,2)</f>
        <v>0</v>
      </c>
      <c r="W229" s="156"/>
      <c r="X229" s="156" t="s">
        <v>961</v>
      </c>
      <c r="Y229" s="147"/>
      <c r="Z229" s="147"/>
      <c r="AA229" s="147"/>
      <c r="AB229" s="147"/>
      <c r="AC229" s="147"/>
      <c r="AD229" s="147"/>
      <c r="AE229" s="147"/>
      <c r="AF229" s="147"/>
      <c r="AG229" s="147" t="s">
        <v>1617</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76" t="s">
        <v>1939</v>
      </c>
      <c r="D230" s="157"/>
      <c r="E230" s="158"/>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260</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76" t="s">
        <v>2079</v>
      </c>
      <c r="D231" s="157"/>
      <c r="E231" s="158"/>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260</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176" t="s">
        <v>2080</v>
      </c>
      <c r="D232" s="157"/>
      <c r="E232" s="158">
        <v>413</v>
      </c>
      <c r="F232" s="156"/>
      <c r="G232" s="156"/>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260</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66">
        <v>50</v>
      </c>
      <c r="B233" s="167" t="s">
        <v>2081</v>
      </c>
      <c r="C233" s="175" t="s">
        <v>2082</v>
      </c>
      <c r="D233" s="168" t="s">
        <v>376</v>
      </c>
      <c r="E233" s="169">
        <v>34</v>
      </c>
      <c r="F233" s="170"/>
      <c r="G233" s="171">
        <f>ROUND(E233*F233,2)</f>
        <v>0</v>
      </c>
      <c r="H233" s="170"/>
      <c r="I233" s="171">
        <f>ROUND(E233*H233,2)</f>
        <v>0</v>
      </c>
      <c r="J233" s="170"/>
      <c r="K233" s="171">
        <f>ROUND(E233*J233,2)</f>
        <v>0</v>
      </c>
      <c r="L233" s="171">
        <v>21</v>
      </c>
      <c r="M233" s="171">
        <f>G233*(1+L233/100)</f>
        <v>0</v>
      </c>
      <c r="N233" s="171">
        <v>0</v>
      </c>
      <c r="O233" s="171">
        <f>ROUND(E233*N233,2)</f>
        <v>0</v>
      </c>
      <c r="P233" s="171">
        <v>0</v>
      </c>
      <c r="Q233" s="171">
        <f>ROUND(E233*P233,2)</f>
        <v>0</v>
      </c>
      <c r="R233" s="171"/>
      <c r="S233" s="171" t="s">
        <v>255</v>
      </c>
      <c r="T233" s="172" t="s">
        <v>256</v>
      </c>
      <c r="U233" s="156">
        <v>0</v>
      </c>
      <c r="V233" s="156">
        <f>ROUND(E233*U233,2)</f>
        <v>0</v>
      </c>
      <c r="W233" s="156"/>
      <c r="X233" s="156" t="s">
        <v>961</v>
      </c>
      <c r="Y233" s="147"/>
      <c r="Z233" s="147"/>
      <c r="AA233" s="147"/>
      <c r="AB233" s="147"/>
      <c r="AC233" s="147"/>
      <c r="AD233" s="147"/>
      <c r="AE233" s="147"/>
      <c r="AF233" s="147"/>
      <c r="AG233" s="147" t="s">
        <v>1617</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76" t="s">
        <v>1939</v>
      </c>
      <c r="D234" s="157"/>
      <c r="E234" s="158"/>
      <c r="F234" s="156"/>
      <c r="G234" s="156"/>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260</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176" t="s">
        <v>2083</v>
      </c>
      <c r="D235" s="157"/>
      <c r="E235" s="158"/>
      <c r="F235" s="156"/>
      <c r="G235" s="156"/>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260</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76" t="s">
        <v>2084</v>
      </c>
      <c r="D236" s="157"/>
      <c r="E236" s="158">
        <v>34</v>
      </c>
      <c r="F236" s="156"/>
      <c r="G236" s="15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260</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66">
        <v>51</v>
      </c>
      <c r="B237" s="167" t="s">
        <v>2085</v>
      </c>
      <c r="C237" s="175" t="s">
        <v>2086</v>
      </c>
      <c r="D237" s="168" t="s">
        <v>376</v>
      </c>
      <c r="E237" s="169">
        <v>227</v>
      </c>
      <c r="F237" s="170"/>
      <c r="G237" s="171">
        <f>ROUND(E237*F237,2)</f>
        <v>0</v>
      </c>
      <c r="H237" s="170"/>
      <c r="I237" s="171">
        <f>ROUND(E237*H237,2)</f>
        <v>0</v>
      </c>
      <c r="J237" s="170"/>
      <c r="K237" s="171">
        <f>ROUND(E237*J237,2)</f>
        <v>0</v>
      </c>
      <c r="L237" s="171">
        <v>21</v>
      </c>
      <c r="M237" s="171">
        <f>G237*(1+L237/100)</f>
        <v>0</v>
      </c>
      <c r="N237" s="171">
        <v>0</v>
      </c>
      <c r="O237" s="171">
        <f>ROUND(E237*N237,2)</f>
        <v>0</v>
      </c>
      <c r="P237" s="171">
        <v>0</v>
      </c>
      <c r="Q237" s="171">
        <f>ROUND(E237*P237,2)</f>
        <v>0</v>
      </c>
      <c r="R237" s="171"/>
      <c r="S237" s="171" t="s">
        <v>255</v>
      </c>
      <c r="T237" s="172" t="s">
        <v>256</v>
      </c>
      <c r="U237" s="156">
        <v>0</v>
      </c>
      <c r="V237" s="156">
        <f>ROUND(E237*U237,2)</f>
        <v>0</v>
      </c>
      <c r="W237" s="156"/>
      <c r="X237" s="156" t="s">
        <v>961</v>
      </c>
      <c r="Y237" s="147"/>
      <c r="Z237" s="147"/>
      <c r="AA237" s="147"/>
      <c r="AB237" s="147"/>
      <c r="AC237" s="147"/>
      <c r="AD237" s="147"/>
      <c r="AE237" s="147"/>
      <c r="AF237" s="147"/>
      <c r="AG237" s="147" t="s">
        <v>1617</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266" t="s">
        <v>2087</v>
      </c>
      <c r="D238" s="267"/>
      <c r="E238" s="267"/>
      <c r="F238" s="267"/>
      <c r="G238" s="267"/>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404</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76" t="s">
        <v>1939</v>
      </c>
      <c r="D239" s="157"/>
      <c r="E239" s="158"/>
      <c r="F239" s="156"/>
      <c r="G239" s="156"/>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260</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76" t="s">
        <v>2088</v>
      </c>
      <c r="D240" s="157"/>
      <c r="E240" s="158"/>
      <c r="F240" s="156"/>
      <c r="G240" s="1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260</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76" t="s">
        <v>2089</v>
      </c>
      <c r="D241" s="157"/>
      <c r="E241" s="158">
        <v>227</v>
      </c>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260</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66">
        <v>52</v>
      </c>
      <c r="B242" s="167" t="s">
        <v>2090</v>
      </c>
      <c r="C242" s="175" t="s">
        <v>1954</v>
      </c>
      <c r="D242" s="168" t="s">
        <v>376</v>
      </c>
      <c r="E242" s="169">
        <v>163</v>
      </c>
      <c r="F242" s="170"/>
      <c r="G242" s="171">
        <f>ROUND(E242*F242,2)</f>
        <v>0</v>
      </c>
      <c r="H242" s="170"/>
      <c r="I242" s="171">
        <f>ROUND(E242*H242,2)</f>
        <v>0</v>
      </c>
      <c r="J242" s="170"/>
      <c r="K242" s="171">
        <f>ROUND(E242*J242,2)</f>
        <v>0</v>
      </c>
      <c r="L242" s="171">
        <v>21</v>
      </c>
      <c r="M242" s="171">
        <f>G242*(1+L242/100)</f>
        <v>0</v>
      </c>
      <c r="N242" s="171">
        <v>0</v>
      </c>
      <c r="O242" s="171">
        <f>ROUND(E242*N242,2)</f>
        <v>0</v>
      </c>
      <c r="P242" s="171">
        <v>0</v>
      </c>
      <c r="Q242" s="171">
        <f>ROUND(E242*P242,2)</f>
        <v>0</v>
      </c>
      <c r="R242" s="171"/>
      <c r="S242" s="171" t="s">
        <v>255</v>
      </c>
      <c r="T242" s="172" t="s">
        <v>256</v>
      </c>
      <c r="U242" s="156">
        <v>0</v>
      </c>
      <c r="V242" s="156">
        <f>ROUND(E242*U242,2)</f>
        <v>0</v>
      </c>
      <c r="W242" s="156"/>
      <c r="X242" s="156" t="s">
        <v>961</v>
      </c>
      <c r="Y242" s="147"/>
      <c r="Z242" s="147"/>
      <c r="AA242" s="147"/>
      <c r="AB242" s="147"/>
      <c r="AC242" s="147"/>
      <c r="AD242" s="147"/>
      <c r="AE242" s="147"/>
      <c r="AF242" s="147"/>
      <c r="AG242" s="147" t="s">
        <v>1617</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266" t="s">
        <v>2091</v>
      </c>
      <c r="D243" s="267"/>
      <c r="E243" s="267"/>
      <c r="F243" s="267"/>
      <c r="G243" s="267"/>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404</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76" t="s">
        <v>1939</v>
      </c>
      <c r="D244" s="157"/>
      <c r="E244" s="158"/>
      <c r="F244" s="156"/>
      <c r="G244" s="156"/>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260</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76" t="s">
        <v>2092</v>
      </c>
      <c r="D245" s="157"/>
      <c r="E245" s="158"/>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260</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76" t="s">
        <v>2093</v>
      </c>
      <c r="D246" s="157"/>
      <c r="E246" s="158">
        <v>163</v>
      </c>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260</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66">
        <v>53</v>
      </c>
      <c r="B247" s="167" t="s">
        <v>2094</v>
      </c>
      <c r="C247" s="175" t="s">
        <v>2095</v>
      </c>
      <c r="D247" s="168" t="s">
        <v>376</v>
      </c>
      <c r="E247" s="169">
        <v>80</v>
      </c>
      <c r="F247" s="170"/>
      <c r="G247" s="171">
        <f>ROUND(E247*F247,2)</f>
        <v>0</v>
      </c>
      <c r="H247" s="170"/>
      <c r="I247" s="171">
        <f>ROUND(E247*H247,2)</f>
        <v>0</v>
      </c>
      <c r="J247" s="170"/>
      <c r="K247" s="171">
        <f>ROUND(E247*J247,2)</f>
        <v>0</v>
      </c>
      <c r="L247" s="171">
        <v>21</v>
      </c>
      <c r="M247" s="171">
        <f>G247*(1+L247/100)</f>
        <v>0</v>
      </c>
      <c r="N247" s="171">
        <v>0</v>
      </c>
      <c r="O247" s="171">
        <f>ROUND(E247*N247,2)</f>
        <v>0</v>
      </c>
      <c r="P247" s="171">
        <v>0</v>
      </c>
      <c r="Q247" s="171">
        <f>ROUND(E247*P247,2)</f>
        <v>0</v>
      </c>
      <c r="R247" s="171"/>
      <c r="S247" s="171" t="s">
        <v>255</v>
      </c>
      <c r="T247" s="172" t="s">
        <v>256</v>
      </c>
      <c r="U247" s="156">
        <v>0</v>
      </c>
      <c r="V247" s="156">
        <f>ROUND(E247*U247,2)</f>
        <v>0</v>
      </c>
      <c r="W247" s="156"/>
      <c r="X247" s="156" t="s">
        <v>961</v>
      </c>
      <c r="Y247" s="147"/>
      <c r="Z247" s="147"/>
      <c r="AA247" s="147"/>
      <c r="AB247" s="147"/>
      <c r="AC247" s="147"/>
      <c r="AD247" s="147"/>
      <c r="AE247" s="147"/>
      <c r="AF247" s="147"/>
      <c r="AG247" s="147" t="s">
        <v>1617</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266" t="s">
        <v>2096</v>
      </c>
      <c r="D248" s="267"/>
      <c r="E248" s="267"/>
      <c r="F248" s="267"/>
      <c r="G248" s="267"/>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404</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76" t="s">
        <v>2097</v>
      </c>
      <c r="D249" s="157"/>
      <c r="E249" s="158"/>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260</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76" t="s">
        <v>1939</v>
      </c>
      <c r="D250" s="157"/>
      <c r="E250" s="158"/>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260</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76" t="s">
        <v>2098</v>
      </c>
      <c r="D251" s="157"/>
      <c r="E251" s="158">
        <v>80</v>
      </c>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260</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ht="22.5" outlineLevel="1" x14ac:dyDescent="0.2">
      <c r="A252" s="166">
        <v>54</v>
      </c>
      <c r="B252" s="167" t="s">
        <v>2099</v>
      </c>
      <c r="C252" s="175" t="s">
        <v>2100</v>
      </c>
      <c r="D252" s="168" t="s">
        <v>2067</v>
      </c>
      <c r="E252" s="169">
        <v>68</v>
      </c>
      <c r="F252" s="170"/>
      <c r="G252" s="171">
        <f>ROUND(E252*F252,2)</f>
        <v>0</v>
      </c>
      <c r="H252" s="170"/>
      <c r="I252" s="171">
        <f>ROUND(E252*H252,2)</f>
        <v>0</v>
      </c>
      <c r="J252" s="170"/>
      <c r="K252" s="171">
        <f>ROUND(E252*J252,2)</f>
        <v>0</v>
      </c>
      <c r="L252" s="171">
        <v>21</v>
      </c>
      <c r="M252" s="171">
        <f>G252*(1+L252/100)</f>
        <v>0</v>
      </c>
      <c r="N252" s="171">
        <v>0</v>
      </c>
      <c r="O252" s="171">
        <f>ROUND(E252*N252,2)</f>
        <v>0</v>
      </c>
      <c r="P252" s="171">
        <v>0</v>
      </c>
      <c r="Q252" s="171">
        <f>ROUND(E252*P252,2)</f>
        <v>0</v>
      </c>
      <c r="R252" s="171"/>
      <c r="S252" s="171" t="s">
        <v>255</v>
      </c>
      <c r="T252" s="172" t="s">
        <v>256</v>
      </c>
      <c r="U252" s="156">
        <v>0</v>
      </c>
      <c r="V252" s="156">
        <f>ROUND(E252*U252,2)</f>
        <v>0</v>
      </c>
      <c r="W252" s="156"/>
      <c r="X252" s="156" t="s">
        <v>257</v>
      </c>
      <c r="Y252" s="147"/>
      <c r="Z252" s="147"/>
      <c r="AA252" s="147"/>
      <c r="AB252" s="147"/>
      <c r="AC252" s="147"/>
      <c r="AD252" s="147"/>
      <c r="AE252" s="147"/>
      <c r="AF252" s="147"/>
      <c r="AG252" s="147" t="s">
        <v>1598</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266" t="s">
        <v>2101</v>
      </c>
      <c r="D253" s="267"/>
      <c r="E253" s="267"/>
      <c r="F253" s="267"/>
      <c r="G253" s="267"/>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404</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76" t="s">
        <v>1931</v>
      </c>
      <c r="D254" s="157"/>
      <c r="E254" s="158"/>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260</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76" t="s">
        <v>2102</v>
      </c>
      <c r="D255" s="157"/>
      <c r="E255" s="158">
        <v>68</v>
      </c>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260</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ht="22.5" outlineLevel="1" x14ac:dyDescent="0.2">
      <c r="A256" s="166">
        <v>55</v>
      </c>
      <c r="B256" s="167" t="s">
        <v>2103</v>
      </c>
      <c r="C256" s="175" t="s">
        <v>2104</v>
      </c>
      <c r="D256" s="168" t="s">
        <v>1928</v>
      </c>
      <c r="E256" s="169">
        <v>1</v>
      </c>
      <c r="F256" s="170"/>
      <c r="G256" s="171">
        <f>ROUND(E256*F256,2)</f>
        <v>0</v>
      </c>
      <c r="H256" s="170"/>
      <c r="I256" s="171">
        <f>ROUND(E256*H256,2)</f>
        <v>0</v>
      </c>
      <c r="J256" s="170"/>
      <c r="K256" s="171">
        <f>ROUND(E256*J256,2)</f>
        <v>0</v>
      </c>
      <c r="L256" s="171">
        <v>21</v>
      </c>
      <c r="M256" s="171">
        <f>G256*(1+L256/100)</f>
        <v>0</v>
      </c>
      <c r="N256" s="171">
        <v>0</v>
      </c>
      <c r="O256" s="171">
        <f>ROUND(E256*N256,2)</f>
        <v>0</v>
      </c>
      <c r="P256" s="171">
        <v>0</v>
      </c>
      <c r="Q256" s="171">
        <f>ROUND(E256*P256,2)</f>
        <v>0</v>
      </c>
      <c r="R256" s="171"/>
      <c r="S256" s="171" t="s">
        <v>255</v>
      </c>
      <c r="T256" s="172" t="s">
        <v>256</v>
      </c>
      <c r="U256" s="156">
        <v>0</v>
      </c>
      <c r="V256" s="156">
        <f>ROUND(E256*U256,2)</f>
        <v>0</v>
      </c>
      <c r="W256" s="156"/>
      <c r="X256" s="156" t="s">
        <v>961</v>
      </c>
      <c r="Y256" s="147"/>
      <c r="Z256" s="147"/>
      <c r="AA256" s="147"/>
      <c r="AB256" s="147"/>
      <c r="AC256" s="147"/>
      <c r="AD256" s="147"/>
      <c r="AE256" s="147"/>
      <c r="AF256" s="147"/>
      <c r="AG256" s="147" t="s">
        <v>1617</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266" t="s">
        <v>2105</v>
      </c>
      <c r="D257" s="267"/>
      <c r="E257" s="267"/>
      <c r="F257" s="267"/>
      <c r="G257" s="267"/>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404</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76" t="s">
        <v>1931</v>
      </c>
      <c r="D258" s="157"/>
      <c r="E258" s="158"/>
      <c r="F258" s="156"/>
      <c r="G258" s="156"/>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260</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76" t="s">
        <v>127</v>
      </c>
      <c r="D259" s="157"/>
      <c r="E259" s="158">
        <v>1</v>
      </c>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260</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66">
        <v>56</v>
      </c>
      <c r="B260" s="167" t="s">
        <v>2106</v>
      </c>
      <c r="C260" s="175" t="s">
        <v>2107</v>
      </c>
      <c r="D260" s="168" t="s">
        <v>2067</v>
      </c>
      <c r="E260" s="169">
        <v>18</v>
      </c>
      <c r="F260" s="170"/>
      <c r="G260" s="171">
        <f>ROUND(E260*F260,2)</f>
        <v>0</v>
      </c>
      <c r="H260" s="170"/>
      <c r="I260" s="171">
        <f>ROUND(E260*H260,2)</f>
        <v>0</v>
      </c>
      <c r="J260" s="170"/>
      <c r="K260" s="171">
        <f>ROUND(E260*J260,2)</f>
        <v>0</v>
      </c>
      <c r="L260" s="171">
        <v>21</v>
      </c>
      <c r="M260" s="171">
        <f>G260*(1+L260/100)</f>
        <v>0</v>
      </c>
      <c r="N260" s="171">
        <v>0</v>
      </c>
      <c r="O260" s="171">
        <f>ROUND(E260*N260,2)</f>
        <v>0</v>
      </c>
      <c r="P260" s="171">
        <v>0</v>
      </c>
      <c r="Q260" s="171">
        <f>ROUND(E260*P260,2)</f>
        <v>0</v>
      </c>
      <c r="R260" s="171"/>
      <c r="S260" s="171" t="s">
        <v>255</v>
      </c>
      <c r="T260" s="172" t="s">
        <v>256</v>
      </c>
      <c r="U260" s="156">
        <v>0</v>
      </c>
      <c r="V260" s="156">
        <f>ROUND(E260*U260,2)</f>
        <v>0</v>
      </c>
      <c r="W260" s="156"/>
      <c r="X260" s="156" t="s">
        <v>257</v>
      </c>
      <c r="Y260" s="147"/>
      <c r="Z260" s="147"/>
      <c r="AA260" s="147"/>
      <c r="AB260" s="147"/>
      <c r="AC260" s="147"/>
      <c r="AD260" s="147"/>
      <c r="AE260" s="147"/>
      <c r="AF260" s="147"/>
      <c r="AG260" s="147" t="s">
        <v>1598</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76" t="s">
        <v>1939</v>
      </c>
      <c r="D261" s="157"/>
      <c r="E261" s="158"/>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260</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76" t="s">
        <v>2073</v>
      </c>
      <c r="D262" s="157"/>
      <c r="E262" s="158">
        <v>18</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260</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89">
        <v>57</v>
      </c>
      <c r="B263" s="190" t="s">
        <v>2108</v>
      </c>
      <c r="C263" s="196" t="s">
        <v>1957</v>
      </c>
      <c r="D263" s="191" t="s">
        <v>1024</v>
      </c>
      <c r="E263" s="192">
        <v>370</v>
      </c>
      <c r="F263" s="193"/>
      <c r="G263" s="194">
        <f>ROUND(E263*F263,2)</f>
        <v>0</v>
      </c>
      <c r="H263" s="193"/>
      <c r="I263" s="194">
        <f>ROUND(E263*H263,2)</f>
        <v>0</v>
      </c>
      <c r="J263" s="193"/>
      <c r="K263" s="194">
        <f>ROUND(E263*J263,2)</f>
        <v>0</v>
      </c>
      <c r="L263" s="194">
        <v>21</v>
      </c>
      <c r="M263" s="194">
        <f>G263*(1+L263/100)</f>
        <v>0</v>
      </c>
      <c r="N263" s="194">
        <v>0</v>
      </c>
      <c r="O263" s="194">
        <f>ROUND(E263*N263,2)</f>
        <v>0</v>
      </c>
      <c r="P263" s="194">
        <v>0</v>
      </c>
      <c r="Q263" s="194">
        <f>ROUND(E263*P263,2)</f>
        <v>0</v>
      </c>
      <c r="R263" s="194"/>
      <c r="S263" s="194" t="s">
        <v>255</v>
      </c>
      <c r="T263" s="195" t="s">
        <v>256</v>
      </c>
      <c r="U263" s="156">
        <v>0</v>
      </c>
      <c r="V263" s="156">
        <f>ROUND(E263*U263,2)</f>
        <v>0</v>
      </c>
      <c r="W263" s="156"/>
      <c r="X263" s="156" t="s">
        <v>961</v>
      </c>
      <c r="Y263" s="147"/>
      <c r="Z263" s="147"/>
      <c r="AA263" s="147"/>
      <c r="AB263" s="147"/>
      <c r="AC263" s="147"/>
      <c r="AD263" s="147"/>
      <c r="AE263" s="147"/>
      <c r="AF263" s="147"/>
      <c r="AG263" s="147" t="s">
        <v>1617</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89">
        <v>58</v>
      </c>
      <c r="B264" s="190" t="s">
        <v>2109</v>
      </c>
      <c r="C264" s="196" t="s">
        <v>1294</v>
      </c>
      <c r="D264" s="191" t="s">
        <v>792</v>
      </c>
      <c r="E264" s="192">
        <v>1</v>
      </c>
      <c r="F264" s="193"/>
      <c r="G264" s="194">
        <f>ROUND(E264*F264,2)</f>
        <v>0</v>
      </c>
      <c r="H264" s="193"/>
      <c r="I264" s="194">
        <f>ROUND(E264*H264,2)</f>
        <v>0</v>
      </c>
      <c r="J264" s="193"/>
      <c r="K264" s="194">
        <f>ROUND(E264*J264,2)</f>
        <v>0</v>
      </c>
      <c r="L264" s="194">
        <v>21</v>
      </c>
      <c r="M264" s="194">
        <f>G264*(1+L264/100)</f>
        <v>0</v>
      </c>
      <c r="N264" s="194">
        <v>0</v>
      </c>
      <c r="O264" s="194">
        <f>ROUND(E264*N264,2)</f>
        <v>0</v>
      </c>
      <c r="P264" s="194">
        <v>0</v>
      </c>
      <c r="Q264" s="194">
        <f>ROUND(E264*P264,2)</f>
        <v>0</v>
      </c>
      <c r="R264" s="194"/>
      <c r="S264" s="194" t="s">
        <v>255</v>
      </c>
      <c r="T264" s="195" t="s">
        <v>256</v>
      </c>
      <c r="U264" s="156">
        <v>0</v>
      </c>
      <c r="V264" s="156">
        <f>ROUND(E264*U264,2)</f>
        <v>0</v>
      </c>
      <c r="W264" s="156"/>
      <c r="X264" s="156" t="s">
        <v>257</v>
      </c>
      <c r="Y264" s="147"/>
      <c r="Z264" s="147"/>
      <c r="AA264" s="147"/>
      <c r="AB264" s="147"/>
      <c r="AC264" s="147"/>
      <c r="AD264" s="147"/>
      <c r="AE264" s="147"/>
      <c r="AF264" s="147"/>
      <c r="AG264" s="147" t="s">
        <v>1598</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89">
        <v>59</v>
      </c>
      <c r="B265" s="190" t="s">
        <v>2110</v>
      </c>
      <c r="C265" s="196" t="s">
        <v>1963</v>
      </c>
      <c r="D265" s="191" t="s">
        <v>1964</v>
      </c>
      <c r="E265" s="192">
        <v>1</v>
      </c>
      <c r="F265" s="193"/>
      <c r="G265" s="194">
        <f>ROUND(E265*F265,2)</f>
        <v>0</v>
      </c>
      <c r="H265" s="193"/>
      <c r="I265" s="194">
        <f>ROUND(E265*H265,2)</f>
        <v>0</v>
      </c>
      <c r="J265" s="193"/>
      <c r="K265" s="194">
        <f>ROUND(E265*J265,2)</f>
        <v>0</v>
      </c>
      <c r="L265" s="194">
        <v>21</v>
      </c>
      <c r="M265" s="194">
        <f>G265*(1+L265/100)</f>
        <v>0</v>
      </c>
      <c r="N265" s="194">
        <v>0</v>
      </c>
      <c r="O265" s="194">
        <f>ROUND(E265*N265,2)</f>
        <v>0</v>
      </c>
      <c r="P265" s="194">
        <v>0</v>
      </c>
      <c r="Q265" s="194">
        <f>ROUND(E265*P265,2)</f>
        <v>0</v>
      </c>
      <c r="R265" s="194"/>
      <c r="S265" s="194" t="s">
        <v>255</v>
      </c>
      <c r="T265" s="195" t="s">
        <v>256</v>
      </c>
      <c r="U265" s="156">
        <v>0</v>
      </c>
      <c r="V265" s="156">
        <f>ROUND(E265*U265,2)</f>
        <v>0</v>
      </c>
      <c r="W265" s="156"/>
      <c r="X265" s="156" t="s">
        <v>257</v>
      </c>
      <c r="Y265" s="147"/>
      <c r="Z265" s="147"/>
      <c r="AA265" s="147"/>
      <c r="AB265" s="147"/>
      <c r="AC265" s="147"/>
      <c r="AD265" s="147"/>
      <c r="AE265" s="147"/>
      <c r="AF265" s="147"/>
      <c r="AG265" s="147" t="s">
        <v>1598</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89">
        <v>60</v>
      </c>
      <c r="B266" s="190" t="s">
        <v>2111</v>
      </c>
      <c r="C266" s="196" t="s">
        <v>1966</v>
      </c>
      <c r="D266" s="191" t="s">
        <v>792</v>
      </c>
      <c r="E266" s="192">
        <v>1</v>
      </c>
      <c r="F266" s="193"/>
      <c r="G266" s="194">
        <f>ROUND(E266*F266,2)</f>
        <v>0</v>
      </c>
      <c r="H266" s="193"/>
      <c r="I266" s="194">
        <f>ROUND(E266*H266,2)</f>
        <v>0</v>
      </c>
      <c r="J266" s="193"/>
      <c r="K266" s="194">
        <f>ROUND(E266*J266,2)</f>
        <v>0</v>
      </c>
      <c r="L266" s="194">
        <v>21</v>
      </c>
      <c r="M266" s="194">
        <f>G266*(1+L266/100)</f>
        <v>0</v>
      </c>
      <c r="N266" s="194">
        <v>0</v>
      </c>
      <c r="O266" s="194">
        <f>ROUND(E266*N266,2)</f>
        <v>0</v>
      </c>
      <c r="P266" s="194">
        <v>0</v>
      </c>
      <c r="Q266" s="194">
        <f>ROUND(E266*P266,2)</f>
        <v>0</v>
      </c>
      <c r="R266" s="194"/>
      <c r="S266" s="194" t="s">
        <v>255</v>
      </c>
      <c r="T266" s="195" t="s">
        <v>256</v>
      </c>
      <c r="U266" s="156">
        <v>0</v>
      </c>
      <c r="V266" s="156">
        <f>ROUND(E266*U266,2)</f>
        <v>0</v>
      </c>
      <c r="W266" s="156"/>
      <c r="X266" s="156" t="s">
        <v>257</v>
      </c>
      <c r="Y266" s="147"/>
      <c r="Z266" s="147"/>
      <c r="AA266" s="147"/>
      <c r="AB266" s="147"/>
      <c r="AC266" s="147"/>
      <c r="AD266" s="147"/>
      <c r="AE266" s="147"/>
      <c r="AF266" s="147"/>
      <c r="AG266" s="147" t="s">
        <v>1598</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89">
        <v>61</v>
      </c>
      <c r="B267" s="190" t="s">
        <v>2112</v>
      </c>
      <c r="C267" s="196" t="s">
        <v>1968</v>
      </c>
      <c r="D267" s="191" t="s">
        <v>1928</v>
      </c>
      <c r="E267" s="192">
        <v>1</v>
      </c>
      <c r="F267" s="193"/>
      <c r="G267" s="194">
        <f>ROUND(E267*F267,2)</f>
        <v>0</v>
      </c>
      <c r="H267" s="193"/>
      <c r="I267" s="194">
        <f>ROUND(E267*H267,2)</f>
        <v>0</v>
      </c>
      <c r="J267" s="193"/>
      <c r="K267" s="194">
        <f>ROUND(E267*J267,2)</f>
        <v>0</v>
      </c>
      <c r="L267" s="194">
        <v>21</v>
      </c>
      <c r="M267" s="194">
        <f>G267*(1+L267/100)</f>
        <v>0</v>
      </c>
      <c r="N267" s="194">
        <v>0</v>
      </c>
      <c r="O267" s="194">
        <f>ROUND(E267*N267,2)</f>
        <v>0</v>
      </c>
      <c r="P267" s="194">
        <v>0</v>
      </c>
      <c r="Q267" s="194">
        <f>ROUND(E267*P267,2)</f>
        <v>0</v>
      </c>
      <c r="R267" s="194"/>
      <c r="S267" s="194" t="s">
        <v>255</v>
      </c>
      <c r="T267" s="195" t="s">
        <v>256</v>
      </c>
      <c r="U267" s="156">
        <v>0</v>
      </c>
      <c r="V267" s="156">
        <f>ROUND(E267*U267,2)</f>
        <v>0</v>
      </c>
      <c r="W267" s="156"/>
      <c r="X267" s="156" t="s">
        <v>257</v>
      </c>
      <c r="Y267" s="147"/>
      <c r="Z267" s="147"/>
      <c r="AA267" s="147"/>
      <c r="AB267" s="147"/>
      <c r="AC267" s="147"/>
      <c r="AD267" s="147"/>
      <c r="AE267" s="147"/>
      <c r="AF267" s="147"/>
      <c r="AG267" s="147" t="s">
        <v>1598</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x14ac:dyDescent="0.2">
      <c r="A268" s="160" t="s">
        <v>250</v>
      </c>
      <c r="B268" s="161" t="s">
        <v>80</v>
      </c>
      <c r="C268" s="174" t="s">
        <v>121</v>
      </c>
      <c r="D268" s="162"/>
      <c r="E268" s="163"/>
      <c r="F268" s="164"/>
      <c r="G268" s="164">
        <f>SUMIF(AG269:AG276,"&lt;&gt;NOR",G269:G276)</f>
        <v>0</v>
      </c>
      <c r="H268" s="164"/>
      <c r="I268" s="164">
        <f>SUM(I269:I276)</f>
        <v>0</v>
      </c>
      <c r="J268" s="164"/>
      <c r="K268" s="164">
        <f>SUM(K269:K276)</f>
        <v>0</v>
      </c>
      <c r="L268" s="164"/>
      <c r="M268" s="164">
        <f>SUM(M269:M276)</f>
        <v>0</v>
      </c>
      <c r="N268" s="164"/>
      <c r="O268" s="164">
        <f>SUM(O269:O276)</f>
        <v>0</v>
      </c>
      <c r="P268" s="164"/>
      <c r="Q268" s="164">
        <f>SUM(Q269:Q276)</f>
        <v>0</v>
      </c>
      <c r="R268" s="164"/>
      <c r="S268" s="164"/>
      <c r="T268" s="165"/>
      <c r="U268" s="159"/>
      <c r="V268" s="159">
        <f>SUM(V269:V276)</f>
        <v>0</v>
      </c>
      <c r="W268" s="159"/>
      <c r="X268" s="159"/>
      <c r="AG268" t="s">
        <v>251</v>
      </c>
    </row>
    <row r="269" spans="1:60" ht="22.5" outlineLevel="1" x14ac:dyDescent="0.2">
      <c r="A269" s="166">
        <v>62</v>
      </c>
      <c r="B269" s="167" t="s">
        <v>2113</v>
      </c>
      <c r="C269" s="175" t="s">
        <v>2114</v>
      </c>
      <c r="D269" s="168" t="s">
        <v>1928</v>
      </c>
      <c r="E269" s="169">
        <v>6</v>
      </c>
      <c r="F269" s="170"/>
      <c r="G269" s="171">
        <f>ROUND(E269*F269,2)</f>
        <v>0</v>
      </c>
      <c r="H269" s="170"/>
      <c r="I269" s="171">
        <f>ROUND(E269*H269,2)</f>
        <v>0</v>
      </c>
      <c r="J269" s="170"/>
      <c r="K269" s="171">
        <f>ROUND(E269*J269,2)</f>
        <v>0</v>
      </c>
      <c r="L269" s="171">
        <v>21</v>
      </c>
      <c r="M269" s="171">
        <f>G269*(1+L269/100)</f>
        <v>0</v>
      </c>
      <c r="N269" s="171">
        <v>0</v>
      </c>
      <c r="O269" s="171">
        <f>ROUND(E269*N269,2)</f>
        <v>0</v>
      </c>
      <c r="P269" s="171">
        <v>0</v>
      </c>
      <c r="Q269" s="171">
        <f>ROUND(E269*P269,2)</f>
        <v>0</v>
      </c>
      <c r="R269" s="171"/>
      <c r="S269" s="171" t="s">
        <v>255</v>
      </c>
      <c r="T269" s="172" t="s">
        <v>256</v>
      </c>
      <c r="U269" s="156">
        <v>0</v>
      </c>
      <c r="V269" s="156">
        <f>ROUND(E269*U269,2)</f>
        <v>0</v>
      </c>
      <c r="W269" s="156"/>
      <c r="X269" s="156" t="s">
        <v>257</v>
      </c>
      <c r="Y269" s="147"/>
      <c r="Z269" s="147"/>
      <c r="AA269" s="147"/>
      <c r="AB269" s="147"/>
      <c r="AC269" s="147"/>
      <c r="AD269" s="147"/>
      <c r="AE269" s="147"/>
      <c r="AF269" s="147"/>
      <c r="AG269" s="147" t="s">
        <v>1598</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266" t="s">
        <v>2115</v>
      </c>
      <c r="D270" s="267"/>
      <c r="E270" s="267"/>
      <c r="F270" s="267"/>
      <c r="G270" s="267"/>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404</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268" t="s">
        <v>2116</v>
      </c>
      <c r="D271" s="269"/>
      <c r="E271" s="269"/>
      <c r="F271" s="269"/>
      <c r="G271" s="269"/>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404</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268" t="s">
        <v>2117</v>
      </c>
      <c r="D272" s="269"/>
      <c r="E272" s="269"/>
      <c r="F272" s="269"/>
      <c r="G272" s="269"/>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404</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76" t="s">
        <v>2118</v>
      </c>
      <c r="D273" s="157"/>
      <c r="E273" s="158"/>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260</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76" t="s">
        <v>2044</v>
      </c>
      <c r="D274" s="157"/>
      <c r="E274" s="158"/>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260</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76" t="s">
        <v>139</v>
      </c>
      <c r="D275" s="157"/>
      <c r="E275" s="158">
        <v>6</v>
      </c>
      <c r="F275" s="156"/>
      <c r="G275" s="156"/>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260</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89">
        <v>63</v>
      </c>
      <c r="B276" s="190" t="s">
        <v>2119</v>
      </c>
      <c r="C276" s="196" t="s">
        <v>1957</v>
      </c>
      <c r="D276" s="191" t="s">
        <v>1024</v>
      </c>
      <c r="E276" s="192">
        <v>20</v>
      </c>
      <c r="F276" s="193"/>
      <c r="G276" s="194">
        <f>ROUND(E276*F276,2)</f>
        <v>0</v>
      </c>
      <c r="H276" s="193"/>
      <c r="I276" s="194">
        <f>ROUND(E276*H276,2)</f>
        <v>0</v>
      </c>
      <c r="J276" s="193"/>
      <c r="K276" s="194">
        <f>ROUND(E276*J276,2)</f>
        <v>0</v>
      </c>
      <c r="L276" s="194">
        <v>21</v>
      </c>
      <c r="M276" s="194">
        <f>G276*(1+L276/100)</f>
        <v>0</v>
      </c>
      <c r="N276" s="194">
        <v>0</v>
      </c>
      <c r="O276" s="194">
        <f>ROUND(E276*N276,2)</f>
        <v>0</v>
      </c>
      <c r="P276" s="194">
        <v>0</v>
      </c>
      <c r="Q276" s="194">
        <f>ROUND(E276*P276,2)</f>
        <v>0</v>
      </c>
      <c r="R276" s="194"/>
      <c r="S276" s="194" t="s">
        <v>255</v>
      </c>
      <c r="T276" s="195" t="s">
        <v>256</v>
      </c>
      <c r="U276" s="156">
        <v>0</v>
      </c>
      <c r="V276" s="156">
        <f>ROUND(E276*U276,2)</f>
        <v>0</v>
      </c>
      <c r="W276" s="156"/>
      <c r="X276" s="156" t="s">
        <v>961</v>
      </c>
      <c r="Y276" s="147"/>
      <c r="Z276" s="147"/>
      <c r="AA276" s="147"/>
      <c r="AB276" s="147"/>
      <c r="AC276" s="147"/>
      <c r="AD276" s="147"/>
      <c r="AE276" s="147"/>
      <c r="AF276" s="147"/>
      <c r="AG276" s="147" t="s">
        <v>1617</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ht="25.5" x14ac:dyDescent="0.2">
      <c r="A277" s="160" t="s">
        <v>250</v>
      </c>
      <c r="B277" s="161" t="s">
        <v>54</v>
      </c>
      <c r="C277" s="174" t="s">
        <v>118</v>
      </c>
      <c r="D277" s="162"/>
      <c r="E277" s="163"/>
      <c r="F277" s="164"/>
      <c r="G277" s="164">
        <f>SUMIF(AG278:AG278,"&lt;&gt;NOR",G278:G278)</f>
        <v>0</v>
      </c>
      <c r="H277" s="164"/>
      <c r="I277" s="164">
        <f>SUM(I278:I278)</f>
        <v>0</v>
      </c>
      <c r="J277" s="164"/>
      <c r="K277" s="164">
        <f>SUM(K278:K278)</f>
        <v>0</v>
      </c>
      <c r="L277" s="164"/>
      <c r="M277" s="164">
        <f>SUM(M278:M278)</f>
        <v>0</v>
      </c>
      <c r="N277" s="164"/>
      <c r="O277" s="164">
        <f>SUM(O278:O278)</f>
        <v>0</v>
      </c>
      <c r="P277" s="164"/>
      <c r="Q277" s="164">
        <f>SUM(Q278:Q278)</f>
        <v>0</v>
      </c>
      <c r="R277" s="164"/>
      <c r="S277" s="164"/>
      <c r="T277" s="165"/>
      <c r="U277" s="159"/>
      <c r="V277" s="159">
        <f>SUM(V278:V278)</f>
        <v>0</v>
      </c>
      <c r="W277" s="159"/>
      <c r="X277" s="159"/>
      <c r="AG277" t="s">
        <v>251</v>
      </c>
    </row>
    <row r="278" spans="1:60" outlineLevel="1" x14ac:dyDescent="0.2">
      <c r="A278" s="189">
        <v>64</v>
      </c>
      <c r="B278" s="190" t="s">
        <v>2120</v>
      </c>
      <c r="C278" s="196" t="s">
        <v>1961</v>
      </c>
      <c r="D278" s="191" t="s">
        <v>792</v>
      </c>
      <c r="E278" s="192">
        <v>1</v>
      </c>
      <c r="F278" s="193"/>
      <c r="G278" s="194">
        <f>ROUND(E278*F278,2)</f>
        <v>0</v>
      </c>
      <c r="H278" s="193"/>
      <c r="I278" s="194">
        <f>ROUND(E278*H278,2)</f>
        <v>0</v>
      </c>
      <c r="J278" s="193"/>
      <c r="K278" s="194">
        <f>ROUND(E278*J278,2)</f>
        <v>0</v>
      </c>
      <c r="L278" s="194">
        <v>21</v>
      </c>
      <c r="M278" s="194">
        <f>G278*(1+L278/100)</f>
        <v>0</v>
      </c>
      <c r="N278" s="194">
        <v>0</v>
      </c>
      <c r="O278" s="194">
        <f>ROUND(E278*N278,2)</f>
        <v>0</v>
      </c>
      <c r="P278" s="194">
        <v>0</v>
      </c>
      <c r="Q278" s="194">
        <f>ROUND(E278*P278,2)</f>
        <v>0</v>
      </c>
      <c r="R278" s="194"/>
      <c r="S278" s="194" t="s">
        <v>255</v>
      </c>
      <c r="T278" s="195" t="s">
        <v>256</v>
      </c>
      <c r="U278" s="156">
        <v>0</v>
      </c>
      <c r="V278" s="156">
        <f>ROUND(E278*U278,2)</f>
        <v>0</v>
      </c>
      <c r="W278" s="156"/>
      <c r="X278" s="156" t="s">
        <v>257</v>
      </c>
      <c r="Y278" s="147"/>
      <c r="Z278" s="147"/>
      <c r="AA278" s="147"/>
      <c r="AB278" s="147"/>
      <c r="AC278" s="147"/>
      <c r="AD278" s="147"/>
      <c r="AE278" s="147"/>
      <c r="AF278" s="147"/>
      <c r="AG278" s="147" t="s">
        <v>1598</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x14ac:dyDescent="0.2">
      <c r="A279" s="160" t="s">
        <v>250</v>
      </c>
      <c r="B279" s="161" t="s">
        <v>80</v>
      </c>
      <c r="C279" s="174" t="s">
        <v>121</v>
      </c>
      <c r="D279" s="162"/>
      <c r="E279" s="163"/>
      <c r="F279" s="164"/>
      <c r="G279" s="164">
        <f>SUMIF(AG280:AG284,"&lt;&gt;NOR",G280:G284)</f>
        <v>0</v>
      </c>
      <c r="H279" s="164"/>
      <c r="I279" s="164">
        <f>SUM(I280:I284)</f>
        <v>0</v>
      </c>
      <c r="J279" s="164"/>
      <c r="K279" s="164">
        <f>SUM(K280:K284)</f>
        <v>0</v>
      </c>
      <c r="L279" s="164"/>
      <c r="M279" s="164">
        <f>SUM(M280:M284)</f>
        <v>0</v>
      </c>
      <c r="N279" s="164"/>
      <c r="O279" s="164">
        <f>SUM(O280:O284)</f>
        <v>0</v>
      </c>
      <c r="P279" s="164"/>
      <c r="Q279" s="164">
        <f>SUM(Q280:Q284)</f>
        <v>0</v>
      </c>
      <c r="R279" s="164"/>
      <c r="S279" s="164"/>
      <c r="T279" s="165"/>
      <c r="U279" s="159"/>
      <c r="V279" s="159">
        <f>SUM(V280:V284)</f>
        <v>0</v>
      </c>
      <c r="W279" s="159"/>
      <c r="X279" s="159"/>
      <c r="AG279" t="s">
        <v>251</v>
      </c>
    </row>
    <row r="280" spans="1:60" outlineLevel="1" x14ac:dyDescent="0.2">
      <c r="A280" s="189">
        <v>65</v>
      </c>
      <c r="B280" s="190" t="s">
        <v>2121</v>
      </c>
      <c r="C280" s="196" t="s">
        <v>1294</v>
      </c>
      <c r="D280" s="191" t="s">
        <v>792</v>
      </c>
      <c r="E280" s="192">
        <v>1</v>
      </c>
      <c r="F280" s="193"/>
      <c r="G280" s="194">
        <f>ROUND(E280*F280,2)</f>
        <v>0</v>
      </c>
      <c r="H280" s="193"/>
      <c r="I280" s="194">
        <f>ROUND(E280*H280,2)</f>
        <v>0</v>
      </c>
      <c r="J280" s="193"/>
      <c r="K280" s="194">
        <f>ROUND(E280*J280,2)</f>
        <v>0</v>
      </c>
      <c r="L280" s="194">
        <v>21</v>
      </c>
      <c r="M280" s="194">
        <f>G280*(1+L280/100)</f>
        <v>0</v>
      </c>
      <c r="N280" s="194">
        <v>0</v>
      </c>
      <c r="O280" s="194">
        <f>ROUND(E280*N280,2)</f>
        <v>0</v>
      </c>
      <c r="P280" s="194">
        <v>0</v>
      </c>
      <c r="Q280" s="194">
        <f>ROUND(E280*P280,2)</f>
        <v>0</v>
      </c>
      <c r="R280" s="194"/>
      <c r="S280" s="194" t="s">
        <v>255</v>
      </c>
      <c r="T280" s="195" t="s">
        <v>256</v>
      </c>
      <c r="U280" s="156">
        <v>0</v>
      </c>
      <c r="V280" s="156">
        <f>ROUND(E280*U280,2)</f>
        <v>0</v>
      </c>
      <c r="W280" s="156"/>
      <c r="X280" s="156" t="s">
        <v>257</v>
      </c>
      <c r="Y280" s="147"/>
      <c r="Z280" s="147"/>
      <c r="AA280" s="147"/>
      <c r="AB280" s="147"/>
      <c r="AC280" s="147"/>
      <c r="AD280" s="147"/>
      <c r="AE280" s="147"/>
      <c r="AF280" s="147"/>
      <c r="AG280" s="147" t="s">
        <v>1598</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89">
        <v>66</v>
      </c>
      <c r="B281" s="190" t="s">
        <v>2122</v>
      </c>
      <c r="C281" s="196" t="s">
        <v>1961</v>
      </c>
      <c r="D281" s="191" t="s">
        <v>792</v>
      </c>
      <c r="E281" s="192">
        <v>1</v>
      </c>
      <c r="F281" s="193"/>
      <c r="G281" s="194">
        <f>ROUND(E281*F281,2)</f>
        <v>0</v>
      </c>
      <c r="H281" s="193"/>
      <c r="I281" s="194">
        <f>ROUND(E281*H281,2)</f>
        <v>0</v>
      </c>
      <c r="J281" s="193"/>
      <c r="K281" s="194">
        <f>ROUND(E281*J281,2)</f>
        <v>0</v>
      </c>
      <c r="L281" s="194">
        <v>21</v>
      </c>
      <c r="M281" s="194">
        <f>G281*(1+L281/100)</f>
        <v>0</v>
      </c>
      <c r="N281" s="194">
        <v>0</v>
      </c>
      <c r="O281" s="194">
        <f>ROUND(E281*N281,2)</f>
        <v>0</v>
      </c>
      <c r="P281" s="194">
        <v>0</v>
      </c>
      <c r="Q281" s="194">
        <f>ROUND(E281*P281,2)</f>
        <v>0</v>
      </c>
      <c r="R281" s="194"/>
      <c r="S281" s="194" t="s">
        <v>255</v>
      </c>
      <c r="T281" s="195" t="s">
        <v>256</v>
      </c>
      <c r="U281" s="156">
        <v>0</v>
      </c>
      <c r="V281" s="156">
        <f>ROUND(E281*U281,2)</f>
        <v>0</v>
      </c>
      <c r="W281" s="156"/>
      <c r="X281" s="156" t="s">
        <v>257</v>
      </c>
      <c r="Y281" s="147"/>
      <c r="Z281" s="147"/>
      <c r="AA281" s="147"/>
      <c r="AB281" s="147"/>
      <c r="AC281" s="147"/>
      <c r="AD281" s="147"/>
      <c r="AE281" s="147"/>
      <c r="AF281" s="147"/>
      <c r="AG281" s="147" t="s">
        <v>1598</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89">
        <v>67</v>
      </c>
      <c r="B282" s="190" t="s">
        <v>2123</v>
      </c>
      <c r="C282" s="196" t="s">
        <v>1963</v>
      </c>
      <c r="D282" s="191" t="s">
        <v>1964</v>
      </c>
      <c r="E282" s="192">
        <v>1</v>
      </c>
      <c r="F282" s="193"/>
      <c r="G282" s="194">
        <f>ROUND(E282*F282,2)</f>
        <v>0</v>
      </c>
      <c r="H282" s="193"/>
      <c r="I282" s="194">
        <f>ROUND(E282*H282,2)</f>
        <v>0</v>
      </c>
      <c r="J282" s="193"/>
      <c r="K282" s="194">
        <f>ROUND(E282*J282,2)</f>
        <v>0</v>
      </c>
      <c r="L282" s="194">
        <v>21</v>
      </c>
      <c r="M282" s="194">
        <f>G282*(1+L282/100)</f>
        <v>0</v>
      </c>
      <c r="N282" s="194">
        <v>0</v>
      </c>
      <c r="O282" s="194">
        <f>ROUND(E282*N282,2)</f>
        <v>0</v>
      </c>
      <c r="P282" s="194">
        <v>0</v>
      </c>
      <c r="Q282" s="194">
        <f>ROUND(E282*P282,2)</f>
        <v>0</v>
      </c>
      <c r="R282" s="194"/>
      <c r="S282" s="194" t="s">
        <v>255</v>
      </c>
      <c r="T282" s="195" t="s">
        <v>256</v>
      </c>
      <c r="U282" s="156">
        <v>0</v>
      </c>
      <c r="V282" s="156">
        <f>ROUND(E282*U282,2)</f>
        <v>0</v>
      </c>
      <c r="W282" s="156"/>
      <c r="X282" s="156" t="s">
        <v>257</v>
      </c>
      <c r="Y282" s="147"/>
      <c r="Z282" s="147"/>
      <c r="AA282" s="147"/>
      <c r="AB282" s="147"/>
      <c r="AC282" s="147"/>
      <c r="AD282" s="147"/>
      <c r="AE282" s="147"/>
      <c r="AF282" s="147"/>
      <c r="AG282" s="147" t="s">
        <v>1598</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89">
        <v>68</v>
      </c>
      <c r="B283" s="190" t="s">
        <v>2124</v>
      </c>
      <c r="C283" s="196" t="s">
        <v>1966</v>
      </c>
      <c r="D283" s="191" t="s">
        <v>792</v>
      </c>
      <c r="E283" s="192">
        <v>1</v>
      </c>
      <c r="F283" s="193"/>
      <c r="G283" s="194">
        <f>ROUND(E283*F283,2)</f>
        <v>0</v>
      </c>
      <c r="H283" s="193"/>
      <c r="I283" s="194">
        <f>ROUND(E283*H283,2)</f>
        <v>0</v>
      </c>
      <c r="J283" s="193"/>
      <c r="K283" s="194">
        <f>ROUND(E283*J283,2)</f>
        <v>0</v>
      </c>
      <c r="L283" s="194">
        <v>21</v>
      </c>
      <c r="M283" s="194">
        <f>G283*(1+L283/100)</f>
        <v>0</v>
      </c>
      <c r="N283" s="194">
        <v>0</v>
      </c>
      <c r="O283" s="194">
        <f>ROUND(E283*N283,2)</f>
        <v>0</v>
      </c>
      <c r="P283" s="194">
        <v>0</v>
      </c>
      <c r="Q283" s="194">
        <f>ROUND(E283*P283,2)</f>
        <v>0</v>
      </c>
      <c r="R283" s="194"/>
      <c r="S283" s="194" t="s">
        <v>255</v>
      </c>
      <c r="T283" s="195" t="s">
        <v>256</v>
      </c>
      <c r="U283" s="156">
        <v>0</v>
      </c>
      <c r="V283" s="156">
        <f>ROUND(E283*U283,2)</f>
        <v>0</v>
      </c>
      <c r="W283" s="156"/>
      <c r="X283" s="156" t="s">
        <v>257</v>
      </c>
      <c r="Y283" s="147"/>
      <c r="Z283" s="147"/>
      <c r="AA283" s="147"/>
      <c r="AB283" s="147"/>
      <c r="AC283" s="147"/>
      <c r="AD283" s="147"/>
      <c r="AE283" s="147"/>
      <c r="AF283" s="147"/>
      <c r="AG283" s="147" t="s">
        <v>1598</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66">
        <v>69</v>
      </c>
      <c r="B284" s="167" t="s">
        <v>2125</v>
      </c>
      <c r="C284" s="175" t="s">
        <v>1968</v>
      </c>
      <c r="D284" s="168" t="s">
        <v>1928</v>
      </c>
      <c r="E284" s="169">
        <v>1</v>
      </c>
      <c r="F284" s="170"/>
      <c r="G284" s="171">
        <f>ROUND(E284*F284,2)</f>
        <v>0</v>
      </c>
      <c r="H284" s="170"/>
      <c r="I284" s="171">
        <f>ROUND(E284*H284,2)</f>
        <v>0</v>
      </c>
      <c r="J284" s="170"/>
      <c r="K284" s="171">
        <f>ROUND(E284*J284,2)</f>
        <v>0</v>
      </c>
      <c r="L284" s="171">
        <v>21</v>
      </c>
      <c r="M284" s="171">
        <f>G284*(1+L284/100)</f>
        <v>0</v>
      </c>
      <c r="N284" s="171">
        <v>0</v>
      </c>
      <c r="O284" s="171">
        <f>ROUND(E284*N284,2)</f>
        <v>0</v>
      </c>
      <c r="P284" s="171">
        <v>0</v>
      </c>
      <c r="Q284" s="171">
        <f>ROUND(E284*P284,2)</f>
        <v>0</v>
      </c>
      <c r="R284" s="171"/>
      <c r="S284" s="171" t="s">
        <v>255</v>
      </c>
      <c r="T284" s="172" t="s">
        <v>256</v>
      </c>
      <c r="U284" s="156">
        <v>0</v>
      </c>
      <c r="V284" s="156">
        <f>ROUND(E284*U284,2)</f>
        <v>0</v>
      </c>
      <c r="W284" s="156"/>
      <c r="X284" s="156" t="s">
        <v>257</v>
      </c>
      <c r="Y284" s="147"/>
      <c r="Z284" s="147"/>
      <c r="AA284" s="147"/>
      <c r="AB284" s="147"/>
      <c r="AC284" s="147"/>
      <c r="AD284" s="147"/>
      <c r="AE284" s="147"/>
      <c r="AF284" s="147"/>
      <c r="AG284" s="147" t="s">
        <v>1598</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x14ac:dyDescent="0.2">
      <c r="A285" s="3"/>
      <c r="B285" s="4"/>
      <c r="C285" s="177"/>
      <c r="D285" s="6"/>
      <c r="E285" s="3"/>
      <c r="F285" s="3"/>
      <c r="G285" s="3"/>
      <c r="H285" s="3"/>
      <c r="I285" s="3"/>
      <c r="J285" s="3"/>
      <c r="K285" s="3"/>
      <c r="L285" s="3"/>
      <c r="M285" s="3"/>
      <c r="N285" s="3"/>
      <c r="O285" s="3"/>
      <c r="P285" s="3"/>
      <c r="Q285" s="3"/>
      <c r="R285" s="3"/>
      <c r="S285" s="3"/>
      <c r="T285" s="3"/>
      <c r="U285" s="3"/>
      <c r="V285" s="3"/>
      <c r="W285" s="3"/>
      <c r="X285" s="3"/>
      <c r="AE285">
        <v>15</v>
      </c>
      <c r="AF285">
        <v>21</v>
      </c>
      <c r="AG285" t="s">
        <v>237</v>
      </c>
    </row>
    <row r="286" spans="1:60" x14ac:dyDescent="0.2">
      <c r="A286" s="150"/>
      <c r="B286" s="151" t="s">
        <v>29</v>
      </c>
      <c r="C286" s="178"/>
      <c r="D286" s="152"/>
      <c r="E286" s="153"/>
      <c r="F286" s="153"/>
      <c r="G286" s="173">
        <f>G8+G54+G268+G277+G279</f>
        <v>0</v>
      </c>
      <c r="H286" s="3"/>
      <c r="I286" s="3"/>
      <c r="J286" s="3"/>
      <c r="K286" s="3"/>
      <c r="L286" s="3"/>
      <c r="M286" s="3"/>
      <c r="N286" s="3"/>
      <c r="O286" s="3"/>
      <c r="P286" s="3"/>
      <c r="Q286" s="3"/>
      <c r="R286" s="3"/>
      <c r="S286" s="3"/>
      <c r="T286" s="3"/>
      <c r="U286" s="3"/>
      <c r="V286" s="3"/>
      <c r="W286" s="3"/>
      <c r="X286" s="3"/>
      <c r="AE286">
        <f>SUMIF(L7:L284,AE285,G7:G284)</f>
        <v>0</v>
      </c>
      <c r="AF286">
        <f>SUMIF(L7:L284,AF285,G7:G284)</f>
        <v>0</v>
      </c>
      <c r="AG286" t="s">
        <v>372</v>
      </c>
    </row>
    <row r="287" spans="1:60" x14ac:dyDescent="0.2">
      <c r="C287" s="179"/>
      <c r="D287" s="10"/>
      <c r="AG287" t="s">
        <v>373</v>
      </c>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XRcc+IrwCKn2oew0T63YfgkNMGs/GjO04Opp+/j/iF1r1Y8aoAL3U0UEiQ+XoLaubgi8j6sG3GJZ0wH7pKUqw==" saltValue="ri5mVusoDOJ9M7puBySzPQ==" spinCount="100000" sheet="1"/>
  <mergeCells count="57">
    <mergeCell ref="C56:G56"/>
    <mergeCell ref="A1:G1"/>
    <mergeCell ref="C2:G2"/>
    <mergeCell ref="C3:G3"/>
    <mergeCell ref="C4:G4"/>
    <mergeCell ref="C10:G10"/>
    <mergeCell ref="C11:G11"/>
    <mergeCell ref="C16:G16"/>
    <mergeCell ref="C17:G17"/>
    <mergeCell ref="C18:G18"/>
    <mergeCell ref="C19:G19"/>
    <mergeCell ref="C44:G44"/>
    <mergeCell ref="C68:G68"/>
    <mergeCell ref="C57:G57"/>
    <mergeCell ref="C58:G58"/>
    <mergeCell ref="C59:G59"/>
    <mergeCell ref="C60:G60"/>
    <mergeCell ref="C61:G61"/>
    <mergeCell ref="C62:G62"/>
    <mergeCell ref="C63:G63"/>
    <mergeCell ref="C64:G64"/>
    <mergeCell ref="C65:G65"/>
    <mergeCell ref="C66:G66"/>
    <mergeCell ref="C67:G67"/>
    <mergeCell ref="C156:G156"/>
    <mergeCell ref="C69:G69"/>
    <mergeCell ref="C70:G70"/>
    <mergeCell ref="C71:G71"/>
    <mergeCell ref="C72:G72"/>
    <mergeCell ref="C73:G73"/>
    <mergeCell ref="C74:G74"/>
    <mergeCell ref="C79:G79"/>
    <mergeCell ref="C148:G148"/>
    <mergeCell ref="C149:G149"/>
    <mergeCell ref="C150:G150"/>
    <mergeCell ref="C155:G155"/>
    <mergeCell ref="C204:G204"/>
    <mergeCell ref="C157:G157"/>
    <mergeCell ref="C162:G162"/>
    <mergeCell ref="C163:G163"/>
    <mergeCell ref="C164:G164"/>
    <mergeCell ref="C169:G169"/>
    <mergeCell ref="C174:G174"/>
    <mergeCell ref="C179:G179"/>
    <mergeCell ref="C184:G184"/>
    <mergeCell ref="C189:G189"/>
    <mergeCell ref="C194:G194"/>
    <mergeCell ref="C199:G199"/>
    <mergeCell ref="C270:G270"/>
    <mergeCell ref="C271:G271"/>
    <mergeCell ref="C272:G272"/>
    <mergeCell ref="C209:G209"/>
    <mergeCell ref="C238:G238"/>
    <mergeCell ref="C243:G243"/>
    <mergeCell ref="C248:G248"/>
    <mergeCell ref="C253:G253"/>
    <mergeCell ref="C257:G257"/>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51</v>
      </c>
      <c r="C3" s="258" t="s">
        <v>52</v>
      </c>
      <c r="D3" s="259"/>
      <c r="E3" s="259"/>
      <c r="F3" s="259"/>
      <c r="G3" s="260"/>
      <c r="AC3" s="121" t="s">
        <v>226</v>
      </c>
      <c r="AG3" t="s">
        <v>227</v>
      </c>
    </row>
    <row r="4" spans="1:60" ht="24.95" customHeight="1" x14ac:dyDescent="0.2">
      <c r="A4" s="140" t="s">
        <v>9</v>
      </c>
      <c r="B4" s="141" t="s">
        <v>62</v>
      </c>
      <c r="C4" s="261" t="s">
        <v>63</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86</v>
      </c>
      <c r="C8" s="174" t="s">
        <v>87</v>
      </c>
      <c r="D8" s="162"/>
      <c r="E8" s="163"/>
      <c r="F8" s="164"/>
      <c r="G8" s="164">
        <f>SUMIF(AG9:AG26,"&lt;&gt;NOR",G9:G26)</f>
        <v>0</v>
      </c>
      <c r="H8" s="164"/>
      <c r="I8" s="164">
        <f>SUM(I9:I26)</f>
        <v>0</v>
      </c>
      <c r="J8" s="164"/>
      <c r="K8" s="164">
        <f>SUM(K9:K26)</f>
        <v>0</v>
      </c>
      <c r="L8" s="164"/>
      <c r="M8" s="164">
        <f>SUM(M9:M26)</f>
        <v>0</v>
      </c>
      <c r="N8" s="164"/>
      <c r="O8" s="164">
        <f>SUM(O9:O26)</f>
        <v>0</v>
      </c>
      <c r="P8" s="164"/>
      <c r="Q8" s="164">
        <f>SUM(Q9:Q26)</f>
        <v>0</v>
      </c>
      <c r="R8" s="164"/>
      <c r="S8" s="164"/>
      <c r="T8" s="165"/>
      <c r="U8" s="159"/>
      <c r="V8" s="159">
        <f>SUM(V9:V26)</f>
        <v>0</v>
      </c>
      <c r="W8" s="159"/>
      <c r="X8" s="159"/>
      <c r="AG8" t="s">
        <v>251</v>
      </c>
    </row>
    <row r="9" spans="1:60" outlineLevel="1" x14ac:dyDescent="0.2">
      <c r="A9" s="189">
        <v>1</v>
      </c>
      <c r="B9" s="190" t="s">
        <v>2126</v>
      </c>
      <c r="C9" s="196" t="s">
        <v>2127</v>
      </c>
      <c r="D9" s="191" t="s">
        <v>2128</v>
      </c>
      <c r="E9" s="192">
        <v>5</v>
      </c>
      <c r="F9" s="193"/>
      <c r="G9" s="194">
        <f t="shared" ref="G9:G26" si="0">ROUND(E9*F9,2)</f>
        <v>0</v>
      </c>
      <c r="H9" s="193"/>
      <c r="I9" s="194">
        <f t="shared" ref="I9:I26" si="1">ROUND(E9*H9,2)</f>
        <v>0</v>
      </c>
      <c r="J9" s="193"/>
      <c r="K9" s="194">
        <f t="shared" ref="K9:K26" si="2">ROUND(E9*J9,2)</f>
        <v>0</v>
      </c>
      <c r="L9" s="194">
        <v>21</v>
      </c>
      <c r="M9" s="194">
        <f t="shared" ref="M9:M26" si="3">G9*(1+L9/100)</f>
        <v>0</v>
      </c>
      <c r="N9" s="194">
        <v>0</v>
      </c>
      <c r="O9" s="194">
        <f t="shared" ref="O9:O26" si="4">ROUND(E9*N9,2)</f>
        <v>0</v>
      </c>
      <c r="P9" s="194">
        <v>0</v>
      </c>
      <c r="Q9" s="194">
        <f t="shared" ref="Q9:Q26" si="5">ROUND(E9*P9,2)</f>
        <v>0</v>
      </c>
      <c r="R9" s="194"/>
      <c r="S9" s="194" t="s">
        <v>255</v>
      </c>
      <c r="T9" s="195" t="s">
        <v>256</v>
      </c>
      <c r="U9" s="156">
        <v>0</v>
      </c>
      <c r="V9" s="156">
        <f t="shared" ref="V9:V26" si="6">ROUND(E9*U9,2)</f>
        <v>0</v>
      </c>
      <c r="W9" s="156"/>
      <c r="X9" s="156" t="s">
        <v>961</v>
      </c>
      <c r="Y9" s="147"/>
      <c r="Z9" s="147"/>
      <c r="AA9" s="147"/>
      <c r="AB9" s="147"/>
      <c r="AC9" s="147"/>
      <c r="AD9" s="147"/>
      <c r="AE9" s="147"/>
      <c r="AF9" s="147"/>
      <c r="AG9" s="147" t="s">
        <v>1617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9">
        <v>2</v>
      </c>
      <c r="B10" s="190" t="s">
        <v>2129</v>
      </c>
      <c r="C10" s="196" t="s">
        <v>2130</v>
      </c>
      <c r="D10" s="191" t="s">
        <v>2128</v>
      </c>
      <c r="E10" s="192">
        <v>880</v>
      </c>
      <c r="F10" s="193"/>
      <c r="G10" s="194">
        <f t="shared" si="0"/>
        <v>0</v>
      </c>
      <c r="H10" s="193"/>
      <c r="I10" s="194">
        <f t="shared" si="1"/>
        <v>0</v>
      </c>
      <c r="J10" s="193"/>
      <c r="K10" s="194">
        <f t="shared" si="2"/>
        <v>0</v>
      </c>
      <c r="L10" s="194">
        <v>21</v>
      </c>
      <c r="M10" s="194">
        <f t="shared" si="3"/>
        <v>0</v>
      </c>
      <c r="N10" s="194">
        <v>0</v>
      </c>
      <c r="O10" s="194">
        <f t="shared" si="4"/>
        <v>0</v>
      </c>
      <c r="P10" s="194">
        <v>0</v>
      </c>
      <c r="Q10" s="194">
        <f t="shared" si="5"/>
        <v>0</v>
      </c>
      <c r="R10" s="194"/>
      <c r="S10" s="194" t="s">
        <v>255</v>
      </c>
      <c r="T10" s="195" t="s">
        <v>256</v>
      </c>
      <c r="U10" s="156">
        <v>0</v>
      </c>
      <c r="V10" s="156">
        <f t="shared" si="6"/>
        <v>0</v>
      </c>
      <c r="W10" s="156"/>
      <c r="X10" s="156" t="s">
        <v>961</v>
      </c>
      <c r="Y10" s="147"/>
      <c r="Z10" s="147"/>
      <c r="AA10" s="147"/>
      <c r="AB10" s="147"/>
      <c r="AC10" s="147"/>
      <c r="AD10" s="147"/>
      <c r="AE10" s="147"/>
      <c r="AF10" s="147"/>
      <c r="AG10" s="147" t="s">
        <v>1617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9">
        <v>3</v>
      </c>
      <c r="B11" s="190" t="s">
        <v>2131</v>
      </c>
      <c r="C11" s="196" t="s">
        <v>2132</v>
      </c>
      <c r="D11" s="191" t="s">
        <v>2128</v>
      </c>
      <c r="E11" s="192">
        <v>55</v>
      </c>
      <c r="F11" s="193"/>
      <c r="G11" s="194">
        <f t="shared" si="0"/>
        <v>0</v>
      </c>
      <c r="H11" s="193"/>
      <c r="I11" s="194">
        <f t="shared" si="1"/>
        <v>0</v>
      </c>
      <c r="J11" s="193"/>
      <c r="K11" s="194">
        <f t="shared" si="2"/>
        <v>0</v>
      </c>
      <c r="L11" s="194">
        <v>21</v>
      </c>
      <c r="M11" s="194">
        <f t="shared" si="3"/>
        <v>0</v>
      </c>
      <c r="N11" s="194">
        <v>0</v>
      </c>
      <c r="O11" s="194">
        <f t="shared" si="4"/>
        <v>0</v>
      </c>
      <c r="P11" s="194">
        <v>0</v>
      </c>
      <c r="Q11" s="194">
        <f t="shared" si="5"/>
        <v>0</v>
      </c>
      <c r="R11" s="194"/>
      <c r="S11" s="194" t="s">
        <v>255</v>
      </c>
      <c r="T11" s="195" t="s">
        <v>256</v>
      </c>
      <c r="U11" s="156">
        <v>0</v>
      </c>
      <c r="V11" s="156">
        <f t="shared" si="6"/>
        <v>0</v>
      </c>
      <c r="W11" s="156"/>
      <c r="X11" s="156" t="s">
        <v>961</v>
      </c>
      <c r="Y11" s="147"/>
      <c r="Z11" s="147"/>
      <c r="AA11" s="147"/>
      <c r="AB11" s="147"/>
      <c r="AC11" s="147"/>
      <c r="AD11" s="147"/>
      <c r="AE11" s="147"/>
      <c r="AF11" s="147"/>
      <c r="AG11" s="147" t="s">
        <v>1617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9">
        <v>4</v>
      </c>
      <c r="B12" s="190" t="s">
        <v>2133</v>
      </c>
      <c r="C12" s="196" t="s">
        <v>2134</v>
      </c>
      <c r="D12" s="191" t="s">
        <v>2128</v>
      </c>
      <c r="E12" s="192">
        <v>55</v>
      </c>
      <c r="F12" s="193"/>
      <c r="G12" s="194">
        <f t="shared" si="0"/>
        <v>0</v>
      </c>
      <c r="H12" s="193"/>
      <c r="I12" s="194">
        <f t="shared" si="1"/>
        <v>0</v>
      </c>
      <c r="J12" s="193"/>
      <c r="K12" s="194">
        <f t="shared" si="2"/>
        <v>0</v>
      </c>
      <c r="L12" s="194">
        <v>21</v>
      </c>
      <c r="M12" s="194">
        <f t="shared" si="3"/>
        <v>0</v>
      </c>
      <c r="N12" s="194">
        <v>0</v>
      </c>
      <c r="O12" s="194">
        <f t="shared" si="4"/>
        <v>0</v>
      </c>
      <c r="P12" s="194">
        <v>0</v>
      </c>
      <c r="Q12" s="194">
        <f t="shared" si="5"/>
        <v>0</v>
      </c>
      <c r="R12" s="194"/>
      <c r="S12" s="194" t="s">
        <v>255</v>
      </c>
      <c r="T12" s="195" t="s">
        <v>256</v>
      </c>
      <c r="U12" s="156">
        <v>0</v>
      </c>
      <c r="V12" s="156">
        <f t="shared" si="6"/>
        <v>0</v>
      </c>
      <c r="W12" s="156"/>
      <c r="X12" s="156" t="s">
        <v>961</v>
      </c>
      <c r="Y12" s="147"/>
      <c r="Z12" s="147"/>
      <c r="AA12" s="147"/>
      <c r="AB12" s="147"/>
      <c r="AC12" s="147"/>
      <c r="AD12" s="147"/>
      <c r="AE12" s="147"/>
      <c r="AF12" s="147"/>
      <c r="AG12" s="147" t="s">
        <v>1617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9">
        <v>5</v>
      </c>
      <c r="B13" s="190" t="s">
        <v>2135</v>
      </c>
      <c r="C13" s="196" t="s">
        <v>2136</v>
      </c>
      <c r="D13" s="191" t="s">
        <v>2128</v>
      </c>
      <c r="E13" s="192">
        <v>35</v>
      </c>
      <c r="F13" s="193"/>
      <c r="G13" s="194">
        <f t="shared" si="0"/>
        <v>0</v>
      </c>
      <c r="H13" s="193"/>
      <c r="I13" s="194">
        <f t="shared" si="1"/>
        <v>0</v>
      </c>
      <c r="J13" s="193"/>
      <c r="K13" s="194">
        <f t="shared" si="2"/>
        <v>0</v>
      </c>
      <c r="L13" s="194">
        <v>21</v>
      </c>
      <c r="M13" s="194">
        <f t="shared" si="3"/>
        <v>0</v>
      </c>
      <c r="N13" s="194">
        <v>0</v>
      </c>
      <c r="O13" s="194">
        <f t="shared" si="4"/>
        <v>0</v>
      </c>
      <c r="P13" s="194">
        <v>0</v>
      </c>
      <c r="Q13" s="194">
        <f t="shared" si="5"/>
        <v>0</v>
      </c>
      <c r="R13" s="194"/>
      <c r="S13" s="194" t="s">
        <v>255</v>
      </c>
      <c r="T13" s="195" t="s">
        <v>256</v>
      </c>
      <c r="U13" s="156">
        <v>0</v>
      </c>
      <c r="V13" s="156">
        <f t="shared" si="6"/>
        <v>0</v>
      </c>
      <c r="W13" s="156"/>
      <c r="X13" s="156" t="s">
        <v>961</v>
      </c>
      <c r="Y13" s="147"/>
      <c r="Z13" s="147"/>
      <c r="AA13" s="147"/>
      <c r="AB13" s="147"/>
      <c r="AC13" s="147"/>
      <c r="AD13" s="147"/>
      <c r="AE13" s="147"/>
      <c r="AF13" s="147"/>
      <c r="AG13" s="147" t="s">
        <v>1617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9">
        <v>6</v>
      </c>
      <c r="B14" s="190" t="s">
        <v>2137</v>
      </c>
      <c r="C14" s="196" t="s">
        <v>2138</v>
      </c>
      <c r="D14" s="191" t="s">
        <v>2128</v>
      </c>
      <c r="E14" s="192">
        <v>100</v>
      </c>
      <c r="F14" s="193"/>
      <c r="G14" s="194">
        <f t="shared" si="0"/>
        <v>0</v>
      </c>
      <c r="H14" s="193"/>
      <c r="I14" s="194">
        <f t="shared" si="1"/>
        <v>0</v>
      </c>
      <c r="J14" s="193"/>
      <c r="K14" s="194">
        <f t="shared" si="2"/>
        <v>0</v>
      </c>
      <c r="L14" s="194">
        <v>21</v>
      </c>
      <c r="M14" s="194">
        <f t="shared" si="3"/>
        <v>0</v>
      </c>
      <c r="N14" s="194">
        <v>0</v>
      </c>
      <c r="O14" s="194">
        <f t="shared" si="4"/>
        <v>0</v>
      </c>
      <c r="P14" s="194">
        <v>0</v>
      </c>
      <c r="Q14" s="194">
        <f t="shared" si="5"/>
        <v>0</v>
      </c>
      <c r="R14" s="194"/>
      <c r="S14" s="194" t="s">
        <v>255</v>
      </c>
      <c r="T14" s="195" t="s">
        <v>256</v>
      </c>
      <c r="U14" s="156">
        <v>0</v>
      </c>
      <c r="V14" s="156">
        <f t="shared" si="6"/>
        <v>0</v>
      </c>
      <c r="W14" s="156"/>
      <c r="X14" s="156" t="s">
        <v>961</v>
      </c>
      <c r="Y14" s="147"/>
      <c r="Z14" s="147"/>
      <c r="AA14" s="147"/>
      <c r="AB14" s="147"/>
      <c r="AC14" s="147"/>
      <c r="AD14" s="147"/>
      <c r="AE14" s="147"/>
      <c r="AF14" s="147"/>
      <c r="AG14" s="147" t="s">
        <v>1617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9">
        <v>7</v>
      </c>
      <c r="B15" s="190" t="s">
        <v>2139</v>
      </c>
      <c r="C15" s="196" t="s">
        <v>2140</v>
      </c>
      <c r="D15" s="191" t="s">
        <v>2128</v>
      </c>
      <c r="E15" s="192">
        <v>25</v>
      </c>
      <c r="F15" s="193"/>
      <c r="G15" s="194">
        <f t="shared" si="0"/>
        <v>0</v>
      </c>
      <c r="H15" s="193"/>
      <c r="I15" s="194">
        <f t="shared" si="1"/>
        <v>0</v>
      </c>
      <c r="J15" s="193"/>
      <c r="K15" s="194">
        <f t="shared" si="2"/>
        <v>0</v>
      </c>
      <c r="L15" s="194">
        <v>21</v>
      </c>
      <c r="M15" s="194">
        <f t="shared" si="3"/>
        <v>0</v>
      </c>
      <c r="N15" s="194">
        <v>0</v>
      </c>
      <c r="O15" s="194">
        <f t="shared" si="4"/>
        <v>0</v>
      </c>
      <c r="P15" s="194">
        <v>0</v>
      </c>
      <c r="Q15" s="194">
        <f t="shared" si="5"/>
        <v>0</v>
      </c>
      <c r="R15" s="194"/>
      <c r="S15" s="194" t="s">
        <v>255</v>
      </c>
      <c r="T15" s="195" t="s">
        <v>256</v>
      </c>
      <c r="U15" s="156">
        <v>0</v>
      </c>
      <c r="V15" s="156">
        <f t="shared" si="6"/>
        <v>0</v>
      </c>
      <c r="W15" s="156"/>
      <c r="X15" s="156" t="s">
        <v>2141</v>
      </c>
      <c r="Y15" s="147"/>
      <c r="Z15" s="147"/>
      <c r="AA15" s="147"/>
      <c r="AB15" s="147"/>
      <c r="AC15" s="147"/>
      <c r="AD15" s="147"/>
      <c r="AE15" s="147"/>
      <c r="AF15" s="147"/>
      <c r="AG15" s="147" t="s">
        <v>2142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9">
        <v>8</v>
      </c>
      <c r="B16" s="190" t="s">
        <v>2143</v>
      </c>
      <c r="C16" s="196" t="s">
        <v>2144</v>
      </c>
      <c r="D16" s="191" t="s">
        <v>2128</v>
      </c>
      <c r="E16" s="192">
        <v>20</v>
      </c>
      <c r="F16" s="193"/>
      <c r="G16" s="194">
        <f t="shared" si="0"/>
        <v>0</v>
      </c>
      <c r="H16" s="193"/>
      <c r="I16" s="194">
        <f t="shared" si="1"/>
        <v>0</v>
      </c>
      <c r="J16" s="193"/>
      <c r="K16" s="194">
        <f t="shared" si="2"/>
        <v>0</v>
      </c>
      <c r="L16" s="194">
        <v>21</v>
      </c>
      <c r="M16" s="194">
        <f t="shared" si="3"/>
        <v>0</v>
      </c>
      <c r="N16" s="194">
        <v>0</v>
      </c>
      <c r="O16" s="194">
        <f t="shared" si="4"/>
        <v>0</v>
      </c>
      <c r="P16" s="194">
        <v>0</v>
      </c>
      <c r="Q16" s="194">
        <f t="shared" si="5"/>
        <v>0</v>
      </c>
      <c r="R16" s="194"/>
      <c r="S16" s="194" t="s">
        <v>255</v>
      </c>
      <c r="T16" s="195" t="s">
        <v>256</v>
      </c>
      <c r="U16" s="156">
        <v>0</v>
      </c>
      <c r="V16" s="156">
        <f t="shared" si="6"/>
        <v>0</v>
      </c>
      <c r="W16" s="156"/>
      <c r="X16" s="156" t="s">
        <v>961</v>
      </c>
      <c r="Y16" s="147"/>
      <c r="Z16" s="147"/>
      <c r="AA16" s="147"/>
      <c r="AB16" s="147"/>
      <c r="AC16" s="147"/>
      <c r="AD16" s="147"/>
      <c r="AE16" s="147"/>
      <c r="AF16" s="147"/>
      <c r="AG16" s="147" t="s">
        <v>1617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9">
        <v>9</v>
      </c>
      <c r="B17" s="190" t="s">
        <v>2145</v>
      </c>
      <c r="C17" s="196" t="s">
        <v>2146</v>
      </c>
      <c r="D17" s="191" t="s">
        <v>2128</v>
      </c>
      <c r="E17" s="192">
        <v>20</v>
      </c>
      <c r="F17" s="193"/>
      <c r="G17" s="194">
        <f t="shared" si="0"/>
        <v>0</v>
      </c>
      <c r="H17" s="193"/>
      <c r="I17" s="194">
        <f t="shared" si="1"/>
        <v>0</v>
      </c>
      <c r="J17" s="193"/>
      <c r="K17" s="194">
        <f t="shared" si="2"/>
        <v>0</v>
      </c>
      <c r="L17" s="194">
        <v>21</v>
      </c>
      <c r="M17" s="194">
        <f t="shared" si="3"/>
        <v>0</v>
      </c>
      <c r="N17" s="194">
        <v>0</v>
      </c>
      <c r="O17" s="194">
        <f t="shared" si="4"/>
        <v>0</v>
      </c>
      <c r="P17" s="194">
        <v>0</v>
      </c>
      <c r="Q17" s="194">
        <f t="shared" si="5"/>
        <v>0</v>
      </c>
      <c r="R17" s="194"/>
      <c r="S17" s="194" t="s">
        <v>255</v>
      </c>
      <c r="T17" s="195" t="s">
        <v>256</v>
      </c>
      <c r="U17" s="156">
        <v>0</v>
      </c>
      <c r="V17" s="156">
        <f t="shared" si="6"/>
        <v>0</v>
      </c>
      <c r="W17" s="156"/>
      <c r="X17" s="156" t="s">
        <v>961</v>
      </c>
      <c r="Y17" s="147"/>
      <c r="Z17" s="147"/>
      <c r="AA17" s="147"/>
      <c r="AB17" s="147"/>
      <c r="AC17" s="147"/>
      <c r="AD17" s="147"/>
      <c r="AE17" s="147"/>
      <c r="AF17" s="147"/>
      <c r="AG17" s="147" t="s">
        <v>1617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9">
        <v>10</v>
      </c>
      <c r="B18" s="190" t="s">
        <v>2147</v>
      </c>
      <c r="C18" s="196" t="s">
        <v>2148</v>
      </c>
      <c r="D18" s="191" t="s">
        <v>2128</v>
      </c>
      <c r="E18" s="192">
        <v>1610</v>
      </c>
      <c r="F18" s="193"/>
      <c r="G18" s="194">
        <f t="shared" si="0"/>
        <v>0</v>
      </c>
      <c r="H18" s="193"/>
      <c r="I18" s="194">
        <f t="shared" si="1"/>
        <v>0</v>
      </c>
      <c r="J18" s="193"/>
      <c r="K18" s="194">
        <f t="shared" si="2"/>
        <v>0</v>
      </c>
      <c r="L18" s="194">
        <v>21</v>
      </c>
      <c r="M18" s="194">
        <f t="shared" si="3"/>
        <v>0</v>
      </c>
      <c r="N18" s="194">
        <v>0</v>
      </c>
      <c r="O18" s="194">
        <f t="shared" si="4"/>
        <v>0</v>
      </c>
      <c r="P18" s="194">
        <v>0</v>
      </c>
      <c r="Q18" s="194">
        <f t="shared" si="5"/>
        <v>0</v>
      </c>
      <c r="R18" s="194"/>
      <c r="S18" s="194" t="s">
        <v>255</v>
      </c>
      <c r="T18" s="195" t="s">
        <v>256</v>
      </c>
      <c r="U18" s="156">
        <v>0</v>
      </c>
      <c r="V18" s="156">
        <f t="shared" si="6"/>
        <v>0</v>
      </c>
      <c r="W18" s="156"/>
      <c r="X18" s="156" t="s">
        <v>961</v>
      </c>
      <c r="Y18" s="147"/>
      <c r="Z18" s="147"/>
      <c r="AA18" s="147"/>
      <c r="AB18" s="147"/>
      <c r="AC18" s="147"/>
      <c r="AD18" s="147"/>
      <c r="AE18" s="147"/>
      <c r="AF18" s="147"/>
      <c r="AG18" s="147" t="s">
        <v>1617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9">
        <v>11</v>
      </c>
      <c r="B19" s="190" t="s">
        <v>2149</v>
      </c>
      <c r="C19" s="196" t="s">
        <v>2150</v>
      </c>
      <c r="D19" s="191" t="s">
        <v>2128</v>
      </c>
      <c r="E19" s="192">
        <v>105</v>
      </c>
      <c r="F19" s="193"/>
      <c r="G19" s="194">
        <f t="shared" si="0"/>
        <v>0</v>
      </c>
      <c r="H19" s="193"/>
      <c r="I19" s="194">
        <f t="shared" si="1"/>
        <v>0</v>
      </c>
      <c r="J19" s="193"/>
      <c r="K19" s="194">
        <f t="shared" si="2"/>
        <v>0</v>
      </c>
      <c r="L19" s="194">
        <v>21</v>
      </c>
      <c r="M19" s="194">
        <f t="shared" si="3"/>
        <v>0</v>
      </c>
      <c r="N19" s="194">
        <v>0</v>
      </c>
      <c r="O19" s="194">
        <f t="shared" si="4"/>
        <v>0</v>
      </c>
      <c r="P19" s="194">
        <v>0</v>
      </c>
      <c r="Q19" s="194">
        <f t="shared" si="5"/>
        <v>0</v>
      </c>
      <c r="R19" s="194"/>
      <c r="S19" s="194" t="s">
        <v>255</v>
      </c>
      <c r="T19" s="195" t="s">
        <v>256</v>
      </c>
      <c r="U19" s="156">
        <v>0</v>
      </c>
      <c r="V19" s="156">
        <f t="shared" si="6"/>
        <v>0</v>
      </c>
      <c r="W19" s="156"/>
      <c r="X19" s="156" t="s">
        <v>961</v>
      </c>
      <c r="Y19" s="147"/>
      <c r="Z19" s="147"/>
      <c r="AA19" s="147"/>
      <c r="AB19" s="147"/>
      <c r="AC19" s="147"/>
      <c r="AD19" s="147"/>
      <c r="AE19" s="147"/>
      <c r="AF19" s="147"/>
      <c r="AG19" s="147" t="s">
        <v>1617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9">
        <v>12</v>
      </c>
      <c r="B20" s="190" t="s">
        <v>2151</v>
      </c>
      <c r="C20" s="196" t="s">
        <v>2152</v>
      </c>
      <c r="D20" s="191" t="s">
        <v>2128</v>
      </c>
      <c r="E20" s="192">
        <v>320</v>
      </c>
      <c r="F20" s="193"/>
      <c r="G20" s="194">
        <f t="shared" si="0"/>
        <v>0</v>
      </c>
      <c r="H20" s="193"/>
      <c r="I20" s="194">
        <f t="shared" si="1"/>
        <v>0</v>
      </c>
      <c r="J20" s="193"/>
      <c r="K20" s="194">
        <f t="shared" si="2"/>
        <v>0</v>
      </c>
      <c r="L20" s="194">
        <v>21</v>
      </c>
      <c r="M20" s="194">
        <f t="shared" si="3"/>
        <v>0</v>
      </c>
      <c r="N20" s="194">
        <v>0</v>
      </c>
      <c r="O20" s="194">
        <f t="shared" si="4"/>
        <v>0</v>
      </c>
      <c r="P20" s="194">
        <v>0</v>
      </c>
      <c r="Q20" s="194">
        <f t="shared" si="5"/>
        <v>0</v>
      </c>
      <c r="R20" s="194"/>
      <c r="S20" s="194" t="s">
        <v>255</v>
      </c>
      <c r="T20" s="195" t="s">
        <v>256</v>
      </c>
      <c r="U20" s="156">
        <v>0</v>
      </c>
      <c r="V20" s="156">
        <f t="shared" si="6"/>
        <v>0</v>
      </c>
      <c r="W20" s="156"/>
      <c r="X20" s="156" t="s">
        <v>961</v>
      </c>
      <c r="Y20" s="147"/>
      <c r="Z20" s="147"/>
      <c r="AA20" s="147"/>
      <c r="AB20" s="147"/>
      <c r="AC20" s="147"/>
      <c r="AD20" s="147"/>
      <c r="AE20" s="147"/>
      <c r="AF20" s="147"/>
      <c r="AG20" s="147" t="s">
        <v>1617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9">
        <v>13</v>
      </c>
      <c r="B21" s="190" t="s">
        <v>2153</v>
      </c>
      <c r="C21" s="196" t="s">
        <v>2154</v>
      </c>
      <c r="D21" s="191" t="s">
        <v>2128</v>
      </c>
      <c r="E21" s="192">
        <v>1280</v>
      </c>
      <c r="F21" s="193"/>
      <c r="G21" s="194">
        <f t="shared" si="0"/>
        <v>0</v>
      </c>
      <c r="H21" s="193"/>
      <c r="I21" s="194">
        <f t="shared" si="1"/>
        <v>0</v>
      </c>
      <c r="J21" s="193"/>
      <c r="K21" s="194">
        <f t="shared" si="2"/>
        <v>0</v>
      </c>
      <c r="L21" s="194">
        <v>21</v>
      </c>
      <c r="M21" s="194">
        <f t="shared" si="3"/>
        <v>0</v>
      </c>
      <c r="N21" s="194">
        <v>0</v>
      </c>
      <c r="O21" s="194">
        <f t="shared" si="4"/>
        <v>0</v>
      </c>
      <c r="P21" s="194">
        <v>0</v>
      </c>
      <c r="Q21" s="194">
        <f t="shared" si="5"/>
        <v>0</v>
      </c>
      <c r="R21" s="194"/>
      <c r="S21" s="194" t="s">
        <v>255</v>
      </c>
      <c r="T21" s="195" t="s">
        <v>256</v>
      </c>
      <c r="U21" s="156">
        <v>0</v>
      </c>
      <c r="V21" s="156">
        <f t="shared" si="6"/>
        <v>0</v>
      </c>
      <c r="W21" s="156"/>
      <c r="X21" s="156" t="s">
        <v>961</v>
      </c>
      <c r="Y21" s="147"/>
      <c r="Z21" s="147"/>
      <c r="AA21" s="147"/>
      <c r="AB21" s="147"/>
      <c r="AC21" s="147"/>
      <c r="AD21" s="147"/>
      <c r="AE21" s="147"/>
      <c r="AF21" s="147"/>
      <c r="AG21" s="147" t="s">
        <v>1617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9">
        <v>14</v>
      </c>
      <c r="B22" s="190" t="s">
        <v>2155</v>
      </c>
      <c r="C22" s="196" t="s">
        <v>2156</v>
      </c>
      <c r="D22" s="191" t="s">
        <v>2128</v>
      </c>
      <c r="E22" s="192">
        <v>110</v>
      </c>
      <c r="F22" s="193"/>
      <c r="G22" s="194">
        <f t="shared" si="0"/>
        <v>0</v>
      </c>
      <c r="H22" s="193"/>
      <c r="I22" s="194">
        <f t="shared" si="1"/>
        <v>0</v>
      </c>
      <c r="J22" s="193"/>
      <c r="K22" s="194">
        <f t="shared" si="2"/>
        <v>0</v>
      </c>
      <c r="L22" s="194">
        <v>21</v>
      </c>
      <c r="M22" s="194">
        <f t="shared" si="3"/>
        <v>0</v>
      </c>
      <c r="N22" s="194">
        <v>0</v>
      </c>
      <c r="O22" s="194">
        <f t="shared" si="4"/>
        <v>0</v>
      </c>
      <c r="P22" s="194">
        <v>0</v>
      </c>
      <c r="Q22" s="194">
        <f t="shared" si="5"/>
        <v>0</v>
      </c>
      <c r="R22" s="194"/>
      <c r="S22" s="194" t="s">
        <v>255</v>
      </c>
      <c r="T22" s="195" t="s">
        <v>256</v>
      </c>
      <c r="U22" s="156">
        <v>0</v>
      </c>
      <c r="V22" s="156">
        <f t="shared" si="6"/>
        <v>0</v>
      </c>
      <c r="W22" s="156"/>
      <c r="X22" s="156" t="s">
        <v>961</v>
      </c>
      <c r="Y22" s="147"/>
      <c r="Z22" s="147"/>
      <c r="AA22" s="147"/>
      <c r="AB22" s="147"/>
      <c r="AC22" s="147"/>
      <c r="AD22" s="147"/>
      <c r="AE22" s="147"/>
      <c r="AF22" s="147"/>
      <c r="AG22" s="147" t="s">
        <v>1617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89">
        <v>15</v>
      </c>
      <c r="B23" s="190" t="s">
        <v>2157</v>
      </c>
      <c r="C23" s="196" t="s">
        <v>2158</v>
      </c>
      <c r="D23" s="191" t="s">
        <v>2128</v>
      </c>
      <c r="E23" s="192">
        <v>10</v>
      </c>
      <c r="F23" s="193"/>
      <c r="G23" s="194">
        <f t="shared" si="0"/>
        <v>0</v>
      </c>
      <c r="H23" s="193"/>
      <c r="I23" s="194">
        <f t="shared" si="1"/>
        <v>0</v>
      </c>
      <c r="J23" s="193"/>
      <c r="K23" s="194">
        <f t="shared" si="2"/>
        <v>0</v>
      </c>
      <c r="L23" s="194">
        <v>21</v>
      </c>
      <c r="M23" s="194">
        <f t="shared" si="3"/>
        <v>0</v>
      </c>
      <c r="N23" s="194">
        <v>0</v>
      </c>
      <c r="O23" s="194">
        <f t="shared" si="4"/>
        <v>0</v>
      </c>
      <c r="P23" s="194">
        <v>0</v>
      </c>
      <c r="Q23" s="194">
        <f t="shared" si="5"/>
        <v>0</v>
      </c>
      <c r="R23" s="194"/>
      <c r="S23" s="194" t="s">
        <v>255</v>
      </c>
      <c r="T23" s="195" t="s">
        <v>256</v>
      </c>
      <c r="U23" s="156">
        <v>0</v>
      </c>
      <c r="V23" s="156">
        <f t="shared" si="6"/>
        <v>0</v>
      </c>
      <c r="W23" s="156"/>
      <c r="X23" s="156" t="s">
        <v>961</v>
      </c>
      <c r="Y23" s="147"/>
      <c r="Z23" s="147"/>
      <c r="AA23" s="147"/>
      <c r="AB23" s="147"/>
      <c r="AC23" s="147"/>
      <c r="AD23" s="147"/>
      <c r="AE23" s="147"/>
      <c r="AF23" s="147"/>
      <c r="AG23" s="147" t="s">
        <v>1617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9">
        <v>16</v>
      </c>
      <c r="B24" s="190" t="s">
        <v>2159</v>
      </c>
      <c r="C24" s="196" t="s">
        <v>2160</v>
      </c>
      <c r="D24" s="191" t="s">
        <v>2128</v>
      </c>
      <c r="E24" s="192">
        <v>190</v>
      </c>
      <c r="F24" s="193"/>
      <c r="G24" s="194">
        <f t="shared" si="0"/>
        <v>0</v>
      </c>
      <c r="H24" s="193"/>
      <c r="I24" s="194">
        <f t="shared" si="1"/>
        <v>0</v>
      </c>
      <c r="J24" s="193"/>
      <c r="K24" s="194">
        <f t="shared" si="2"/>
        <v>0</v>
      </c>
      <c r="L24" s="194">
        <v>21</v>
      </c>
      <c r="M24" s="194">
        <f t="shared" si="3"/>
        <v>0</v>
      </c>
      <c r="N24" s="194">
        <v>0</v>
      </c>
      <c r="O24" s="194">
        <f t="shared" si="4"/>
        <v>0</v>
      </c>
      <c r="P24" s="194">
        <v>0</v>
      </c>
      <c r="Q24" s="194">
        <f t="shared" si="5"/>
        <v>0</v>
      </c>
      <c r="R24" s="194"/>
      <c r="S24" s="194" t="s">
        <v>255</v>
      </c>
      <c r="T24" s="195" t="s">
        <v>256</v>
      </c>
      <c r="U24" s="156">
        <v>0</v>
      </c>
      <c r="V24" s="156">
        <f t="shared" si="6"/>
        <v>0</v>
      </c>
      <c r="W24" s="156"/>
      <c r="X24" s="156" t="s">
        <v>961</v>
      </c>
      <c r="Y24" s="147"/>
      <c r="Z24" s="147"/>
      <c r="AA24" s="147"/>
      <c r="AB24" s="147"/>
      <c r="AC24" s="147"/>
      <c r="AD24" s="147"/>
      <c r="AE24" s="147"/>
      <c r="AF24" s="147"/>
      <c r="AG24" s="147" t="s">
        <v>1617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9">
        <v>17</v>
      </c>
      <c r="B25" s="190" t="s">
        <v>2161</v>
      </c>
      <c r="C25" s="196" t="s">
        <v>2162</v>
      </c>
      <c r="D25" s="191" t="s">
        <v>2128</v>
      </c>
      <c r="E25" s="192">
        <v>65</v>
      </c>
      <c r="F25" s="193"/>
      <c r="G25" s="194">
        <f t="shared" si="0"/>
        <v>0</v>
      </c>
      <c r="H25" s="193"/>
      <c r="I25" s="194">
        <f t="shared" si="1"/>
        <v>0</v>
      </c>
      <c r="J25" s="193"/>
      <c r="K25" s="194">
        <f t="shared" si="2"/>
        <v>0</v>
      </c>
      <c r="L25" s="194">
        <v>21</v>
      </c>
      <c r="M25" s="194">
        <f t="shared" si="3"/>
        <v>0</v>
      </c>
      <c r="N25" s="194">
        <v>0</v>
      </c>
      <c r="O25" s="194">
        <f t="shared" si="4"/>
        <v>0</v>
      </c>
      <c r="P25" s="194">
        <v>0</v>
      </c>
      <c r="Q25" s="194">
        <f t="shared" si="5"/>
        <v>0</v>
      </c>
      <c r="R25" s="194"/>
      <c r="S25" s="194" t="s">
        <v>255</v>
      </c>
      <c r="T25" s="195" t="s">
        <v>256</v>
      </c>
      <c r="U25" s="156">
        <v>0</v>
      </c>
      <c r="V25" s="156">
        <f t="shared" si="6"/>
        <v>0</v>
      </c>
      <c r="W25" s="156"/>
      <c r="X25" s="156" t="s">
        <v>961</v>
      </c>
      <c r="Y25" s="147"/>
      <c r="Z25" s="147"/>
      <c r="AA25" s="147"/>
      <c r="AB25" s="147"/>
      <c r="AC25" s="147"/>
      <c r="AD25" s="147"/>
      <c r="AE25" s="147"/>
      <c r="AF25" s="147"/>
      <c r="AG25" s="147" t="s">
        <v>1617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9">
        <v>18</v>
      </c>
      <c r="B26" s="190" t="s">
        <v>2163</v>
      </c>
      <c r="C26" s="196" t="s">
        <v>2164</v>
      </c>
      <c r="D26" s="191" t="s">
        <v>2128</v>
      </c>
      <c r="E26" s="192">
        <v>10</v>
      </c>
      <c r="F26" s="193"/>
      <c r="G26" s="194">
        <f t="shared" si="0"/>
        <v>0</v>
      </c>
      <c r="H26" s="193"/>
      <c r="I26" s="194">
        <f t="shared" si="1"/>
        <v>0</v>
      </c>
      <c r="J26" s="193"/>
      <c r="K26" s="194">
        <f t="shared" si="2"/>
        <v>0</v>
      </c>
      <c r="L26" s="194">
        <v>21</v>
      </c>
      <c r="M26" s="194">
        <f t="shared" si="3"/>
        <v>0</v>
      </c>
      <c r="N26" s="194">
        <v>0</v>
      </c>
      <c r="O26" s="194">
        <f t="shared" si="4"/>
        <v>0</v>
      </c>
      <c r="P26" s="194">
        <v>0</v>
      </c>
      <c r="Q26" s="194">
        <f t="shared" si="5"/>
        <v>0</v>
      </c>
      <c r="R26" s="194"/>
      <c r="S26" s="194" t="s">
        <v>255</v>
      </c>
      <c r="T26" s="195" t="s">
        <v>256</v>
      </c>
      <c r="U26" s="156">
        <v>0</v>
      </c>
      <c r="V26" s="156">
        <f t="shared" si="6"/>
        <v>0</v>
      </c>
      <c r="W26" s="156"/>
      <c r="X26" s="156" t="s">
        <v>961</v>
      </c>
      <c r="Y26" s="147"/>
      <c r="Z26" s="147"/>
      <c r="AA26" s="147"/>
      <c r="AB26" s="147"/>
      <c r="AC26" s="147"/>
      <c r="AD26" s="147"/>
      <c r="AE26" s="147"/>
      <c r="AF26" s="147"/>
      <c r="AG26" s="147" t="s">
        <v>1617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x14ac:dyDescent="0.2">
      <c r="A27" s="160" t="s">
        <v>250</v>
      </c>
      <c r="B27" s="161" t="s">
        <v>106</v>
      </c>
      <c r="C27" s="174" t="s">
        <v>107</v>
      </c>
      <c r="D27" s="162"/>
      <c r="E27" s="163"/>
      <c r="F27" s="164"/>
      <c r="G27" s="164">
        <f>SUMIF(AG28:AG35,"&lt;&gt;NOR",G28:G35)</f>
        <v>0</v>
      </c>
      <c r="H27" s="164"/>
      <c r="I27" s="164">
        <f>SUM(I28:I35)</f>
        <v>0</v>
      </c>
      <c r="J27" s="164"/>
      <c r="K27" s="164">
        <f>SUM(K28:K35)</f>
        <v>0</v>
      </c>
      <c r="L27" s="164"/>
      <c r="M27" s="164">
        <f>SUM(M28:M35)</f>
        <v>0</v>
      </c>
      <c r="N27" s="164"/>
      <c r="O27" s="164">
        <f>SUM(O28:O35)</f>
        <v>0</v>
      </c>
      <c r="P27" s="164"/>
      <c r="Q27" s="164">
        <f>SUM(Q28:Q35)</f>
        <v>0</v>
      </c>
      <c r="R27" s="164"/>
      <c r="S27" s="164"/>
      <c r="T27" s="165"/>
      <c r="U27" s="159"/>
      <c r="V27" s="159">
        <f>SUM(V28:V35)</f>
        <v>0</v>
      </c>
      <c r="W27" s="159"/>
      <c r="X27" s="159"/>
      <c r="AG27" t="s">
        <v>251</v>
      </c>
    </row>
    <row r="28" spans="1:60" outlineLevel="1" x14ac:dyDescent="0.2">
      <c r="A28" s="189">
        <v>19</v>
      </c>
      <c r="B28" s="190" t="s">
        <v>2165</v>
      </c>
      <c r="C28" s="196" t="s">
        <v>2166</v>
      </c>
      <c r="D28" s="191" t="s">
        <v>389</v>
      </c>
      <c r="E28" s="192">
        <v>238</v>
      </c>
      <c r="F28" s="193"/>
      <c r="G28" s="194">
        <f t="shared" ref="G28:G35" si="7">ROUND(E28*F28,2)</f>
        <v>0</v>
      </c>
      <c r="H28" s="193"/>
      <c r="I28" s="194">
        <f t="shared" ref="I28:I35" si="8">ROUND(E28*H28,2)</f>
        <v>0</v>
      </c>
      <c r="J28" s="193"/>
      <c r="K28" s="194">
        <f t="shared" ref="K28:K35" si="9">ROUND(E28*J28,2)</f>
        <v>0</v>
      </c>
      <c r="L28" s="194">
        <v>21</v>
      </c>
      <c r="M28" s="194">
        <f t="shared" ref="M28:M35" si="10">G28*(1+L28/100)</f>
        <v>0</v>
      </c>
      <c r="N28" s="194">
        <v>0</v>
      </c>
      <c r="O28" s="194">
        <f t="shared" ref="O28:O35" si="11">ROUND(E28*N28,2)</f>
        <v>0</v>
      </c>
      <c r="P28" s="194">
        <v>0</v>
      </c>
      <c r="Q28" s="194">
        <f t="shared" ref="Q28:Q35" si="12">ROUND(E28*P28,2)</f>
        <v>0</v>
      </c>
      <c r="R28" s="194"/>
      <c r="S28" s="194" t="s">
        <v>255</v>
      </c>
      <c r="T28" s="195" t="s">
        <v>256</v>
      </c>
      <c r="U28" s="156">
        <v>0</v>
      </c>
      <c r="V28" s="156">
        <f t="shared" ref="V28:V35" si="13">ROUND(E28*U28,2)</f>
        <v>0</v>
      </c>
      <c r="W28" s="156"/>
      <c r="X28" s="156" t="s">
        <v>257</v>
      </c>
      <c r="Y28" s="147"/>
      <c r="Z28" s="147"/>
      <c r="AA28" s="147"/>
      <c r="AB28" s="147"/>
      <c r="AC28" s="147"/>
      <c r="AD28" s="147"/>
      <c r="AE28" s="147"/>
      <c r="AF28" s="147"/>
      <c r="AG28" s="147" t="s">
        <v>1598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89">
        <v>20</v>
      </c>
      <c r="B29" s="190" t="s">
        <v>2167</v>
      </c>
      <c r="C29" s="196" t="s">
        <v>2168</v>
      </c>
      <c r="D29" s="191" t="s">
        <v>389</v>
      </c>
      <c r="E29" s="192">
        <v>1</v>
      </c>
      <c r="F29" s="193"/>
      <c r="G29" s="194">
        <f t="shared" si="7"/>
        <v>0</v>
      </c>
      <c r="H29" s="193"/>
      <c r="I29" s="194">
        <f t="shared" si="8"/>
        <v>0</v>
      </c>
      <c r="J29" s="193"/>
      <c r="K29" s="194">
        <f t="shared" si="9"/>
        <v>0</v>
      </c>
      <c r="L29" s="194">
        <v>21</v>
      </c>
      <c r="M29" s="194">
        <f t="shared" si="10"/>
        <v>0</v>
      </c>
      <c r="N29" s="194">
        <v>0</v>
      </c>
      <c r="O29" s="194">
        <f t="shared" si="11"/>
        <v>0</v>
      </c>
      <c r="P29" s="194">
        <v>0</v>
      </c>
      <c r="Q29" s="194">
        <f t="shared" si="12"/>
        <v>0</v>
      </c>
      <c r="R29" s="194"/>
      <c r="S29" s="194" t="s">
        <v>255</v>
      </c>
      <c r="T29" s="195" t="s">
        <v>256</v>
      </c>
      <c r="U29" s="156">
        <v>0</v>
      </c>
      <c r="V29" s="156">
        <f t="shared" si="13"/>
        <v>0</v>
      </c>
      <c r="W29" s="156"/>
      <c r="X29" s="156" t="s">
        <v>257</v>
      </c>
      <c r="Y29" s="147"/>
      <c r="Z29" s="147"/>
      <c r="AA29" s="147"/>
      <c r="AB29" s="147"/>
      <c r="AC29" s="147"/>
      <c r="AD29" s="147"/>
      <c r="AE29" s="147"/>
      <c r="AF29" s="147"/>
      <c r="AG29" s="147" t="s">
        <v>1598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89">
        <v>21</v>
      </c>
      <c r="B30" s="190" t="s">
        <v>2169</v>
      </c>
      <c r="C30" s="196" t="s">
        <v>2170</v>
      </c>
      <c r="D30" s="191" t="s">
        <v>514</v>
      </c>
      <c r="E30" s="192">
        <v>92.5</v>
      </c>
      <c r="F30" s="193"/>
      <c r="G30" s="194">
        <f t="shared" si="7"/>
        <v>0</v>
      </c>
      <c r="H30" s="193"/>
      <c r="I30" s="194">
        <f t="shared" si="8"/>
        <v>0</v>
      </c>
      <c r="J30" s="193"/>
      <c r="K30" s="194">
        <f t="shared" si="9"/>
        <v>0</v>
      </c>
      <c r="L30" s="194">
        <v>21</v>
      </c>
      <c r="M30" s="194">
        <f t="shared" si="10"/>
        <v>0</v>
      </c>
      <c r="N30" s="194">
        <v>0</v>
      </c>
      <c r="O30" s="194">
        <f t="shared" si="11"/>
        <v>0</v>
      </c>
      <c r="P30" s="194">
        <v>0</v>
      </c>
      <c r="Q30" s="194">
        <f t="shared" si="12"/>
        <v>0</v>
      </c>
      <c r="R30" s="194"/>
      <c r="S30" s="194" t="s">
        <v>255</v>
      </c>
      <c r="T30" s="195" t="s">
        <v>256</v>
      </c>
      <c r="U30" s="156">
        <v>0</v>
      </c>
      <c r="V30" s="156">
        <f t="shared" si="13"/>
        <v>0</v>
      </c>
      <c r="W30" s="156"/>
      <c r="X30" s="156" t="s">
        <v>257</v>
      </c>
      <c r="Y30" s="147"/>
      <c r="Z30" s="147"/>
      <c r="AA30" s="147"/>
      <c r="AB30" s="147"/>
      <c r="AC30" s="147"/>
      <c r="AD30" s="147"/>
      <c r="AE30" s="147"/>
      <c r="AF30" s="147"/>
      <c r="AG30" s="147" t="s">
        <v>1598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89">
        <v>22</v>
      </c>
      <c r="B31" s="190" t="s">
        <v>2171</v>
      </c>
      <c r="C31" s="196" t="s">
        <v>2172</v>
      </c>
      <c r="D31" s="191" t="s">
        <v>514</v>
      </c>
      <c r="E31" s="192">
        <v>390</v>
      </c>
      <c r="F31" s="193"/>
      <c r="G31" s="194">
        <f t="shared" si="7"/>
        <v>0</v>
      </c>
      <c r="H31" s="193"/>
      <c r="I31" s="194">
        <f t="shared" si="8"/>
        <v>0</v>
      </c>
      <c r="J31" s="193"/>
      <c r="K31" s="194">
        <f t="shared" si="9"/>
        <v>0</v>
      </c>
      <c r="L31" s="194">
        <v>21</v>
      </c>
      <c r="M31" s="194">
        <f t="shared" si="10"/>
        <v>0</v>
      </c>
      <c r="N31" s="194">
        <v>0</v>
      </c>
      <c r="O31" s="194">
        <f t="shared" si="11"/>
        <v>0</v>
      </c>
      <c r="P31" s="194">
        <v>0</v>
      </c>
      <c r="Q31" s="194">
        <f t="shared" si="12"/>
        <v>0</v>
      </c>
      <c r="R31" s="194"/>
      <c r="S31" s="194" t="s">
        <v>255</v>
      </c>
      <c r="T31" s="195" t="s">
        <v>256</v>
      </c>
      <c r="U31" s="156">
        <v>0</v>
      </c>
      <c r="V31" s="156">
        <f t="shared" si="13"/>
        <v>0</v>
      </c>
      <c r="W31" s="156"/>
      <c r="X31" s="156" t="s">
        <v>257</v>
      </c>
      <c r="Y31" s="147"/>
      <c r="Z31" s="147"/>
      <c r="AA31" s="147"/>
      <c r="AB31" s="147"/>
      <c r="AC31" s="147"/>
      <c r="AD31" s="147"/>
      <c r="AE31" s="147"/>
      <c r="AF31" s="147"/>
      <c r="AG31" s="147" t="s">
        <v>1598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9">
        <v>23</v>
      </c>
      <c r="B32" s="190" t="s">
        <v>2173</v>
      </c>
      <c r="C32" s="196" t="s">
        <v>2174</v>
      </c>
      <c r="D32" s="191" t="s">
        <v>389</v>
      </c>
      <c r="E32" s="192">
        <v>470</v>
      </c>
      <c r="F32" s="193"/>
      <c r="G32" s="194">
        <f t="shared" si="7"/>
        <v>0</v>
      </c>
      <c r="H32" s="193"/>
      <c r="I32" s="194">
        <f t="shared" si="8"/>
        <v>0</v>
      </c>
      <c r="J32" s="193"/>
      <c r="K32" s="194">
        <f t="shared" si="9"/>
        <v>0</v>
      </c>
      <c r="L32" s="194">
        <v>21</v>
      </c>
      <c r="M32" s="194">
        <f t="shared" si="10"/>
        <v>0</v>
      </c>
      <c r="N32" s="194">
        <v>0</v>
      </c>
      <c r="O32" s="194">
        <f t="shared" si="11"/>
        <v>0</v>
      </c>
      <c r="P32" s="194">
        <v>0</v>
      </c>
      <c r="Q32" s="194">
        <f t="shared" si="12"/>
        <v>0</v>
      </c>
      <c r="R32" s="194"/>
      <c r="S32" s="194" t="s">
        <v>255</v>
      </c>
      <c r="T32" s="195" t="s">
        <v>256</v>
      </c>
      <c r="U32" s="156">
        <v>0</v>
      </c>
      <c r="V32" s="156">
        <f t="shared" si="13"/>
        <v>0</v>
      </c>
      <c r="W32" s="156"/>
      <c r="X32" s="156" t="s">
        <v>257</v>
      </c>
      <c r="Y32" s="147"/>
      <c r="Z32" s="147"/>
      <c r="AA32" s="147"/>
      <c r="AB32" s="147"/>
      <c r="AC32" s="147"/>
      <c r="AD32" s="147"/>
      <c r="AE32" s="147"/>
      <c r="AF32" s="147"/>
      <c r="AG32" s="147" t="s">
        <v>1598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9">
        <v>24</v>
      </c>
      <c r="B33" s="190" t="s">
        <v>2173</v>
      </c>
      <c r="C33" s="196" t="s">
        <v>2174</v>
      </c>
      <c r="D33" s="191" t="s">
        <v>389</v>
      </c>
      <c r="E33" s="192">
        <v>1250</v>
      </c>
      <c r="F33" s="193"/>
      <c r="G33" s="194">
        <f t="shared" si="7"/>
        <v>0</v>
      </c>
      <c r="H33" s="193"/>
      <c r="I33" s="194">
        <f t="shared" si="8"/>
        <v>0</v>
      </c>
      <c r="J33" s="193"/>
      <c r="K33" s="194">
        <f t="shared" si="9"/>
        <v>0</v>
      </c>
      <c r="L33" s="194">
        <v>21</v>
      </c>
      <c r="M33" s="194">
        <f t="shared" si="10"/>
        <v>0</v>
      </c>
      <c r="N33" s="194">
        <v>0</v>
      </c>
      <c r="O33" s="194">
        <f t="shared" si="11"/>
        <v>0</v>
      </c>
      <c r="P33" s="194">
        <v>0</v>
      </c>
      <c r="Q33" s="194">
        <f t="shared" si="12"/>
        <v>0</v>
      </c>
      <c r="R33" s="194"/>
      <c r="S33" s="194" t="s">
        <v>255</v>
      </c>
      <c r="T33" s="195" t="s">
        <v>256</v>
      </c>
      <c r="U33" s="156">
        <v>0</v>
      </c>
      <c r="V33" s="156">
        <f t="shared" si="13"/>
        <v>0</v>
      </c>
      <c r="W33" s="156"/>
      <c r="X33" s="156" t="s">
        <v>257</v>
      </c>
      <c r="Y33" s="147"/>
      <c r="Z33" s="147"/>
      <c r="AA33" s="147"/>
      <c r="AB33" s="147"/>
      <c r="AC33" s="147"/>
      <c r="AD33" s="147"/>
      <c r="AE33" s="147"/>
      <c r="AF33" s="147"/>
      <c r="AG33" s="147" t="s">
        <v>1598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9">
        <v>25</v>
      </c>
      <c r="B34" s="190" t="s">
        <v>2175</v>
      </c>
      <c r="C34" s="196" t="s">
        <v>2176</v>
      </c>
      <c r="D34" s="191" t="s">
        <v>389</v>
      </c>
      <c r="E34" s="192">
        <v>45</v>
      </c>
      <c r="F34" s="193"/>
      <c r="G34" s="194">
        <f t="shared" si="7"/>
        <v>0</v>
      </c>
      <c r="H34" s="193"/>
      <c r="I34" s="194">
        <f t="shared" si="8"/>
        <v>0</v>
      </c>
      <c r="J34" s="193"/>
      <c r="K34" s="194">
        <f t="shared" si="9"/>
        <v>0</v>
      </c>
      <c r="L34" s="194">
        <v>21</v>
      </c>
      <c r="M34" s="194">
        <f t="shared" si="10"/>
        <v>0</v>
      </c>
      <c r="N34" s="194">
        <v>0</v>
      </c>
      <c r="O34" s="194">
        <f t="shared" si="11"/>
        <v>0</v>
      </c>
      <c r="P34" s="194">
        <v>0</v>
      </c>
      <c r="Q34" s="194">
        <f t="shared" si="12"/>
        <v>0</v>
      </c>
      <c r="R34" s="194"/>
      <c r="S34" s="194" t="s">
        <v>255</v>
      </c>
      <c r="T34" s="195" t="s">
        <v>256</v>
      </c>
      <c r="U34" s="156">
        <v>0</v>
      </c>
      <c r="V34" s="156">
        <f t="shared" si="13"/>
        <v>0</v>
      </c>
      <c r="W34" s="156"/>
      <c r="X34" s="156" t="s">
        <v>257</v>
      </c>
      <c r="Y34" s="147"/>
      <c r="Z34" s="147"/>
      <c r="AA34" s="147"/>
      <c r="AB34" s="147"/>
      <c r="AC34" s="147"/>
      <c r="AD34" s="147"/>
      <c r="AE34" s="147"/>
      <c r="AF34" s="147"/>
      <c r="AG34" s="147" t="s">
        <v>1598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9">
        <v>26</v>
      </c>
      <c r="B35" s="190" t="s">
        <v>2177</v>
      </c>
      <c r="C35" s="196" t="s">
        <v>2178</v>
      </c>
      <c r="D35" s="191" t="s">
        <v>389</v>
      </c>
      <c r="E35" s="192">
        <v>450</v>
      </c>
      <c r="F35" s="193"/>
      <c r="G35" s="194">
        <f t="shared" si="7"/>
        <v>0</v>
      </c>
      <c r="H35" s="193"/>
      <c r="I35" s="194">
        <f t="shared" si="8"/>
        <v>0</v>
      </c>
      <c r="J35" s="193"/>
      <c r="K35" s="194">
        <f t="shared" si="9"/>
        <v>0</v>
      </c>
      <c r="L35" s="194">
        <v>21</v>
      </c>
      <c r="M35" s="194">
        <f t="shared" si="10"/>
        <v>0</v>
      </c>
      <c r="N35" s="194">
        <v>0</v>
      </c>
      <c r="O35" s="194">
        <f t="shared" si="11"/>
        <v>0</v>
      </c>
      <c r="P35" s="194">
        <v>0</v>
      </c>
      <c r="Q35" s="194">
        <f t="shared" si="12"/>
        <v>0</v>
      </c>
      <c r="R35" s="194"/>
      <c r="S35" s="194" t="s">
        <v>255</v>
      </c>
      <c r="T35" s="195" t="s">
        <v>256</v>
      </c>
      <c r="U35" s="156">
        <v>0</v>
      </c>
      <c r="V35" s="156">
        <f t="shared" si="13"/>
        <v>0</v>
      </c>
      <c r="W35" s="156"/>
      <c r="X35" s="156" t="s">
        <v>257</v>
      </c>
      <c r="Y35" s="147"/>
      <c r="Z35" s="147"/>
      <c r="AA35" s="147"/>
      <c r="AB35" s="147"/>
      <c r="AC35" s="147"/>
      <c r="AD35" s="147"/>
      <c r="AE35" s="147"/>
      <c r="AF35" s="147"/>
      <c r="AG35" s="147" t="s">
        <v>1598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x14ac:dyDescent="0.2">
      <c r="A36" s="160" t="s">
        <v>250</v>
      </c>
      <c r="B36" s="161" t="s">
        <v>108</v>
      </c>
      <c r="C36" s="174" t="s">
        <v>109</v>
      </c>
      <c r="D36" s="162"/>
      <c r="E36" s="163"/>
      <c r="F36" s="164"/>
      <c r="G36" s="164">
        <f>SUMIF(AG37:AG37,"&lt;&gt;NOR",G37:G37)</f>
        <v>0</v>
      </c>
      <c r="H36" s="164"/>
      <c r="I36" s="164">
        <f>SUM(I37:I37)</f>
        <v>0</v>
      </c>
      <c r="J36" s="164"/>
      <c r="K36" s="164">
        <f>SUM(K37:K37)</f>
        <v>0</v>
      </c>
      <c r="L36" s="164"/>
      <c r="M36" s="164">
        <f>SUM(M37:M37)</f>
        <v>0</v>
      </c>
      <c r="N36" s="164"/>
      <c r="O36" s="164">
        <f>SUM(O37:O37)</f>
        <v>0</v>
      </c>
      <c r="P36" s="164"/>
      <c r="Q36" s="164">
        <f>SUM(Q37:Q37)</f>
        <v>0</v>
      </c>
      <c r="R36" s="164"/>
      <c r="S36" s="164"/>
      <c r="T36" s="165"/>
      <c r="U36" s="159"/>
      <c r="V36" s="159">
        <f>SUM(V37:V37)</f>
        <v>0</v>
      </c>
      <c r="W36" s="159"/>
      <c r="X36" s="159"/>
      <c r="AG36" t="s">
        <v>251</v>
      </c>
    </row>
    <row r="37" spans="1:60" outlineLevel="1" x14ac:dyDescent="0.2">
      <c r="A37" s="189">
        <v>27</v>
      </c>
      <c r="B37" s="190" t="s">
        <v>2179</v>
      </c>
      <c r="C37" s="196" t="s">
        <v>2180</v>
      </c>
      <c r="D37" s="191" t="s">
        <v>792</v>
      </c>
      <c r="E37" s="192">
        <v>1</v>
      </c>
      <c r="F37" s="193"/>
      <c r="G37" s="194">
        <f>ROUND(E37*F37,2)</f>
        <v>0</v>
      </c>
      <c r="H37" s="193"/>
      <c r="I37" s="194">
        <f>ROUND(E37*H37,2)</f>
        <v>0</v>
      </c>
      <c r="J37" s="193"/>
      <c r="K37" s="194">
        <f>ROUND(E37*J37,2)</f>
        <v>0</v>
      </c>
      <c r="L37" s="194">
        <v>21</v>
      </c>
      <c r="M37" s="194">
        <f>G37*(1+L37/100)</f>
        <v>0</v>
      </c>
      <c r="N37" s="194">
        <v>0</v>
      </c>
      <c r="O37" s="194">
        <f>ROUND(E37*N37,2)</f>
        <v>0</v>
      </c>
      <c r="P37" s="194">
        <v>0</v>
      </c>
      <c r="Q37" s="194">
        <f>ROUND(E37*P37,2)</f>
        <v>0</v>
      </c>
      <c r="R37" s="194"/>
      <c r="S37" s="194" t="s">
        <v>255</v>
      </c>
      <c r="T37" s="195" t="s">
        <v>256</v>
      </c>
      <c r="U37" s="156">
        <v>0</v>
      </c>
      <c r="V37" s="156">
        <f>ROUND(E37*U37,2)</f>
        <v>0</v>
      </c>
      <c r="W37" s="156"/>
      <c r="X37" s="156" t="s">
        <v>257</v>
      </c>
      <c r="Y37" s="147"/>
      <c r="Z37" s="147"/>
      <c r="AA37" s="147"/>
      <c r="AB37" s="147"/>
      <c r="AC37" s="147"/>
      <c r="AD37" s="147"/>
      <c r="AE37" s="147"/>
      <c r="AF37" s="147"/>
      <c r="AG37" s="147" t="s">
        <v>1598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x14ac:dyDescent="0.2">
      <c r="A38" s="160" t="s">
        <v>250</v>
      </c>
      <c r="B38" s="161" t="s">
        <v>110</v>
      </c>
      <c r="C38" s="174" t="s">
        <v>111</v>
      </c>
      <c r="D38" s="162"/>
      <c r="E38" s="163"/>
      <c r="F38" s="164"/>
      <c r="G38" s="164">
        <f>SUMIF(AG39:AG39,"&lt;&gt;NOR",G39:G39)</f>
        <v>0</v>
      </c>
      <c r="H38" s="164"/>
      <c r="I38" s="164">
        <f>SUM(I39:I39)</f>
        <v>0</v>
      </c>
      <c r="J38" s="164"/>
      <c r="K38" s="164">
        <f>SUM(K39:K39)</f>
        <v>0</v>
      </c>
      <c r="L38" s="164"/>
      <c r="M38" s="164">
        <f>SUM(M39:M39)</f>
        <v>0</v>
      </c>
      <c r="N38" s="164"/>
      <c r="O38" s="164">
        <f>SUM(O39:O39)</f>
        <v>0</v>
      </c>
      <c r="P38" s="164"/>
      <c r="Q38" s="164">
        <f>SUM(Q39:Q39)</f>
        <v>0</v>
      </c>
      <c r="R38" s="164"/>
      <c r="S38" s="164"/>
      <c r="T38" s="165"/>
      <c r="U38" s="159"/>
      <c r="V38" s="159">
        <f>SUM(V39:V39)</f>
        <v>0</v>
      </c>
      <c r="W38" s="159"/>
      <c r="X38" s="159"/>
      <c r="AG38" t="s">
        <v>251</v>
      </c>
    </row>
    <row r="39" spans="1:60" outlineLevel="1" x14ac:dyDescent="0.2">
      <c r="A39" s="189">
        <v>28</v>
      </c>
      <c r="B39" s="190" t="s">
        <v>2181</v>
      </c>
      <c r="C39" s="196" t="s">
        <v>2182</v>
      </c>
      <c r="D39" s="191" t="s">
        <v>792</v>
      </c>
      <c r="E39" s="192">
        <v>1</v>
      </c>
      <c r="F39" s="193"/>
      <c r="G39" s="194">
        <f>ROUND(E39*F39,2)</f>
        <v>0</v>
      </c>
      <c r="H39" s="193"/>
      <c r="I39" s="194">
        <f>ROUND(E39*H39,2)</f>
        <v>0</v>
      </c>
      <c r="J39" s="193"/>
      <c r="K39" s="194">
        <f>ROUND(E39*J39,2)</f>
        <v>0</v>
      </c>
      <c r="L39" s="194">
        <v>21</v>
      </c>
      <c r="M39" s="194">
        <f>G39*(1+L39/100)</f>
        <v>0</v>
      </c>
      <c r="N39" s="194">
        <v>0</v>
      </c>
      <c r="O39" s="194">
        <f>ROUND(E39*N39,2)</f>
        <v>0</v>
      </c>
      <c r="P39" s="194">
        <v>0</v>
      </c>
      <c r="Q39" s="194">
        <f>ROUND(E39*P39,2)</f>
        <v>0</v>
      </c>
      <c r="R39" s="194"/>
      <c r="S39" s="194" t="s">
        <v>255</v>
      </c>
      <c r="T39" s="195" t="s">
        <v>256</v>
      </c>
      <c r="U39" s="156">
        <v>0</v>
      </c>
      <c r="V39" s="156">
        <f>ROUND(E39*U39,2)</f>
        <v>0</v>
      </c>
      <c r="W39" s="156"/>
      <c r="X39" s="156" t="s">
        <v>257</v>
      </c>
      <c r="Y39" s="147"/>
      <c r="Z39" s="147"/>
      <c r="AA39" s="147"/>
      <c r="AB39" s="147"/>
      <c r="AC39" s="147"/>
      <c r="AD39" s="147"/>
      <c r="AE39" s="147"/>
      <c r="AF39" s="147"/>
      <c r="AG39" s="147" t="s">
        <v>1598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x14ac:dyDescent="0.2">
      <c r="A40" s="160" t="s">
        <v>250</v>
      </c>
      <c r="B40" s="161" t="s">
        <v>88</v>
      </c>
      <c r="C40" s="174" t="s">
        <v>89</v>
      </c>
      <c r="D40" s="162"/>
      <c r="E40" s="163"/>
      <c r="F40" s="164"/>
      <c r="G40" s="164">
        <f>SUMIF(AG41:AG47,"&lt;&gt;NOR",G41:G47)</f>
        <v>0</v>
      </c>
      <c r="H40" s="164"/>
      <c r="I40" s="164">
        <f>SUM(I41:I47)</f>
        <v>0</v>
      </c>
      <c r="J40" s="164"/>
      <c r="K40" s="164">
        <f>SUM(K41:K47)</f>
        <v>0</v>
      </c>
      <c r="L40" s="164"/>
      <c r="M40" s="164">
        <f>SUM(M41:M47)</f>
        <v>0</v>
      </c>
      <c r="N40" s="164"/>
      <c r="O40" s="164">
        <f>SUM(O41:O47)</f>
        <v>0</v>
      </c>
      <c r="P40" s="164"/>
      <c r="Q40" s="164">
        <f>SUM(Q41:Q47)</f>
        <v>0</v>
      </c>
      <c r="R40" s="164"/>
      <c r="S40" s="164"/>
      <c r="T40" s="165"/>
      <c r="U40" s="159"/>
      <c r="V40" s="159">
        <f>SUM(V41:V47)</f>
        <v>0</v>
      </c>
      <c r="W40" s="159"/>
      <c r="X40" s="159"/>
      <c r="AG40" t="s">
        <v>251</v>
      </c>
    </row>
    <row r="41" spans="1:60" outlineLevel="1" x14ac:dyDescent="0.2">
      <c r="A41" s="189">
        <v>29</v>
      </c>
      <c r="B41" s="190" t="s">
        <v>2183</v>
      </c>
      <c r="C41" s="196" t="s">
        <v>2184</v>
      </c>
      <c r="D41" s="191" t="s">
        <v>2185</v>
      </c>
      <c r="E41" s="192">
        <v>12</v>
      </c>
      <c r="F41" s="193"/>
      <c r="G41" s="194">
        <f t="shared" ref="G41:G47" si="14">ROUND(E41*F41,2)</f>
        <v>0</v>
      </c>
      <c r="H41" s="193"/>
      <c r="I41" s="194">
        <f t="shared" ref="I41:I47" si="15">ROUND(E41*H41,2)</f>
        <v>0</v>
      </c>
      <c r="J41" s="193"/>
      <c r="K41" s="194">
        <f t="shared" ref="K41:K47" si="16">ROUND(E41*J41,2)</f>
        <v>0</v>
      </c>
      <c r="L41" s="194">
        <v>21</v>
      </c>
      <c r="M41" s="194">
        <f t="shared" ref="M41:M47" si="17">G41*(1+L41/100)</f>
        <v>0</v>
      </c>
      <c r="N41" s="194">
        <v>0</v>
      </c>
      <c r="O41" s="194">
        <f t="shared" ref="O41:O47" si="18">ROUND(E41*N41,2)</f>
        <v>0</v>
      </c>
      <c r="P41" s="194">
        <v>0</v>
      </c>
      <c r="Q41" s="194">
        <f t="shared" ref="Q41:Q47" si="19">ROUND(E41*P41,2)</f>
        <v>0</v>
      </c>
      <c r="R41" s="194"/>
      <c r="S41" s="194" t="s">
        <v>255</v>
      </c>
      <c r="T41" s="195" t="s">
        <v>256</v>
      </c>
      <c r="U41" s="156">
        <v>0</v>
      </c>
      <c r="V41" s="156">
        <f t="shared" ref="V41:V47" si="20">ROUND(E41*U41,2)</f>
        <v>0</v>
      </c>
      <c r="W41" s="156"/>
      <c r="X41" s="156" t="s">
        <v>961</v>
      </c>
      <c r="Y41" s="147"/>
      <c r="Z41" s="147"/>
      <c r="AA41" s="147"/>
      <c r="AB41" s="147"/>
      <c r="AC41" s="147"/>
      <c r="AD41" s="147"/>
      <c r="AE41" s="147"/>
      <c r="AF41" s="147"/>
      <c r="AG41" s="147" t="s">
        <v>1617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9">
        <v>30</v>
      </c>
      <c r="B42" s="190" t="s">
        <v>2186</v>
      </c>
      <c r="C42" s="196" t="s">
        <v>2187</v>
      </c>
      <c r="D42" s="191" t="s">
        <v>2185</v>
      </c>
      <c r="E42" s="192">
        <v>840</v>
      </c>
      <c r="F42" s="193"/>
      <c r="G42" s="194">
        <f t="shared" si="14"/>
        <v>0</v>
      </c>
      <c r="H42" s="193"/>
      <c r="I42" s="194">
        <f t="shared" si="15"/>
        <v>0</v>
      </c>
      <c r="J42" s="193"/>
      <c r="K42" s="194">
        <f t="shared" si="16"/>
        <v>0</v>
      </c>
      <c r="L42" s="194">
        <v>21</v>
      </c>
      <c r="M42" s="194">
        <f t="shared" si="17"/>
        <v>0</v>
      </c>
      <c r="N42" s="194">
        <v>0</v>
      </c>
      <c r="O42" s="194">
        <f t="shared" si="18"/>
        <v>0</v>
      </c>
      <c r="P42" s="194">
        <v>0</v>
      </c>
      <c r="Q42" s="194">
        <f t="shared" si="19"/>
        <v>0</v>
      </c>
      <c r="R42" s="194"/>
      <c r="S42" s="194" t="s">
        <v>255</v>
      </c>
      <c r="T42" s="195" t="s">
        <v>256</v>
      </c>
      <c r="U42" s="156">
        <v>0</v>
      </c>
      <c r="V42" s="156">
        <f t="shared" si="20"/>
        <v>0</v>
      </c>
      <c r="W42" s="156"/>
      <c r="X42" s="156" t="s">
        <v>961</v>
      </c>
      <c r="Y42" s="147"/>
      <c r="Z42" s="147"/>
      <c r="AA42" s="147"/>
      <c r="AB42" s="147"/>
      <c r="AC42" s="147"/>
      <c r="AD42" s="147"/>
      <c r="AE42" s="147"/>
      <c r="AF42" s="147"/>
      <c r="AG42" s="147" t="s">
        <v>1617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9">
        <v>31</v>
      </c>
      <c r="B43" s="190" t="s">
        <v>2188</v>
      </c>
      <c r="C43" s="196" t="s">
        <v>2189</v>
      </c>
      <c r="D43" s="191" t="s">
        <v>2185</v>
      </c>
      <c r="E43" s="192">
        <v>52</v>
      </c>
      <c r="F43" s="193"/>
      <c r="G43" s="194">
        <f t="shared" si="14"/>
        <v>0</v>
      </c>
      <c r="H43" s="193"/>
      <c r="I43" s="194">
        <f t="shared" si="15"/>
        <v>0</v>
      </c>
      <c r="J43" s="193"/>
      <c r="K43" s="194">
        <f t="shared" si="16"/>
        <v>0</v>
      </c>
      <c r="L43" s="194">
        <v>21</v>
      </c>
      <c r="M43" s="194">
        <f t="shared" si="17"/>
        <v>0</v>
      </c>
      <c r="N43" s="194">
        <v>0</v>
      </c>
      <c r="O43" s="194">
        <f t="shared" si="18"/>
        <v>0</v>
      </c>
      <c r="P43" s="194">
        <v>0</v>
      </c>
      <c r="Q43" s="194">
        <f t="shared" si="19"/>
        <v>0</v>
      </c>
      <c r="R43" s="194"/>
      <c r="S43" s="194" t="s">
        <v>255</v>
      </c>
      <c r="T43" s="195" t="s">
        <v>256</v>
      </c>
      <c r="U43" s="156">
        <v>0</v>
      </c>
      <c r="V43" s="156">
        <f t="shared" si="20"/>
        <v>0</v>
      </c>
      <c r="W43" s="156"/>
      <c r="X43" s="156" t="s">
        <v>961</v>
      </c>
      <c r="Y43" s="147"/>
      <c r="Z43" s="147"/>
      <c r="AA43" s="147"/>
      <c r="AB43" s="147"/>
      <c r="AC43" s="147"/>
      <c r="AD43" s="147"/>
      <c r="AE43" s="147"/>
      <c r="AF43" s="147"/>
      <c r="AG43" s="147" t="s">
        <v>1617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9">
        <v>32</v>
      </c>
      <c r="B44" s="190" t="s">
        <v>2190</v>
      </c>
      <c r="C44" s="196" t="s">
        <v>2191</v>
      </c>
      <c r="D44" s="191" t="s">
        <v>2185</v>
      </c>
      <c r="E44" s="192">
        <v>12</v>
      </c>
      <c r="F44" s="193"/>
      <c r="G44" s="194">
        <f t="shared" si="14"/>
        <v>0</v>
      </c>
      <c r="H44" s="193"/>
      <c r="I44" s="194">
        <f t="shared" si="15"/>
        <v>0</v>
      </c>
      <c r="J44" s="193"/>
      <c r="K44" s="194">
        <f t="shared" si="16"/>
        <v>0</v>
      </c>
      <c r="L44" s="194">
        <v>21</v>
      </c>
      <c r="M44" s="194">
        <f t="shared" si="17"/>
        <v>0</v>
      </c>
      <c r="N44" s="194">
        <v>0</v>
      </c>
      <c r="O44" s="194">
        <f t="shared" si="18"/>
        <v>0</v>
      </c>
      <c r="P44" s="194">
        <v>0</v>
      </c>
      <c r="Q44" s="194">
        <f t="shared" si="19"/>
        <v>0</v>
      </c>
      <c r="R44" s="194"/>
      <c r="S44" s="194" t="s">
        <v>255</v>
      </c>
      <c r="T44" s="195" t="s">
        <v>256</v>
      </c>
      <c r="U44" s="156">
        <v>0</v>
      </c>
      <c r="V44" s="156">
        <f t="shared" si="20"/>
        <v>0</v>
      </c>
      <c r="W44" s="156"/>
      <c r="X44" s="156" t="s">
        <v>961</v>
      </c>
      <c r="Y44" s="147"/>
      <c r="Z44" s="147"/>
      <c r="AA44" s="147"/>
      <c r="AB44" s="147"/>
      <c r="AC44" s="147"/>
      <c r="AD44" s="147"/>
      <c r="AE44" s="147"/>
      <c r="AF44" s="147"/>
      <c r="AG44" s="147" t="s">
        <v>1617</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9">
        <v>33</v>
      </c>
      <c r="B45" s="190" t="s">
        <v>2192</v>
      </c>
      <c r="C45" s="196" t="s">
        <v>2193</v>
      </c>
      <c r="D45" s="191" t="s">
        <v>2185</v>
      </c>
      <c r="E45" s="192">
        <v>52</v>
      </c>
      <c r="F45" s="193"/>
      <c r="G45" s="194">
        <f t="shared" si="14"/>
        <v>0</v>
      </c>
      <c r="H45" s="193"/>
      <c r="I45" s="194">
        <f t="shared" si="15"/>
        <v>0</v>
      </c>
      <c r="J45" s="193"/>
      <c r="K45" s="194">
        <f t="shared" si="16"/>
        <v>0</v>
      </c>
      <c r="L45" s="194">
        <v>21</v>
      </c>
      <c r="M45" s="194">
        <f t="shared" si="17"/>
        <v>0</v>
      </c>
      <c r="N45" s="194">
        <v>0</v>
      </c>
      <c r="O45" s="194">
        <f t="shared" si="18"/>
        <v>0</v>
      </c>
      <c r="P45" s="194">
        <v>0</v>
      </c>
      <c r="Q45" s="194">
        <f t="shared" si="19"/>
        <v>0</v>
      </c>
      <c r="R45" s="194"/>
      <c r="S45" s="194" t="s">
        <v>255</v>
      </c>
      <c r="T45" s="195" t="s">
        <v>256</v>
      </c>
      <c r="U45" s="156">
        <v>0</v>
      </c>
      <c r="V45" s="156">
        <f t="shared" si="20"/>
        <v>0</v>
      </c>
      <c r="W45" s="156"/>
      <c r="X45" s="156" t="s">
        <v>961</v>
      </c>
      <c r="Y45" s="147"/>
      <c r="Z45" s="147"/>
      <c r="AA45" s="147"/>
      <c r="AB45" s="147"/>
      <c r="AC45" s="147"/>
      <c r="AD45" s="147"/>
      <c r="AE45" s="147"/>
      <c r="AF45" s="147"/>
      <c r="AG45" s="147" t="s">
        <v>1617</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9">
        <v>34</v>
      </c>
      <c r="B46" s="190" t="s">
        <v>2194</v>
      </c>
      <c r="C46" s="196" t="s">
        <v>2195</v>
      </c>
      <c r="D46" s="191" t="s">
        <v>2185</v>
      </c>
      <c r="E46" s="192">
        <v>8</v>
      </c>
      <c r="F46" s="193"/>
      <c r="G46" s="194">
        <f t="shared" si="14"/>
        <v>0</v>
      </c>
      <c r="H46" s="193"/>
      <c r="I46" s="194">
        <f t="shared" si="15"/>
        <v>0</v>
      </c>
      <c r="J46" s="193"/>
      <c r="K46" s="194">
        <f t="shared" si="16"/>
        <v>0</v>
      </c>
      <c r="L46" s="194">
        <v>21</v>
      </c>
      <c r="M46" s="194">
        <f t="shared" si="17"/>
        <v>0</v>
      </c>
      <c r="N46" s="194">
        <v>0</v>
      </c>
      <c r="O46" s="194">
        <f t="shared" si="18"/>
        <v>0</v>
      </c>
      <c r="P46" s="194">
        <v>0</v>
      </c>
      <c r="Q46" s="194">
        <f t="shared" si="19"/>
        <v>0</v>
      </c>
      <c r="R46" s="194"/>
      <c r="S46" s="194" t="s">
        <v>255</v>
      </c>
      <c r="T46" s="195" t="s">
        <v>256</v>
      </c>
      <c r="U46" s="156">
        <v>0</v>
      </c>
      <c r="V46" s="156">
        <f t="shared" si="20"/>
        <v>0</v>
      </c>
      <c r="W46" s="156"/>
      <c r="X46" s="156" t="s">
        <v>961</v>
      </c>
      <c r="Y46" s="147"/>
      <c r="Z46" s="147"/>
      <c r="AA46" s="147"/>
      <c r="AB46" s="147"/>
      <c r="AC46" s="147"/>
      <c r="AD46" s="147"/>
      <c r="AE46" s="147"/>
      <c r="AF46" s="147"/>
      <c r="AG46" s="147" t="s">
        <v>1617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89">
        <v>35</v>
      </c>
      <c r="B47" s="190" t="s">
        <v>2196</v>
      </c>
      <c r="C47" s="196" t="s">
        <v>2197</v>
      </c>
      <c r="D47" s="191" t="s">
        <v>2185</v>
      </c>
      <c r="E47" s="192">
        <v>2</v>
      </c>
      <c r="F47" s="193"/>
      <c r="G47" s="194">
        <f t="shared" si="14"/>
        <v>0</v>
      </c>
      <c r="H47" s="193"/>
      <c r="I47" s="194">
        <f t="shared" si="15"/>
        <v>0</v>
      </c>
      <c r="J47" s="193"/>
      <c r="K47" s="194">
        <f t="shared" si="16"/>
        <v>0</v>
      </c>
      <c r="L47" s="194">
        <v>21</v>
      </c>
      <c r="M47" s="194">
        <f t="shared" si="17"/>
        <v>0</v>
      </c>
      <c r="N47" s="194">
        <v>0</v>
      </c>
      <c r="O47" s="194">
        <f t="shared" si="18"/>
        <v>0</v>
      </c>
      <c r="P47" s="194">
        <v>0</v>
      </c>
      <c r="Q47" s="194">
        <f t="shared" si="19"/>
        <v>0</v>
      </c>
      <c r="R47" s="194"/>
      <c r="S47" s="194" t="s">
        <v>255</v>
      </c>
      <c r="T47" s="195" t="s">
        <v>256</v>
      </c>
      <c r="U47" s="156">
        <v>0</v>
      </c>
      <c r="V47" s="156">
        <f t="shared" si="20"/>
        <v>0</v>
      </c>
      <c r="W47" s="156"/>
      <c r="X47" s="156" t="s">
        <v>961</v>
      </c>
      <c r="Y47" s="147"/>
      <c r="Z47" s="147"/>
      <c r="AA47" s="147"/>
      <c r="AB47" s="147"/>
      <c r="AC47" s="147"/>
      <c r="AD47" s="147"/>
      <c r="AE47" s="147"/>
      <c r="AF47" s="147"/>
      <c r="AG47" s="147" t="s">
        <v>1617</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x14ac:dyDescent="0.2">
      <c r="A48" s="160" t="s">
        <v>250</v>
      </c>
      <c r="B48" s="161" t="s">
        <v>90</v>
      </c>
      <c r="C48" s="174" t="s">
        <v>91</v>
      </c>
      <c r="D48" s="162"/>
      <c r="E48" s="163"/>
      <c r="F48" s="164"/>
      <c r="G48" s="164">
        <f>SUMIF(AG49:AG57,"&lt;&gt;NOR",G49:G57)</f>
        <v>0</v>
      </c>
      <c r="H48" s="164"/>
      <c r="I48" s="164">
        <f>SUM(I49:I57)</f>
        <v>0</v>
      </c>
      <c r="J48" s="164"/>
      <c r="K48" s="164">
        <f>SUM(K49:K57)</f>
        <v>0</v>
      </c>
      <c r="L48" s="164"/>
      <c r="M48" s="164">
        <f>SUM(M49:M57)</f>
        <v>0</v>
      </c>
      <c r="N48" s="164"/>
      <c r="O48" s="164">
        <f>SUM(O49:O57)</f>
        <v>0</v>
      </c>
      <c r="P48" s="164"/>
      <c r="Q48" s="164">
        <f>SUM(Q49:Q57)</f>
        <v>0</v>
      </c>
      <c r="R48" s="164"/>
      <c r="S48" s="164"/>
      <c r="T48" s="165"/>
      <c r="U48" s="159"/>
      <c r="V48" s="159">
        <f>SUM(V49:V57)</f>
        <v>0</v>
      </c>
      <c r="W48" s="159"/>
      <c r="X48" s="159"/>
      <c r="AG48" t="s">
        <v>251</v>
      </c>
    </row>
    <row r="49" spans="1:60" outlineLevel="1" x14ac:dyDescent="0.2">
      <c r="A49" s="189">
        <v>36</v>
      </c>
      <c r="B49" s="190" t="s">
        <v>2198</v>
      </c>
      <c r="C49" s="196" t="s">
        <v>2199</v>
      </c>
      <c r="D49" s="191" t="s">
        <v>2128</v>
      </c>
      <c r="E49" s="192">
        <v>60</v>
      </c>
      <c r="F49" s="193"/>
      <c r="G49" s="194">
        <f t="shared" ref="G49:G57" si="21">ROUND(E49*F49,2)</f>
        <v>0</v>
      </c>
      <c r="H49" s="193"/>
      <c r="I49" s="194">
        <f t="shared" ref="I49:I57" si="22">ROUND(E49*H49,2)</f>
        <v>0</v>
      </c>
      <c r="J49" s="193"/>
      <c r="K49" s="194">
        <f t="shared" ref="K49:K57" si="23">ROUND(E49*J49,2)</f>
        <v>0</v>
      </c>
      <c r="L49" s="194">
        <v>21</v>
      </c>
      <c r="M49" s="194">
        <f t="shared" ref="M49:M57" si="24">G49*(1+L49/100)</f>
        <v>0</v>
      </c>
      <c r="N49" s="194">
        <v>0</v>
      </c>
      <c r="O49" s="194">
        <f t="shared" ref="O49:O57" si="25">ROUND(E49*N49,2)</f>
        <v>0</v>
      </c>
      <c r="P49" s="194">
        <v>0</v>
      </c>
      <c r="Q49" s="194">
        <f t="shared" ref="Q49:Q57" si="26">ROUND(E49*P49,2)</f>
        <v>0</v>
      </c>
      <c r="R49" s="194"/>
      <c r="S49" s="194" t="s">
        <v>255</v>
      </c>
      <c r="T49" s="195" t="s">
        <v>256</v>
      </c>
      <c r="U49" s="156">
        <v>0</v>
      </c>
      <c r="V49" s="156">
        <f t="shared" ref="V49:V57" si="27">ROUND(E49*U49,2)</f>
        <v>0</v>
      </c>
      <c r="W49" s="156"/>
      <c r="X49" s="156" t="s">
        <v>961</v>
      </c>
      <c r="Y49" s="147"/>
      <c r="Z49" s="147"/>
      <c r="AA49" s="147"/>
      <c r="AB49" s="147"/>
      <c r="AC49" s="147"/>
      <c r="AD49" s="147"/>
      <c r="AE49" s="147"/>
      <c r="AF49" s="147"/>
      <c r="AG49" s="147" t="s">
        <v>1617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9">
        <v>37</v>
      </c>
      <c r="B50" s="190" t="s">
        <v>2200</v>
      </c>
      <c r="C50" s="196" t="s">
        <v>2201</v>
      </c>
      <c r="D50" s="191" t="s">
        <v>2128</v>
      </c>
      <c r="E50" s="192">
        <v>35</v>
      </c>
      <c r="F50" s="193"/>
      <c r="G50" s="194">
        <f t="shared" si="21"/>
        <v>0</v>
      </c>
      <c r="H50" s="193"/>
      <c r="I50" s="194">
        <f t="shared" si="22"/>
        <v>0</v>
      </c>
      <c r="J50" s="193"/>
      <c r="K50" s="194">
        <f t="shared" si="23"/>
        <v>0</v>
      </c>
      <c r="L50" s="194">
        <v>21</v>
      </c>
      <c r="M50" s="194">
        <f t="shared" si="24"/>
        <v>0</v>
      </c>
      <c r="N50" s="194">
        <v>0</v>
      </c>
      <c r="O50" s="194">
        <f t="shared" si="25"/>
        <v>0</v>
      </c>
      <c r="P50" s="194">
        <v>0</v>
      </c>
      <c r="Q50" s="194">
        <f t="shared" si="26"/>
        <v>0</v>
      </c>
      <c r="R50" s="194"/>
      <c r="S50" s="194" t="s">
        <v>255</v>
      </c>
      <c r="T50" s="195" t="s">
        <v>256</v>
      </c>
      <c r="U50" s="156">
        <v>0</v>
      </c>
      <c r="V50" s="156">
        <f t="shared" si="27"/>
        <v>0</v>
      </c>
      <c r="W50" s="156"/>
      <c r="X50" s="156" t="s">
        <v>961</v>
      </c>
      <c r="Y50" s="147"/>
      <c r="Z50" s="147"/>
      <c r="AA50" s="147"/>
      <c r="AB50" s="147"/>
      <c r="AC50" s="147"/>
      <c r="AD50" s="147"/>
      <c r="AE50" s="147"/>
      <c r="AF50" s="147"/>
      <c r="AG50" s="147" t="s">
        <v>1617</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9">
        <v>38</v>
      </c>
      <c r="B51" s="190" t="s">
        <v>2202</v>
      </c>
      <c r="C51" s="196" t="s">
        <v>2203</v>
      </c>
      <c r="D51" s="191" t="s">
        <v>2185</v>
      </c>
      <c r="E51" s="192">
        <v>450</v>
      </c>
      <c r="F51" s="193"/>
      <c r="G51" s="194">
        <f t="shared" si="21"/>
        <v>0</v>
      </c>
      <c r="H51" s="193"/>
      <c r="I51" s="194">
        <f t="shared" si="22"/>
        <v>0</v>
      </c>
      <c r="J51" s="193"/>
      <c r="K51" s="194">
        <f t="shared" si="23"/>
        <v>0</v>
      </c>
      <c r="L51" s="194">
        <v>21</v>
      </c>
      <c r="M51" s="194">
        <f t="shared" si="24"/>
        <v>0</v>
      </c>
      <c r="N51" s="194">
        <v>0</v>
      </c>
      <c r="O51" s="194">
        <f t="shared" si="25"/>
        <v>0</v>
      </c>
      <c r="P51" s="194">
        <v>0</v>
      </c>
      <c r="Q51" s="194">
        <f t="shared" si="26"/>
        <v>0</v>
      </c>
      <c r="R51" s="194"/>
      <c r="S51" s="194" t="s">
        <v>255</v>
      </c>
      <c r="T51" s="195" t="s">
        <v>256</v>
      </c>
      <c r="U51" s="156">
        <v>0</v>
      </c>
      <c r="V51" s="156">
        <f t="shared" si="27"/>
        <v>0</v>
      </c>
      <c r="W51" s="156"/>
      <c r="X51" s="156" t="s">
        <v>961</v>
      </c>
      <c r="Y51" s="147"/>
      <c r="Z51" s="147"/>
      <c r="AA51" s="147"/>
      <c r="AB51" s="147"/>
      <c r="AC51" s="147"/>
      <c r="AD51" s="147"/>
      <c r="AE51" s="147"/>
      <c r="AF51" s="147"/>
      <c r="AG51" s="147" t="s">
        <v>1617</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89">
        <v>39</v>
      </c>
      <c r="B52" s="190" t="s">
        <v>2204</v>
      </c>
      <c r="C52" s="196" t="s">
        <v>2205</v>
      </c>
      <c r="D52" s="191" t="s">
        <v>2185</v>
      </c>
      <c r="E52" s="192">
        <v>450</v>
      </c>
      <c r="F52" s="193"/>
      <c r="G52" s="194">
        <f t="shared" si="21"/>
        <v>0</v>
      </c>
      <c r="H52" s="193"/>
      <c r="I52" s="194">
        <f t="shared" si="22"/>
        <v>0</v>
      </c>
      <c r="J52" s="193"/>
      <c r="K52" s="194">
        <f t="shared" si="23"/>
        <v>0</v>
      </c>
      <c r="L52" s="194">
        <v>21</v>
      </c>
      <c r="M52" s="194">
        <f t="shared" si="24"/>
        <v>0</v>
      </c>
      <c r="N52" s="194">
        <v>0</v>
      </c>
      <c r="O52" s="194">
        <f t="shared" si="25"/>
        <v>0</v>
      </c>
      <c r="P52" s="194">
        <v>0</v>
      </c>
      <c r="Q52" s="194">
        <f t="shared" si="26"/>
        <v>0</v>
      </c>
      <c r="R52" s="194"/>
      <c r="S52" s="194" t="s">
        <v>255</v>
      </c>
      <c r="T52" s="195" t="s">
        <v>256</v>
      </c>
      <c r="U52" s="156">
        <v>0</v>
      </c>
      <c r="V52" s="156">
        <f t="shared" si="27"/>
        <v>0</v>
      </c>
      <c r="W52" s="156"/>
      <c r="X52" s="156" t="s">
        <v>961</v>
      </c>
      <c r="Y52" s="147"/>
      <c r="Z52" s="147"/>
      <c r="AA52" s="147"/>
      <c r="AB52" s="147"/>
      <c r="AC52" s="147"/>
      <c r="AD52" s="147"/>
      <c r="AE52" s="147"/>
      <c r="AF52" s="147"/>
      <c r="AG52" s="147" t="s">
        <v>1617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9">
        <v>40</v>
      </c>
      <c r="B53" s="190" t="s">
        <v>2206</v>
      </c>
      <c r="C53" s="196" t="s">
        <v>2207</v>
      </c>
      <c r="D53" s="191" t="s">
        <v>2185</v>
      </c>
      <c r="E53" s="192">
        <v>44</v>
      </c>
      <c r="F53" s="193"/>
      <c r="G53" s="194">
        <f t="shared" si="21"/>
        <v>0</v>
      </c>
      <c r="H53" s="193"/>
      <c r="I53" s="194">
        <f t="shared" si="22"/>
        <v>0</v>
      </c>
      <c r="J53" s="193"/>
      <c r="K53" s="194">
        <f t="shared" si="23"/>
        <v>0</v>
      </c>
      <c r="L53" s="194">
        <v>21</v>
      </c>
      <c r="M53" s="194">
        <f t="shared" si="24"/>
        <v>0</v>
      </c>
      <c r="N53" s="194">
        <v>0</v>
      </c>
      <c r="O53" s="194">
        <f t="shared" si="25"/>
        <v>0</v>
      </c>
      <c r="P53" s="194">
        <v>0</v>
      </c>
      <c r="Q53" s="194">
        <f t="shared" si="26"/>
        <v>0</v>
      </c>
      <c r="R53" s="194"/>
      <c r="S53" s="194" t="s">
        <v>255</v>
      </c>
      <c r="T53" s="195" t="s">
        <v>256</v>
      </c>
      <c r="U53" s="156">
        <v>0</v>
      </c>
      <c r="V53" s="156">
        <f t="shared" si="27"/>
        <v>0</v>
      </c>
      <c r="W53" s="156"/>
      <c r="X53" s="156" t="s">
        <v>961</v>
      </c>
      <c r="Y53" s="147"/>
      <c r="Z53" s="147"/>
      <c r="AA53" s="147"/>
      <c r="AB53" s="147"/>
      <c r="AC53" s="147"/>
      <c r="AD53" s="147"/>
      <c r="AE53" s="147"/>
      <c r="AF53" s="147"/>
      <c r="AG53" s="147" t="s">
        <v>1617</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89">
        <v>41</v>
      </c>
      <c r="B54" s="190" t="s">
        <v>2208</v>
      </c>
      <c r="C54" s="196" t="s">
        <v>2209</v>
      </c>
      <c r="D54" s="191" t="s">
        <v>2185</v>
      </c>
      <c r="E54" s="192">
        <v>56</v>
      </c>
      <c r="F54" s="193"/>
      <c r="G54" s="194">
        <f t="shared" si="21"/>
        <v>0</v>
      </c>
      <c r="H54" s="193"/>
      <c r="I54" s="194">
        <f t="shared" si="22"/>
        <v>0</v>
      </c>
      <c r="J54" s="193"/>
      <c r="K54" s="194">
        <f t="shared" si="23"/>
        <v>0</v>
      </c>
      <c r="L54" s="194">
        <v>21</v>
      </c>
      <c r="M54" s="194">
        <f t="shared" si="24"/>
        <v>0</v>
      </c>
      <c r="N54" s="194">
        <v>0</v>
      </c>
      <c r="O54" s="194">
        <f t="shared" si="25"/>
        <v>0</v>
      </c>
      <c r="P54" s="194">
        <v>0</v>
      </c>
      <c r="Q54" s="194">
        <f t="shared" si="26"/>
        <v>0</v>
      </c>
      <c r="R54" s="194"/>
      <c r="S54" s="194" t="s">
        <v>255</v>
      </c>
      <c r="T54" s="195" t="s">
        <v>256</v>
      </c>
      <c r="U54" s="156">
        <v>0</v>
      </c>
      <c r="V54" s="156">
        <f t="shared" si="27"/>
        <v>0</v>
      </c>
      <c r="W54" s="156"/>
      <c r="X54" s="156" t="s">
        <v>961</v>
      </c>
      <c r="Y54" s="147"/>
      <c r="Z54" s="147"/>
      <c r="AA54" s="147"/>
      <c r="AB54" s="147"/>
      <c r="AC54" s="147"/>
      <c r="AD54" s="147"/>
      <c r="AE54" s="147"/>
      <c r="AF54" s="147"/>
      <c r="AG54" s="147" t="s">
        <v>1617</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89">
        <v>42</v>
      </c>
      <c r="B55" s="190" t="s">
        <v>2210</v>
      </c>
      <c r="C55" s="196" t="s">
        <v>2211</v>
      </c>
      <c r="D55" s="191" t="s">
        <v>2185</v>
      </c>
      <c r="E55" s="192">
        <v>138</v>
      </c>
      <c r="F55" s="193"/>
      <c r="G55" s="194">
        <f t="shared" si="21"/>
        <v>0</v>
      </c>
      <c r="H55" s="193"/>
      <c r="I55" s="194">
        <f t="shared" si="22"/>
        <v>0</v>
      </c>
      <c r="J55" s="193"/>
      <c r="K55" s="194">
        <f t="shared" si="23"/>
        <v>0</v>
      </c>
      <c r="L55" s="194">
        <v>21</v>
      </c>
      <c r="M55" s="194">
        <f t="shared" si="24"/>
        <v>0</v>
      </c>
      <c r="N55" s="194">
        <v>0</v>
      </c>
      <c r="O55" s="194">
        <f t="shared" si="25"/>
        <v>0</v>
      </c>
      <c r="P55" s="194">
        <v>0</v>
      </c>
      <c r="Q55" s="194">
        <f t="shared" si="26"/>
        <v>0</v>
      </c>
      <c r="R55" s="194"/>
      <c r="S55" s="194" t="s">
        <v>255</v>
      </c>
      <c r="T55" s="195" t="s">
        <v>256</v>
      </c>
      <c r="U55" s="156">
        <v>0</v>
      </c>
      <c r="V55" s="156">
        <f t="shared" si="27"/>
        <v>0</v>
      </c>
      <c r="W55" s="156"/>
      <c r="X55" s="156" t="s">
        <v>961</v>
      </c>
      <c r="Y55" s="147"/>
      <c r="Z55" s="147"/>
      <c r="AA55" s="147"/>
      <c r="AB55" s="147"/>
      <c r="AC55" s="147"/>
      <c r="AD55" s="147"/>
      <c r="AE55" s="147"/>
      <c r="AF55" s="147"/>
      <c r="AG55" s="147" t="s">
        <v>1617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9">
        <v>43</v>
      </c>
      <c r="B56" s="190" t="s">
        <v>2212</v>
      </c>
      <c r="C56" s="196" t="s">
        <v>2213</v>
      </c>
      <c r="D56" s="191" t="s">
        <v>2185</v>
      </c>
      <c r="E56" s="192">
        <v>1250</v>
      </c>
      <c r="F56" s="193"/>
      <c r="G56" s="194">
        <f t="shared" si="21"/>
        <v>0</v>
      </c>
      <c r="H56" s="193"/>
      <c r="I56" s="194">
        <f t="shared" si="22"/>
        <v>0</v>
      </c>
      <c r="J56" s="193"/>
      <c r="K56" s="194">
        <f t="shared" si="23"/>
        <v>0</v>
      </c>
      <c r="L56" s="194">
        <v>21</v>
      </c>
      <c r="M56" s="194">
        <f t="shared" si="24"/>
        <v>0</v>
      </c>
      <c r="N56" s="194">
        <v>0</v>
      </c>
      <c r="O56" s="194">
        <f t="shared" si="25"/>
        <v>0</v>
      </c>
      <c r="P56" s="194">
        <v>0</v>
      </c>
      <c r="Q56" s="194">
        <f t="shared" si="26"/>
        <v>0</v>
      </c>
      <c r="R56" s="194"/>
      <c r="S56" s="194" t="s">
        <v>255</v>
      </c>
      <c r="T56" s="195" t="s">
        <v>256</v>
      </c>
      <c r="U56" s="156">
        <v>0</v>
      </c>
      <c r="V56" s="156">
        <f t="shared" si="27"/>
        <v>0</v>
      </c>
      <c r="W56" s="156"/>
      <c r="X56" s="156" t="s">
        <v>961</v>
      </c>
      <c r="Y56" s="147"/>
      <c r="Z56" s="147"/>
      <c r="AA56" s="147"/>
      <c r="AB56" s="147"/>
      <c r="AC56" s="147"/>
      <c r="AD56" s="147"/>
      <c r="AE56" s="147"/>
      <c r="AF56" s="147"/>
      <c r="AG56" s="147" t="s">
        <v>1617</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89">
        <v>44</v>
      </c>
      <c r="B57" s="190" t="s">
        <v>2214</v>
      </c>
      <c r="C57" s="196" t="s">
        <v>2215</v>
      </c>
      <c r="D57" s="191" t="s">
        <v>2185</v>
      </c>
      <c r="E57" s="192">
        <v>1720</v>
      </c>
      <c r="F57" s="193"/>
      <c r="G57" s="194">
        <f t="shared" si="21"/>
        <v>0</v>
      </c>
      <c r="H57" s="193"/>
      <c r="I57" s="194">
        <f t="shared" si="22"/>
        <v>0</v>
      </c>
      <c r="J57" s="193"/>
      <c r="K57" s="194">
        <f t="shared" si="23"/>
        <v>0</v>
      </c>
      <c r="L57" s="194">
        <v>21</v>
      </c>
      <c r="M57" s="194">
        <f t="shared" si="24"/>
        <v>0</v>
      </c>
      <c r="N57" s="194">
        <v>0</v>
      </c>
      <c r="O57" s="194">
        <f t="shared" si="25"/>
        <v>0</v>
      </c>
      <c r="P57" s="194">
        <v>0</v>
      </c>
      <c r="Q57" s="194">
        <f t="shared" si="26"/>
        <v>0</v>
      </c>
      <c r="R57" s="194"/>
      <c r="S57" s="194" t="s">
        <v>255</v>
      </c>
      <c r="T57" s="195" t="s">
        <v>256</v>
      </c>
      <c r="U57" s="156">
        <v>0</v>
      </c>
      <c r="V57" s="156">
        <f t="shared" si="27"/>
        <v>0</v>
      </c>
      <c r="W57" s="156"/>
      <c r="X57" s="156" t="s">
        <v>961</v>
      </c>
      <c r="Y57" s="147"/>
      <c r="Z57" s="147"/>
      <c r="AA57" s="147"/>
      <c r="AB57" s="147"/>
      <c r="AC57" s="147"/>
      <c r="AD57" s="147"/>
      <c r="AE57" s="147"/>
      <c r="AF57" s="147"/>
      <c r="AG57" s="147" t="s">
        <v>1617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x14ac:dyDescent="0.2">
      <c r="A58" s="160" t="s">
        <v>250</v>
      </c>
      <c r="B58" s="161" t="s">
        <v>92</v>
      </c>
      <c r="C58" s="174" t="s">
        <v>93</v>
      </c>
      <c r="D58" s="162"/>
      <c r="E58" s="163"/>
      <c r="F58" s="164"/>
      <c r="G58" s="164">
        <f>SUMIF(AG59:AG70,"&lt;&gt;NOR",G59:G70)</f>
        <v>0</v>
      </c>
      <c r="H58" s="164"/>
      <c r="I58" s="164">
        <f>SUM(I59:I70)</f>
        <v>0</v>
      </c>
      <c r="J58" s="164"/>
      <c r="K58" s="164">
        <f>SUM(K59:K70)</f>
        <v>0</v>
      </c>
      <c r="L58" s="164"/>
      <c r="M58" s="164">
        <f>SUM(M59:M70)</f>
        <v>0</v>
      </c>
      <c r="N58" s="164"/>
      <c r="O58" s="164">
        <f>SUM(O59:O70)</f>
        <v>0</v>
      </c>
      <c r="P58" s="164"/>
      <c r="Q58" s="164">
        <f>SUM(Q59:Q70)</f>
        <v>0</v>
      </c>
      <c r="R58" s="164"/>
      <c r="S58" s="164"/>
      <c r="T58" s="165"/>
      <c r="U58" s="159"/>
      <c r="V58" s="159">
        <f>SUM(V59:V70)</f>
        <v>0</v>
      </c>
      <c r="W58" s="159"/>
      <c r="X58" s="159"/>
      <c r="AG58" t="s">
        <v>251</v>
      </c>
    </row>
    <row r="59" spans="1:60" outlineLevel="1" x14ac:dyDescent="0.2">
      <c r="A59" s="189">
        <v>45</v>
      </c>
      <c r="B59" s="190" t="s">
        <v>2216</v>
      </c>
      <c r="C59" s="196" t="s">
        <v>2217</v>
      </c>
      <c r="D59" s="191" t="s">
        <v>2185</v>
      </c>
      <c r="E59" s="192">
        <v>7</v>
      </c>
      <c r="F59" s="193"/>
      <c r="G59" s="194">
        <f t="shared" ref="G59:G70" si="28">ROUND(E59*F59,2)</f>
        <v>0</v>
      </c>
      <c r="H59" s="193"/>
      <c r="I59" s="194">
        <f t="shared" ref="I59:I70" si="29">ROUND(E59*H59,2)</f>
        <v>0</v>
      </c>
      <c r="J59" s="193"/>
      <c r="K59" s="194">
        <f t="shared" ref="K59:K70" si="30">ROUND(E59*J59,2)</f>
        <v>0</v>
      </c>
      <c r="L59" s="194">
        <v>21</v>
      </c>
      <c r="M59" s="194">
        <f t="shared" ref="M59:M70" si="31">G59*(1+L59/100)</f>
        <v>0</v>
      </c>
      <c r="N59" s="194">
        <v>0</v>
      </c>
      <c r="O59" s="194">
        <f t="shared" ref="O59:O70" si="32">ROUND(E59*N59,2)</f>
        <v>0</v>
      </c>
      <c r="P59" s="194">
        <v>0</v>
      </c>
      <c r="Q59" s="194">
        <f t="shared" ref="Q59:Q70" si="33">ROUND(E59*P59,2)</f>
        <v>0</v>
      </c>
      <c r="R59" s="194"/>
      <c r="S59" s="194" t="s">
        <v>255</v>
      </c>
      <c r="T59" s="195" t="s">
        <v>256</v>
      </c>
      <c r="U59" s="156">
        <v>0</v>
      </c>
      <c r="V59" s="156">
        <f t="shared" ref="V59:V70" si="34">ROUND(E59*U59,2)</f>
        <v>0</v>
      </c>
      <c r="W59" s="156"/>
      <c r="X59" s="156" t="s">
        <v>961</v>
      </c>
      <c r="Y59" s="147"/>
      <c r="Z59" s="147"/>
      <c r="AA59" s="147"/>
      <c r="AB59" s="147"/>
      <c r="AC59" s="147"/>
      <c r="AD59" s="147"/>
      <c r="AE59" s="147"/>
      <c r="AF59" s="147"/>
      <c r="AG59" s="147" t="s">
        <v>1617</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9">
        <v>46</v>
      </c>
      <c r="B60" s="190" t="s">
        <v>2218</v>
      </c>
      <c r="C60" s="196" t="s">
        <v>2219</v>
      </c>
      <c r="D60" s="191" t="s">
        <v>2185</v>
      </c>
      <c r="E60" s="192">
        <v>3</v>
      </c>
      <c r="F60" s="193"/>
      <c r="G60" s="194">
        <f t="shared" si="28"/>
        <v>0</v>
      </c>
      <c r="H60" s="193"/>
      <c r="I60" s="194">
        <f t="shared" si="29"/>
        <v>0</v>
      </c>
      <c r="J60" s="193"/>
      <c r="K60" s="194">
        <f t="shared" si="30"/>
        <v>0</v>
      </c>
      <c r="L60" s="194">
        <v>21</v>
      </c>
      <c r="M60" s="194">
        <f t="shared" si="31"/>
        <v>0</v>
      </c>
      <c r="N60" s="194">
        <v>0</v>
      </c>
      <c r="O60" s="194">
        <f t="shared" si="32"/>
        <v>0</v>
      </c>
      <c r="P60" s="194">
        <v>0</v>
      </c>
      <c r="Q60" s="194">
        <f t="shared" si="33"/>
        <v>0</v>
      </c>
      <c r="R60" s="194"/>
      <c r="S60" s="194" t="s">
        <v>255</v>
      </c>
      <c r="T60" s="195" t="s">
        <v>256</v>
      </c>
      <c r="U60" s="156">
        <v>0</v>
      </c>
      <c r="V60" s="156">
        <f t="shared" si="34"/>
        <v>0</v>
      </c>
      <c r="W60" s="156"/>
      <c r="X60" s="156" t="s">
        <v>961</v>
      </c>
      <c r="Y60" s="147"/>
      <c r="Z60" s="147"/>
      <c r="AA60" s="147"/>
      <c r="AB60" s="147"/>
      <c r="AC60" s="147"/>
      <c r="AD60" s="147"/>
      <c r="AE60" s="147"/>
      <c r="AF60" s="147"/>
      <c r="AG60" s="147" t="s">
        <v>1617</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89">
        <v>47</v>
      </c>
      <c r="B61" s="190" t="s">
        <v>2220</v>
      </c>
      <c r="C61" s="196" t="s">
        <v>2221</v>
      </c>
      <c r="D61" s="191" t="s">
        <v>2185</v>
      </c>
      <c r="E61" s="192">
        <v>7</v>
      </c>
      <c r="F61" s="193"/>
      <c r="G61" s="194">
        <f t="shared" si="28"/>
        <v>0</v>
      </c>
      <c r="H61" s="193"/>
      <c r="I61" s="194">
        <f t="shared" si="29"/>
        <v>0</v>
      </c>
      <c r="J61" s="193"/>
      <c r="K61" s="194">
        <f t="shared" si="30"/>
        <v>0</v>
      </c>
      <c r="L61" s="194">
        <v>21</v>
      </c>
      <c r="M61" s="194">
        <f t="shared" si="31"/>
        <v>0</v>
      </c>
      <c r="N61" s="194">
        <v>0</v>
      </c>
      <c r="O61" s="194">
        <f t="shared" si="32"/>
        <v>0</v>
      </c>
      <c r="P61" s="194">
        <v>0</v>
      </c>
      <c r="Q61" s="194">
        <f t="shared" si="33"/>
        <v>0</v>
      </c>
      <c r="R61" s="194"/>
      <c r="S61" s="194" t="s">
        <v>255</v>
      </c>
      <c r="T61" s="195" t="s">
        <v>256</v>
      </c>
      <c r="U61" s="156">
        <v>0</v>
      </c>
      <c r="V61" s="156">
        <f t="shared" si="34"/>
        <v>0</v>
      </c>
      <c r="W61" s="156"/>
      <c r="X61" s="156" t="s">
        <v>961</v>
      </c>
      <c r="Y61" s="147"/>
      <c r="Z61" s="147"/>
      <c r="AA61" s="147"/>
      <c r="AB61" s="147"/>
      <c r="AC61" s="147"/>
      <c r="AD61" s="147"/>
      <c r="AE61" s="147"/>
      <c r="AF61" s="147"/>
      <c r="AG61" s="147" t="s">
        <v>1617</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89">
        <v>48</v>
      </c>
      <c r="B62" s="190" t="s">
        <v>2222</v>
      </c>
      <c r="C62" s="196" t="s">
        <v>2223</v>
      </c>
      <c r="D62" s="191" t="s">
        <v>2185</v>
      </c>
      <c r="E62" s="192">
        <v>10</v>
      </c>
      <c r="F62" s="193"/>
      <c r="G62" s="194">
        <f t="shared" si="28"/>
        <v>0</v>
      </c>
      <c r="H62" s="193"/>
      <c r="I62" s="194">
        <f t="shared" si="29"/>
        <v>0</v>
      </c>
      <c r="J62" s="193"/>
      <c r="K62" s="194">
        <f t="shared" si="30"/>
        <v>0</v>
      </c>
      <c r="L62" s="194">
        <v>21</v>
      </c>
      <c r="M62" s="194">
        <f t="shared" si="31"/>
        <v>0</v>
      </c>
      <c r="N62" s="194">
        <v>0</v>
      </c>
      <c r="O62" s="194">
        <f t="shared" si="32"/>
        <v>0</v>
      </c>
      <c r="P62" s="194">
        <v>0</v>
      </c>
      <c r="Q62" s="194">
        <f t="shared" si="33"/>
        <v>0</v>
      </c>
      <c r="R62" s="194"/>
      <c r="S62" s="194" t="s">
        <v>255</v>
      </c>
      <c r="T62" s="195" t="s">
        <v>256</v>
      </c>
      <c r="U62" s="156">
        <v>0</v>
      </c>
      <c r="V62" s="156">
        <f t="shared" si="34"/>
        <v>0</v>
      </c>
      <c r="W62" s="156"/>
      <c r="X62" s="156" t="s">
        <v>961</v>
      </c>
      <c r="Y62" s="147"/>
      <c r="Z62" s="147"/>
      <c r="AA62" s="147"/>
      <c r="AB62" s="147"/>
      <c r="AC62" s="147"/>
      <c r="AD62" s="147"/>
      <c r="AE62" s="147"/>
      <c r="AF62" s="147"/>
      <c r="AG62" s="147" t="s">
        <v>1617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89">
        <v>49</v>
      </c>
      <c r="B63" s="190" t="s">
        <v>2224</v>
      </c>
      <c r="C63" s="196" t="s">
        <v>2225</v>
      </c>
      <c r="D63" s="191" t="s">
        <v>2185</v>
      </c>
      <c r="E63" s="192">
        <v>2</v>
      </c>
      <c r="F63" s="193"/>
      <c r="G63" s="194">
        <f t="shared" si="28"/>
        <v>0</v>
      </c>
      <c r="H63" s="193"/>
      <c r="I63" s="194">
        <f t="shared" si="29"/>
        <v>0</v>
      </c>
      <c r="J63" s="193"/>
      <c r="K63" s="194">
        <f t="shared" si="30"/>
        <v>0</v>
      </c>
      <c r="L63" s="194">
        <v>21</v>
      </c>
      <c r="M63" s="194">
        <f t="shared" si="31"/>
        <v>0</v>
      </c>
      <c r="N63" s="194">
        <v>0</v>
      </c>
      <c r="O63" s="194">
        <f t="shared" si="32"/>
        <v>0</v>
      </c>
      <c r="P63" s="194">
        <v>0</v>
      </c>
      <c r="Q63" s="194">
        <f t="shared" si="33"/>
        <v>0</v>
      </c>
      <c r="R63" s="194"/>
      <c r="S63" s="194" t="s">
        <v>255</v>
      </c>
      <c r="T63" s="195" t="s">
        <v>256</v>
      </c>
      <c r="U63" s="156">
        <v>0</v>
      </c>
      <c r="V63" s="156">
        <f t="shared" si="34"/>
        <v>0</v>
      </c>
      <c r="W63" s="156"/>
      <c r="X63" s="156" t="s">
        <v>961</v>
      </c>
      <c r="Y63" s="147"/>
      <c r="Z63" s="147"/>
      <c r="AA63" s="147"/>
      <c r="AB63" s="147"/>
      <c r="AC63" s="147"/>
      <c r="AD63" s="147"/>
      <c r="AE63" s="147"/>
      <c r="AF63" s="147"/>
      <c r="AG63" s="147" t="s">
        <v>1617</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89">
        <v>50</v>
      </c>
      <c r="B64" s="190" t="s">
        <v>2226</v>
      </c>
      <c r="C64" s="196" t="s">
        <v>2227</v>
      </c>
      <c r="D64" s="191" t="s">
        <v>2185</v>
      </c>
      <c r="E64" s="192">
        <v>83</v>
      </c>
      <c r="F64" s="193"/>
      <c r="G64" s="194">
        <f t="shared" si="28"/>
        <v>0</v>
      </c>
      <c r="H64" s="193"/>
      <c r="I64" s="194">
        <f t="shared" si="29"/>
        <v>0</v>
      </c>
      <c r="J64" s="193"/>
      <c r="K64" s="194">
        <f t="shared" si="30"/>
        <v>0</v>
      </c>
      <c r="L64" s="194">
        <v>21</v>
      </c>
      <c r="M64" s="194">
        <f t="shared" si="31"/>
        <v>0</v>
      </c>
      <c r="N64" s="194">
        <v>0</v>
      </c>
      <c r="O64" s="194">
        <f t="shared" si="32"/>
        <v>0</v>
      </c>
      <c r="P64" s="194">
        <v>0</v>
      </c>
      <c r="Q64" s="194">
        <f t="shared" si="33"/>
        <v>0</v>
      </c>
      <c r="R64" s="194"/>
      <c r="S64" s="194" t="s">
        <v>255</v>
      </c>
      <c r="T64" s="195" t="s">
        <v>256</v>
      </c>
      <c r="U64" s="156">
        <v>0</v>
      </c>
      <c r="V64" s="156">
        <f t="shared" si="34"/>
        <v>0</v>
      </c>
      <c r="W64" s="156"/>
      <c r="X64" s="156" t="s">
        <v>961</v>
      </c>
      <c r="Y64" s="147"/>
      <c r="Z64" s="147"/>
      <c r="AA64" s="147"/>
      <c r="AB64" s="147"/>
      <c r="AC64" s="147"/>
      <c r="AD64" s="147"/>
      <c r="AE64" s="147"/>
      <c r="AF64" s="147"/>
      <c r="AG64" s="147" t="s">
        <v>1617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89">
        <v>51</v>
      </c>
      <c r="B65" s="190" t="s">
        <v>2228</v>
      </c>
      <c r="C65" s="196" t="s">
        <v>2229</v>
      </c>
      <c r="D65" s="191" t="s">
        <v>2185</v>
      </c>
      <c r="E65" s="192">
        <v>139</v>
      </c>
      <c r="F65" s="193"/>
      <c r="G65" s="194">
        <f t="shared" si="28"/>
        <v>0</v>
      </c>
      <c r="H65" s="193"/>
      <c r="I65" s="194">
        <f t="shared" si="29"/>
        <v>0</v>
      </c>
      <c r="J65" s="193"/>
      <c r="K65" s="194">
        <f t="shared" si="30"/>
        <v>0</v>
      </c>
      <c r="L65" s="194">
        <v>21</v>
      </c>
      <c r="M65" s="194">
        <f t="shared" si="31"/>
        <v>0</v>
      </c>
      <c r="N65" s="194">
        <v>0</v>
      </c>
      <c r="O65" s="194">
        <f t="shared" si="32"/>
        <v>0</v>
      </c>
      <c r="P65" s="194">
        <v>0</v>
      </c>
      <c r="Q65" s="194">
        <f t="shared" si="33"/>
        <v>0</v>
      </c>
      <c r="R65" s="194"/>
      <c r="S65" s="194" t="s">
        <v>255</v>
      </c>
      <c r="T65" s="195" t="s">
        <v>256</v>
      </c>
      <c r="U65" s="156">
        <v>0</v>
      </c>
      <c r="V65" s="156">
        <f t="shared" si="34"/>
        <v>0</v>
      </c>
      <c r="W65" s="156"/>
      <c r="X65" s="156" t="s">
        <v>961</v>
      </c>
      <c r="Y65" s="147"/>
      <c r="Z65" s="147"/>
      <c r="AA65" s="147"/>
      <c r="AB65" s="147"/>
      <c r="AC65" s="147"/>
      <c r="AD65" s="147"/>
      <c r="AE65" s="147"/>
      <c r="AF65" s="147"/>
      <c r="AG65" s="147" t="s">
        <v>1617</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89">
        <v>52</v>
      </c>
      <c r="B66" s="190" t="s">
        <v>2230</v>
      </c>
      <c r="C66" s="196" t="s">
        <v>2231</v>
      </c>
      <c r="D66" s="191" t="s">
        <v>2185</v>
      </c>
      <c r="E66" s="192">
        <v>11</v>
      </c>
      <c r="F66" s="193"/>
      <c r="G66" s="194">
        <f t="shared" si="28"/>
        <v>0</v>
      </c>
      <c r="H66" s="193"/>
      <c r="I66" s="194">
        <f t="shared" si="29"/>
        <v>0</v>
      </c>
      <c r="J66" s="193"/>
      <c r="K66" s="194">
        <f t="shared" si="30"/>
        <v>0</v>
      </c>
      <c r="L66" s="194">
        <v>21</v>
      </c>
      <c r="M66" s="194">
        <f t="shared" si="31"/>
        <v>0</v>
      </c>
      <c r="N66" s="194">
        <v>0</v>
      </c>
      <c r="O66" s="194">
        <f t="shared" si="32"/>
        <v>0</v>
      </c>
      <c r="P66" s="194">
        <v>0</v>
      </c>
      <c r="Q66" s="194">
        <f t="shared" si="33"/>
        <v>0</v>
      </c>
      <c r="R66" s="194"/>
      <c r="S66" s="194" t="s">
        <v>255</v>
      </c>
      <c r="T66" s="195" t="s">
        <v>256</v>
      </c>
      <c r="U66" s="156">
        <v>0</v>
      </c>
      <c r="V66" s="156">
        <f t="shared" si="34"/>
        <v>0</v>
      </c>
      <c r="W66" s="156"/>
      <c r="X66" s="156" t="s">
        <v>961</v>
      </c>
      <c r="Y66" s="147"/>
      <c r="Z66" s="147"/>
      <c r="AA66" s="147"/>
      <c r="AB66" s="147"/>
      <c r="AC66" s="147"/>
      <c r="AD66" s="147"/>
      <c r="AE66" s="147"/>
      <c r="AF66" s="147"/>
      <c r="AG66" s="147" t="s">
        <v>1617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89">
        <v>53</v>
      </c>
      <c r="B67" s="190" t="s">
        <v>2232</v>
      </c>
      <c r="C67" s="196" t="s">
        <v>2233</v>
      </c>
      <c r="D67" s="191" t="s">
        <v>2185</v>
      </c>
      <c r="E67" s="192">
        <v>35</v>
      </c>
      <c r="F67" s="193"/>
      <c r="G67" s="194">
        <f t="shared" si="28"/>
        <v>0</v>
      </c>
      <c r="H67" s="193"/>
      <c r="I67" s="194">
        <f t="shared" si="29"/>
        <v>0</v>
      </c>
      <c r="J67" s="193"/>
      <c r="K67" s="194">
        <f t="shared" si="30"/>
        <v>0</v>
      </c>
      <c r="L67" s="194">
        <v>21</v>
      </c>
      <c r="M67" s="194">
        <f t="shared" si="31"/>
        <v>0</v>
      </c>
      <c r="N67" s="194">
        <v>0</v>
      </c>
      <c r="O67" s="194">
        <f t="shared" si="32"/>
        <v>0</v>
      </c>
      <c r="P67" s="194">
        <v>0</v>
      </c>
      <c r="Q67" s="194">
        <f t="shared" si="33"/>
        <v>0</v>
      </c>
      <c r="R67" s="194"/>
      <c r="S67" s="194" t="s">
        <v>255</v>
      </c>
      <c r="T67" s="195" t="s">
        <v>256</v>
      </c>
      <c r="U67" s="156">
        <v>0</v>
      </c>
      <c r="V67" s="156">
        <f t="shared" si="34"/>
        <v>0</v>
      </c>
      <c r="W67" s="156"/>
      <c r="X67" s="156" t="s">
        <v>961</v>
      </c>
      <c r="Y67" s="147"/>
      <c r="Z67" s="147"/>
      <c r="AA67" s="147"/>
      <c r="AB67" s="147"/>
      <c r="AC67" s="147"/>
      <c r="AD67" s="147"/>
      <c r="AE67" s="147"/>
      <c r="AF67" s="147"/>
      <c r="AG67" s="147" t="s">
        <v>1617</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89">
        <v>54</v>
      </c>
      <c r="B68" s="190" t="s">
        <v>2234</v>
      </c>
      <c r="C68" s="196" t="s">
        <v>2235</v>
      </c>
      <c r="D68" s="191" t="s">
        <v>2185</v>
      </c>
      <c r="E68" s="192">
        <v>19</v>
      </c>
      <c r="F68" s="193"/>
      <c r="G68" s="194">
        <f t="shared" si="28"/>
        <v>0</v>
      </c>
      <c r="H68" s="193"/>
      <c r="I68" s="194">
        <f t="shared" si="29"/>
        <v>0</v>
      </c>
      <c r="J68" s="193"/>
      <c r="K68" s="194">
        <f t="shared" si="30"/>
        <v>0</v>
      </c>
      <c r="L68" s="194">
        <v>21</v>
      </c>
      <c r="M68" s="194">
        <f t="shared" si="31"/>
        <v>0</v>
      </c>
      <c r="N68" s="194">
        <v>0</v>
      </c>
      <c r="O68" s="194">
        <f t="shared" si="32"/>
        <v>0</v>
      </c>
      <c r="P68" s="194">
        <v>0</v>
      </c>
      <c r="Q68" s="194">
        <f t="shared" si="33"/>
        <v>0</v>
      </c>
      <c r="R68" s="194"/>
      <c r="S68" s="194" t="s">
        <v>255</v>
      </c>
      <c r="T68" s="195" t="s">
        <v>256</v>
      </c>
      <c r="U68" s="156">
        <v>0</v>
      </c>
      <c r="V68" s="156">
        <f t="shared" si="34"/>
        <v>0</v>
      </c>
      <c r="W68" s="156"/>
      <c r="X68" s="156" t="s">
        <v>961</v>
      </c>
      <c r="Y68" s="147"/>
      <c r="Z68" s="147"/>
      <c r="AA68" s="147"/>
      <c r="AB68" s="147"/>
      <c r="AC68" s="147"/>
      <c r="AD68" s="147"/>
      <c r="AE68" s="147"/>
      <c r="AF68" s="147"/>
      <c r="AG68" s="147" t="s">
        <v>1617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89">
        <v>55</v>
      </c>
      <c r="B69" s="190" t="s">
        <v>2236</v>
      </c>
      <c r="C69" s="196" t="s">
        <v>2237</v>
      </c>
      <c r="D69" s="191" t="s">
        <v>2185</v>
      </c>
      <c r="E69" s="192">
        <v>8</v>
      </c>
      <c r="F69" s="193"/>
      <c r="G69" s="194">
        <f t="shared" si="28"/>
        <v>0</v>
      </c>
      <c r="H69" s="193"/>
      <c r="I69" s="194">
        <f t="shared" si="29"/>
        <v>0</v>
      </c>
      <c r="J69" s="193"/>
      <c r="K69" s="194">
        <f t="shared" si="30"/>
        <v>0</v>
      </c>
      <c r="L69" s="194">
        <v>21</v>
      </c>
      <c r="M69" s="194">
        <f t="shared" si="31"/>
        <v>0</v>
      </c>
      <c r="N69" s="194">
        <v>0</v>
      </c>
      <c r="O69" s="194">
        <f t="shared" si="32"/>
        <v>0</v>
      </c>
      <c r="P69" s="194">
        <v>0</v>
      </c>
      <c r="Q69" s="194">
        <f t="shared" si="33"/>
        <v>0</v>
      </c>
      <c r="R69" s="194"/>
      <c r="S69" s="194" t="s">
        <v>255</v>
      </c>
      <c r="T69" s="195" t="s">
        <v>256</v>
      </c>
      <c r="U69" s="156">
        <v>0</v>
      </c>
      <c r="V69" s="156">
        <f t="shared" si="34"/>
        <v>0</v>
      </c>
      <c r="W69" s="156"/>
      <c r="X69" s="156" t="s">
        <v>961</v>
      </c>
      <c r="Y69" s="147"/>
      <c r="Z69" s="147"/>
      <c r="AA69" s="147"/>
      <c r="AB69" s="147"/>
      <c r="AC69" s="147"/>
      <c r="AD69" s="147"/>
      <c r="AE69" s="147"/>
      <c r="AF69" s="147"/>
      <c r="AG69" s="147" t="s">
        <v>1617</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89">
        <v>56</v>
      </c>
      <c r="B70" s="190" t="s">
        <v>2238</v>
      </c>
      <c r="C70" s="196" t="s">
        <v>2239</v>
      </c>
      <c r="D70" s="191" t="s">
        <v>2185</v>
      </c>
      <c r="E70" s="192">
        <v>9</v>
      </c>
      <c r="F70" s="193"/>
      <c r="G70" s="194">
        <f t="shared" si="28"/>
        <v>0</v>
      </c>
      <c r="H70" s="193"/>
      <c r="I70" s="194">
        <f t="shared" si="29"/>
        <v>0</v>
      </c>
      <c r="J70" s="193"/>
      <c r="K70" s="194">
        <f t="shared" si="30"/>
        <v>0</v>
      </c>
      <c r="L70" s="194">
        <v>21</v>
      </c>
      <c r="M70" s="194">
        <f t="shared" si="31"/>
        <v>0</v>
      </c>
      <c r="N70" s="194">
        <v>0</v>
      </c>
      <c r="O70" s="194">
        <f t="shared" si="32"/>
        <v>0</v>
      </c>
      <c r="P70" s="194">
        <v>0</v>
      </c>
      <c r="Q70" s="194">
        <f t="shared" si="33"/>
        <v>0</v>
      </c>
      <c r="R70" s="194"/>
      <c r="S70" s="194" t="s">
        <v>255</v>
      </c>
      <c r="T70" s="195" t="s">
        <v>256</v>
      </c>
      <c r="U70" s="156">
        <v>0</v>
      </c>
      <c r="V70" s="156">
        <f t="shared" si="34"/>
        <v>0</v>
      </c>
      <c r="W70" s="156"/>
      <c r="X70" s="156" t="s">
        <v>961</v>
      </c>
      <c r="Y70" s="147"/>
      <c r="Z70" s="147"/>
      <c r="AA70" s="147"/>
      <c r="AB70" s="147"/>
      <c r="AC70" s="147"/>
      <c r="AD70" s="147"/>
      <c r="AE70" s="147"/>
      <c r="AF70" s="147"/>
      <c r="AG70" s="147" t="s">
        <v>1617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x14ac:dyDescent="0.2">
      <c r="A71" s="160" t="s">
        <v>250</v>
      </c>
      <c r="B71" s="161" t="s">
        <v>94</v>
      </c>
      <c r="C71" s="174" t="s">
        <v>96</v>
      </c>
      <c r="D71" s="162"/>
      <c r="E71" s="163"/>
      <c r="F71" s="164"/>
      <c r="G71" s="164">
        <f>SUMIF(AG72:AG75,"&lt;&gt;NOR",G72:G75)</f>
        <v>0</v>
      </c>
      <c r="H71" s="164"/>
      <c r="I71" s="164">
        <f>SUM(I72:I75)</f>
        <v>0</v>
      </c>
      <c r="J71" s="164"/>
      <c r="K71" s="164">
        <f>SUM(K72:K75)</f>
        <v>0</v>
      </c>
      <c r="L71" s="164"/>
      <c r="M71" s="164">
        <f>SUM(M72:M75)</f>
        <v>0</v>
      </c>
      <c r="N71" s="164"/>
      <c r="O71" s="164">
        <f>SUM(O72:O75)</f>
        <v>0</v>
      </c>
      <c r="P71" s="164"/>
      <c r="Q71" s="164">
        <f>SUM(Q72:Q75)</f>
        <v>0</v>
      </c>
      <c r="R71" s="164"/>
      <c r="S71" s="164"/>
      <c r="T71" s="165"/>
      <c r="U71" s="159"/>
      <c r="V71" s="159">
        <f>SUM(V72:V75)</f>
        <v>0</v>
      </c>
      <c r="W71" s="159"/>
      <c r="X71" s="159"/>
      <c r="AG71" t="s">
        <v>251</v>
      </c>
    </row>
    <row r="72" spans="1:60" outlineLevel="1" x14ac:dyDescent="0.2">
      <c r="A72" s="189">
        <v>57</v>
      </c>
      <c r="B72" s="190" t="s">
        <v>2240</v>
      </c>
      <c r="C72" s="196" t="s">
        <v>2241</v>
      </c>
      <c r="D72" s="191" t="s">
        <v>2185</v>
      </c>
      <c r="E72" s="192">
        <v>1</v>
      </c>
      <c r="F72" s="193"/>
      <c r="G72" s="194">
        <f>ROUND(E72*F72,2)</f>
        <v>0</v>
      </c>
      <c r="H72" s="193"/>
      <c r="I72" s="194">
        <f>ROUND(E72*H72,2)</f>
        <v>0</v>
      </c>
      <c r="J72" s="193"/>
      <c r="K72" s="194">
        <f>ROUND(E72*J72,2)</f>
        <v>0</v>
      </c>
      <c r="L72" s="194">
        <v>21</v>
      </c>
      <c r="M72" s="194">
        <f>G72*(1+L72/100)</f>
        <v>0</v>
      </c>
      <c r="N72" s="194">
        <v>0</v>
      </c>
      <c r="O72" s="194">
        <f>ROUND(E72*N72,2)</f>
        <v>0</v>
      </c>
      <c r="P72" s="194">
        <v>0</v>
      </c>
      <c r="Q72" s="194">
        <f>ROUND(E72*P72,2)</f>
        <v>0</v>
      </c>
      <c r="R72" s="194"/>
      <c r="S72" s="194" t="s">
        <v>255</v>
      </c>
      <c r="T72" s="195" t="s">
        <v>256</v>
      </c>
      <c r="U72" s="156">
        <v>0</v>
      </c>
      <c r="V72" s="156">
        <f>ROUND(E72*U72,2)</f>
        <v>0</v>
      </c>
      <c r="W72" s="156"/>
      <c r="X72" s="156" t="s">
        <v>961</v>
      </c>
      <c r="Y72" s="147"/>
      <c r="Z72" s="147"/>
      <c r="AA72" s="147"/>
      <c r="AB72" s="147"/>
      <c r="AC72" s="147"/>
      <c r="AD72" s="147"/>
      <c r="AE72" s="147"/>
      <c r="AF72" s="147"/>
      <c r="AG72" s="147" t="s">
        <v>1617</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89">
        <v>58</v>
      </c>
      <c r="B73" s="190" t="s">
        <v>2242</v>
      </c>
      <c r="C73" s="196" t="s">
        <v>2243</v>
      </c>
      <c r="D73" s="191" t="s">
        <v>2185</v>
      </c>
      <c r="E73" s="192">
        <v>2</v>
      </c>
      <c r="F73" s="193"/>
      <c r="G73" s="194">
        <f>ROUND(E73*F73,2)</f>
        <v>0</v>
      </c>
      <c r="H73" s="193"/>
      <c r="I73" s="194">
        <f>ROUND(E73*H73,2)</f>
        <v>0</v>
      </c>
      <c r="J73" s="193"/>
      <c r="K73" s="194">
        <f>ROUND(E73*J73,2)</f>
        <v>0</v>
      </c>
      <c r="L73" s="194">
        <v>21</v>
      </c>
      <c r="M73" s="194">
        <f>G73*(1+L73/100)</f>
        <v>0</v>
      </c>
      <c r="N73" s="194">
        <v>0</v>
      </c>
      <c r="O73" s="194">
        <f>ROUND(E73*N73,2)</f>
        <v>0</v>
      </c>
      <c r="P73" s="194">
        <v>0</v>
      </c>
      <c r="Q73" s="194">
        <f>ROUND(E73*P73,2)</f>
        <v>0</v>
      </c>
      <c r="R73" s="194"/>
      <c r="S73" s="194" t="s">
        <v>255</v>
      </c>
      <c r="T73" s="195" t="s">
        <v>256</v>
      </c>
      <c r="U73" s="156">
        <v>0</v>
      </c>
      <c r="V73" s="156">
        <f>ROUND(E73*U73,2)</f>
        <v>0</v>
      </c>
      <c r="W73" s="156"/>
      <c r="X73" s="156" t="s">
        <v>961</v>
      </c>
      <c r="Y73" s="147"/>
      <c r="Z73" s="147"/>
      <c r="AA73" s="147"/>
      <c r="AB73" s="147"/>
      <c r="AC73" s="147"/>
      <c r="AD73" s="147"/>
      <c r="AE73" s="147"/>
      <c r="AF73" s="147"/>
      <c r="AG73" s="147" t="s">
        <v>1617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89">
        <v>59</v>
      </c>
      <c r="B74" s="190" t="s">
        <v>2244</v>
      </c>
      <c r="C74" s="196" t="s">
        <v>2245</v>
      </c>
      <c r="D74" s="191" t="s">
        <v>1928</v>
      </c>
      <c r="E74" s="192">
        <v>1</v>
      </c>
      <c r="F74" s="193"/>
      <c r="G74" s="194">
        <f>ROUND(E74*F74,2)</f>
        <v>0</v>
      </c>
      <c r="H74" s="193"/>
      <c r="I74" s="194">
        <f>ROUND(E74*H74,2)</f>
        <v>0</v>
      </c>
      <c r="J74" s="193"/>
      <c r="K74" s="194">
        <f>ROUND(E74*J74,2)</f>
        <v>0</v>
      </c>
      <c r="L74" s="194">
        <v>21</v>
      </c>
      <c r="M74" s="194">
        <f>G74*(1+L74/100)</f>
        <v>0</v>
      </c>
      <c r="N74" s="194">
        <v>0</v>
      </c>
      <c r="O74" s="194">
        <f>ROUND(E74*N74,2)</f>
        <v>0</v>
      </c>
      <c r="P74" s="194">
        <v>0</v>
      </c>
      <c r="Q74" s="194">
        <f>ROUND(E74*P74,2)</f>
        <v>0</v>
      </c>
      <c r="R74" s="194"/>
      <c r="S74" s="194" t="s">
        <v>255</v>
      </c>
      <c r="T74" s="195" t="s">
        <v>256</v>
      </c>
      <c r="U74" s="156">
        <v>0</v>
      </c>
      <c r="V74" s="156">
        <f>ROUND(E74*U74,2)</f>
        <v>0</v>
      </c>
      <c r="W74" s="156"/>
      <c r="X74" s="156" t="s">
        <v>961</v>
      </c>
      <c r="Y74" s="147"/>
      <c r="Z74" s="147"/>
      <c r="AA74" s="147"/>
      <c r="AB74" s="147"/>
      <c r="AC74" s="147"/>
      <c r="AD74" s="147"/>
      <c r="AE74" s="147"/>
      <c r="AF74" s="147"/>
      <c r="AG74" s="147" t="s">
        <v>1617</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89">
        <v>60</v>
      </c>
      <c r="B75" s="190" t="s">
        <v>2244</v>
      </c>
      <c r="C75" s="196" t="s">
        <v>2246</v>
      </c>
      <c r="D75" s="191" t="s">
        <v>1928</v>
      </c>
      <c r="E75" s="192">
        <v>1</v>
      </c>
      <c r="F75" s="193"/>
      <c r="G75" s="194">
        <f>ROUND(E75*F75,2)</f>
        <v>0</v>
      </c>
      <c r="H75" s="193"/>
      <c r="I75" s="194">
        <f>ROUND(E75*H75,2)</f>
        <v>0</v>
      </c>
      <c r="J75" s="193"/>
      <c r="K75" s="194">
        <f>ROUND(E75*J75,2)</f>
        <v>0</v>
      </c>
      <c r="L75" s="194">
        <v>21</v>
      </c>
      <c r="M75" s="194">
        <f>G75*(1+L75/100)</f>
        <v>0</v>
      </c>
      <c r="N75" s="194">
        <v>0</v>
      </c>
      <c r="O75" s="194">
        <f>ROUND(E75*N75,2)</f>
        <v>0</v>
      </c>
      <c r="P75" s="194">
        <v>0</v>
      </c>
      <c r="Q75" s="194">
        <f>ROUND(E75*P75,2)</f>
        <v>0</v>
      </c>
      <c r="R75" s="194"/>
      <c r="S75" s="194" t="s">
        <v>255</v>
      </c>
      <c r="T75" s="195" t="s">
        <v>256</v>
      </c>
      <c r="U75" s="156">
        <v>0</v>
      </c>
      <c r="V75" s="156">
        <f>ROUND(E75*U75,2)</f>
        <v>0</v>
      </c>
      <c r="W75" s="156"/>
      <c r="X75" s="156" t="s">
        <v>2141</v>
      </c>
      <c r="Y75" s="147"/>
      <c r="Z75" s="147"/>
      <c r="AA75" s="147"/>
      <c r="AB75" s="147"/>
      <c r="AC75" s="147"/>
      <c r="AD75" s="147"/>
      <c r="AE75" s="147"/>
      <c r="AF75" s="147"/>
      <c r="AG75" s="147" t="s">
        <v>2142</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60" t="s">
        <v>250</v>
      </c>
      <c r="B76" s="161" t="s">
        <v>97</v>
      </c>
      <c r="C76" s="174" t="s">
        <v>95</v>
      </c>
      <c r="D76" s="162"/>
      <c r="E76" s="163"/>
      <c r="F76" s="164"/>
      <c r="G76" s="164">
        <f>SUMIF(AG77:AG80,"&lt;&gt;NOR",G77:G80)</f>
        <v>0</v>
      </c>
      <c r="H76" s="164"/>
      <c r="I76" s="164">
        <f>SUM(I77:I80)</f>
        <v>0</v>
      </c>
      <c r="J76" s="164"/>
      <c r="K76" s="164">
        <f>SUM(K77:K80)</f>
        <v>0</v>
      </c>
      <c r="L76" s="164"/>
      <c r="M76" s="164">
        <f>SUM(M77:M80)</f>
        <v>0</v>
      </c>
      <c r="N76" s="164"/>
      <c r="O76" s="164">
        <f>SUM(O77:O80)</f>
        <v>0</v>
      </c>
      <c r="P76" s="164"/>
      <c r="Q76" s="164">
        <f>SUM(Q77:Q80)</f>
        <v>0</v>
      </c>
      <c r="R76" s="164"/>
      <c r="S76" s="164"/>
      <c r="T76" s="165"/>
      <c r="U76" s="159"/>
      <c r="V76" s="159">
        <f>SUM(V77:V80)</f>
        <v>0</v>
      </c>
      <c r="W76" s="159"/>
      <c r="X76" s="159"/>
      <c r="AG76" t="s">
        <v>251</v>
      </c>
    </row>
    <row r="77" spans="1:60" outlineLevel="1" x14ac:dyDescent="0.2">
      <c r="A77" s="189">
        <v>61</v>
      </c>
      <c r="B77" s="190" t="s">
        <v>2247</v>
      </c>
      <c r="C77" s="196" t="s">
        <v>2248</v>
      </c>
      <c r="D77" s="191" t="s">
        <v>2185</v>
      </c>
      <c r="E77" s="192">
        <v>10</v>
      </c>
      <c r="F77" s="193"/>
      <c r="G77" s="194">
        <f>ROUND(E77*F77,2)</f>
        <v>0</v>
      </c>
      <c r="H77" s="193"/>
      <c r="I77" s="194">
        <f>ROUND(E77*H77,2)</f>
        <v>0</v>
      </c>
      <c r="J77" s="193"/>
      <c r="K77" s="194">
        <f>ROUND(E77*J77,2)</f>
        <v>0</v>
      </c>
      <c r="L77" s="194">
        <v>21</v>
      </c>
      <c r="M77" s="194">
        <f>G77*(1+L77/100)</f>
        <v>0</v>
      </c>
      <c r="N77" s="194">
        <v>0</v>
      </c>
      <c r="O77" s="194">
        <f>ROUND(E77*N77,2)</f>
        <v>0</v>
      </c>
      <c r="P77" s="194">
        <v>0</v>
      </c>
      <c r="Q77" s="194">
        <f>ROUND(E77*P77,2)</f>
        <v>0</v>
      </c>
      <c r="R77" s="194"/>
      <c r="S77" s="194" t="s">
        <v>255</v>
      </c>
      <c r="T77" s="195" t="s">
        <v>256</v>
      </c>
      <c r="U77" s="156">
        <v>0</v>
      </c>
      <c r="V77" s="156">
        <f>ROUND(E77*U77,2)</f>
        <v>0</v>
      </c>
      <c r="W77" s="156"/>
      <c r="X77" s="156" t="s">
        <v>961</v>
      </c>
      <c r="Y77" s="147"/>
      <c r="Z77" s="147"/>
      <c r="AA77" s="147"/>
      <c r="AB77" s="147"/>
      <c r="AC77" s="147"/>
      <c r="AD77" s="147"/>
      <c r="AE77" s="147"/>
      <c r="AF77" s="147"/>
      <c r="AG77" s="147" t="s">
        <v>1617</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89">
        <v>62</v>
      </c>
      <c r="B78" s="190" t="s">
        <v>2249</v>
      </c>
      <c r="C78" s="196" t="s">
        <v>2250</v>
      </c>
      <c r="D78" s="191" t="s">
        <v>2185</v>
      </c>
      <c r="E78" s="192">
        <v>3</v>
      </c>
      <c r="F78" s="193"/>
      <c r="G78" s="194">
        <f>ROUND(E78*F78,2)</f>
        <v>0</v>
      </c>
      <c r="H78" s="193"/>
      <c r="I78" s="194">
        <f>ROUND(E78*H78,2)</f>
        <v>0</v>
      </c>
      <c r="J78" s="193"/>
      <c r="K78" s="194">
        <f>ROUND(E78*J78,2)</f>
        <v>0</v>
      </c>
      <c r="L78" s="194">
        <v>21</v>
      </c>
      <c r="M78" s="194">
        <f>G78*(1+L78/100)</f>
        <v>0</v>
      </c>
      <c r="N78" s="194">
        <v>0</v>
      </c>
      <c r="O78" s="194">
        <f>ROUND(E78*N78,2)</f>
        <v>0</v>
      </c>
      <c r="P78" s="194">
        <v>0</v>
      </c>
      <c r="Q78" s="194">
        <f>ROUND(E78*P78,2)</f>
        <v>0</v>
      </c>
      <c r="R78" s="194"/>
      <c r="S78" s="194" t="s">
        <v>255</v>
      </c>
      <c r="T78" s="195" t="s">
        <v>256</v>
      </c>
      <c r="U78" s="156">
        <v>0</v>
      </c>
      <c r="V78" s="156">
        <f>ROUND(E78*U78,2)</f>
        <v>0</v>
      </c>
      <c r="W78" s="156"/>
      <c r="X78" s="156" t="s">
        <v>961</v>
      </c>
      <c r="Y78" s="147"/>
      <c r="Z78" s="147"/>
      <c r="AA78" s="147"/>
      <c r="AB78" s="147"/>
      <c r="AC78" s="147"/>
      <c r="AD78" s="147"/>
      <c r="AE78" s="147"/>
      <c r="AF78" s="147"/>
      <c r="AG78" s="147" t="s">
        <v>1617</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89">
        <v>63</v>
      </c>
      <c r="B79" s="190" t="s">
        <v>2251</v>
      </c>
      <c r="C79" s="196" t="s">
        <v>2252</v>
      </c>
      <c r="D79" s="191" t="s">
        <v>2185</v>
      </c>
      <c r="E79" s="192">
        <v>3</v>
      </c>
      <c r="F79" s="193"/>
      <c r="G79" s="194">
        <f>ROUND(E79*F79,2)</f>
        <v>0</v>
      </c>
      <c r="H79" s="193"/>
      <c r="I79" s="194">
        <f>ROUND(E79*H79,2)</f>
        <v>0</v>
      </c>
      <c r="J79" s="193"/>
      <c r="K79" s="194">
        <f>ROUND(E79*J79,2)</f>
        <v>0</v>
      </c>
      <c r="L79" s="194">
        <v>21</v>
      </c>
      <c r="M79" s="194">
        <f>G79*(1+L79/100)</f>
        <v>0</v>
      </c>
      <c r="N79" s="194">
        <v>0</v>
      </c>
      <c r="O79" s="194">
        <f>ROUND(E79*N79,2)</f>
        <v>0</v>
      </c>
      <c r="P79" s="194">
        <v>0</v>
      </c>
      <c r="Q79" s="194">
        <f>ROUND(E79*P79,2)</f>
        <v>0</v>
      </c>
      <c r="R79" s="194"/>
      <c r="S79" s="194" t="s">
        <v>255</v>
      </c>
      <c r="T79" s="195" t="s">
        <v>256</v>
      </c>
      <c r="U79" s="156">
        <v>0</v>
      </c>
      <c r="V79" s="156">
        <f>ROUND(E79*U79,2)</f>
        <v>0</v>
      </c>
      <c r="W79" s="156"/>
      <c r="X79" s="156" t="s">
        <v>961</v>
      </c>
      <c r="Y79" s="147"/>
      <c r="Z79" s="147"/>
      <c r="AA79" s="147"/>
      <c r="AB79" s="147"/>
      <c r="AC79" s="147"/>
      <c r="AD79" s="147"/>
      <c r="AE79" s="147"/>
      <c r="AF79" s="147"/>
      <c r="AG79" s="147" t="s">
        <v>1617</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89">
        <v>64</v>
      </c>
      <c r="B80" s="190" t="s">
        <v>2253</v>
      </c>
      <c r="C80" s="196" t="s">
        <v>2254</v>
      </c>
      <c r="D80" s="191" t="s">
        <v>2185</v>
      </c>
      <c r="E80" s="192">
        <v>3</v>
      </c>
      <c r="F80" s="193"/>
      <c r="G80" s="194">
        <f>ROUND(E80*F80,2)</f>
        <v>0</v>
      </c>
      <c r="H80" s="193"/>
      <c r="I80" s="194">
        <f>ROUND(E80*H80,2)</f>
        <v>0</v>
      </c>
      <c r="J80" s="193"/>
      <c r="K80" s="194">
        <f>ROUND(E80*J80,2)</f>
        <v>0</v>
      </c>
      <c r="L80" s="194">
        <v>21</v>
      </c>
      <c r="M80" s="194">
        <f>G80*(1+L80/100)</f>
        <v>0</v>
      </c>
      <c r="N80" s="194">
        <v>0</v>
      </c>
      <c r="O80" s="194">
        <f>ROUND(E80*N80,2)</f>
        <v>0</v>
      </c>
      <c r="P80" s="194">
        <v>0</v>
      </c>
      <c r="Q80" s="194">
        <f>ROUND(E80*P80,2)</f>
        <v>0</v>
      </c>
      <c r="R80" s="194"/>
      <c r="S80" s="194" t="s">
        <v>255</v>
      </c>
      <c r="T80" s="195" t="s">
        <v>256</v>
      </c>
      <c r="U80" s="156">
        <v>0</v>
      </c>
      <c r="V80" s="156">
        <f>ROUND(E80*U80,2)</f>
        <v>0</v>
      </c>
      <c r="W80" s="156"/>
      <c r="X80" s="156" t="s">
        <v>961</v>
      </c>
      <c r="Y80" s="147"/>
      <c r="Z80" s="147"/>
      <c r="AA80" s="147"/>
      <c r="AB80" s="147"/>
      <c r="AC80" s="147"/>
      <c r="AD80" s="147"/>
      <c r="AE80" s="147"/>
      <c r="AF80" s="147"/>
      <c r="AG80" s="147" t="s">
        <v>1617</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x14ac:dyDescent="0.2">
      <c r="A81" s="160" t="s">
        <v>250</v>
      </c>
      <c r="B81" s="161" t="s">
        <v>99</v>
      </c>
      <c r="C81" s="174" t="s">
        <v>100</v>
      </c>
      <c r="D81" s="162"/>
      <c r="E81" s="163"/>
      <c r="F81" s="164"/>
      <c r="G81" s="164">
        <f>SUMIF(AG82:AG90,"&lt;&gt;NOR",G82:G90)</f>
        <v>0</v>
      </c>
      <c r="H81" s="164"/>
      <c r="I81" s="164">
        <f>SUM(I82:I90)</f>
        <v>0</v>
      </c>
      <c r="J81" s="164"/>
      <c r="K81" s="164">
        <f>SUM(K82:K90)</f>
        <v>0</v>
      </c>
      <c r="L81" s="164"/>
      <c r="M81" s="164">
        <f>SUM(M82:M90)</f>
        <v>0</v>
      </c>
      <c r="N81" s="164"/>
      <c r="O81" s="164">
        <f>SUM(O82:O90)</f>
        <v>0</v>
      </c>
      <c r="P81" s="164"/>
      <c r="Q81" s="164">
        <f>SUM(Q82:Q90)</f>
        <v>0</v>
      </c>
      <c r="R81" s="164"/>
      <c r="S81" s="164"/>
      <c r="T81" s="165"/>
      <c r="U81" s="159"/>
      <c r="V81" s="159">
        <f>SUM(V82:V90)</f>
        <v>0</v>
      </c>
      <c r="W81" s="159"/>
      <c r="X81" s="159"/>
      <c r="AG81" t="s">
        <v>251</v>
      </c>
    </row>
    <row r="82" spans="1:60" ht="22.5" outlineLevel="1" x14ac:dyDescent="0.2">
      <c r="A82" s="189">
        <v>65</v>
      </c>
      <c r="B82" s="190" t="s">
        <v>2255</v>
      </c>
      <c r="C82" s="196" t="s">
        <v>2256</v>
      </c>
      <c r="D82" s="191" t="s">
        <v>2185</v>
      </c>
      <c r="E82" s="192">
        <v>17</v>
      </c>
      <c r="F82" s="193"/>
      <c r="G82" s="194">
        <f>ROUND(E82*F82,2)</f>
        <v>0</v>
      </c>
      <c r="H82" s="193"/>
      <c r="I82" s="194">
        <f>ROUND(E82*H82,2)</f>
        <v>0</v>
      </c>
      <c r="J82" s="193"/>
      <c r="K82" s="194">
        <f>ROUND(E82*J82,2)</f>
        <v>0</v>
      </c>
      <c r="L82" s="194">
        <v>21</v>
      </c>
      <c r="M82" s="194">
        <f>G82*(1+L82/100)</f>
        <v>0</v>
      </c>
      <c r="N82" s="194">
        <v>0</v>
      </c>
      <c r="O82" s="194">
        <f>ROUND(E82*N82,2)</f>
        <v>0</v>
      </c>
      <c r="P82" s="194">
        <v>0</v>
      </c>
      <c r="Q82" s="194">
        <f>ROUND(E82*P82,2)</f>
        <v>0</v>
      </c>
      <c r="R82" s="194"/>
      <c r="S82" s="194" t="s">
        <v>255</v>
      </c>
      <c r="T82" s="195" t="s">
        <v>256</v>
      </c>
      <c r="U82" s="156">
        <v>0</v>
      </c>
      <c r="V82" s="156">
        <f>ROUND(E82*U82,2)</f>
        <v>0</v>
      </c>
      <c r="W82" s="156"/>
      <c r="X82" s="156" t="s">
        <v>961</v>
      </c>
      <c r="Y82" s="147"/>
      <c r="Z82" s="147"/>
      <c r="AA82" s="147"/>
      <c r="AB82" s="147"/>
      <c r="AC82" s="147"/>
      <c r="AD82" s="147"/>
      <c r="AE82" s="147"/>
      <c r="AF82" s="147"/>
      <c r="AG82" s="147" t="s">
        <v>1617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33.75" outlineLevel="1" x14ac:dyDescent="0.2">
      <c r="A83" s="166">
        <v>66</v>
      </c>
      <c r="B83" s="167" t="s">
        <v>2255</v>
      </c>
      <c r="C83" s="175" t="s">
        <v>2257</v>
      </c>
      <c r="D83" s="168" t="s">
        <v>2185</v>
      </c>
      <c r="E83" s="169">
        <v>12</v>
      </c>
      <c r="F83" s="170"/>
      <c r="G83" s="171">
        <f>ROUND(E83*F83,2)</f>
        <v>0</v>
      </c>
      <c r="H83" s="170"/>
      <c r="I83" s="171">
        <f>ROUND(E83*H83,2)</f>
        <v>0</v>
      </c>
      <c r="J83" s="170"/>
      <c r="K83" s="171">
        <f>ROUND(E83*J83,2)</f>
        <v>0</v>
      </c>
      <c r="L83" s="171">
        <v>21</v>
      </c>
      <c r="M83" s="171">
        <f>G83*(1+L83/100)</f>
        <v>0</v>
      </c>
      <c r="N83" s="171">
        <v>0</v>
      </c>
      <c r="O83" s="171">
        <f>ROUND(E83*N83,2)</f>
        <v>0</v>
      </c>
      <c r="P83" s="171">
        <v>0</v>
      </c>
      <c r="Q83" s="171">
        <f>ROUND(E83*P83,2)</f>
        <v>0</v>
      </c>
      <c r="R83" s="171"/>
      <c r="S83" s="171" t="s">
        <v>255</v>
      </c>
      <c r="T83" s="172" t="s">
        <v>256</v>
      </c>
      <c r="U83" s="156">
        <v>0</v>
      </c>
      <c r="V83" s="156">
        <f>ROUND(E83*U83,2)</f>
        <v>0</v>
      </c>
      <c r="W83" s="156"/>
      <c r="X83" s="156" t="s">
        <v>2141</v>
      </c>
      <c r="Y83" s="147"/>
      <c r="Z83" s="147"/>
      <c r="AA83" s="147"/>
      <c r="AB83" s="147"/>
      <c r="AC83" s="147"/>
      <c r="AD83" s="147"/>
      <c r="AE83" s="147"/>
      <c r="AF83" s="147"/>
      <c r="AG83" s="147" t="s">
        <v>2142</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266" t="s">
        <v>2258</v>
      </c>
      <c r="D84" s="267"/>
      <c r="E84" s="267"/>
      <c r="F84" s="267"/>
      <c r="G84" s="267"/>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404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9">
        <v>67</v>
      </c>
      <c r="B85" s="190" t="s">
        <v>2259</v>
      </c>
      <c r="C85" s="196" t="s">
        <v>2260</v>
      </c>
      <c r="D85" s="191" t="s">
        <v>2261</v>
      </c>
      <c r="E85" s="192">
        <v>5</v>
      </c>
      <c r="F85" s="193"/>
      <c r="G85" s="194">
        <f t="shared" ref="G85:G90" si="35">ROUND(E85*F85,2)</f>
        <v>0</v>
      </c>
      <c r="H85" s="193"/>
      <c r="I85" s="194">
        <f t="shared" ref="I85:I90" si="36">ROUND(E85*H85,2)</f>
        <v>0</v>
      </c>
      <c r="J85" s="193"/>
      <c r="K85" s="194">
        <f t="shared" ref="K85:K90" si="37">ROUND(E85*J85,2)</f>
        <v>0</v>
      </c>
      <c r="L85" s="194">
        <v>21</v>
      </c>
      <c r="M85" s="194">
        <f t="shared" ref="M85:M90" si="38">G85*(1+L85/100)</f>
        <v>0</v>
      </c>
      <c r="N85" s="194">
        <v>0</v>
      </c>
      <c r="O85" s="194">
        <f t="shared" ref="O85:O90" si="39">ROUND(E85*N85,2)</f>
        <v>0</v>
      </c>
      <c r="P85" s="194">
        <v>0</v>
      </c>
      <c r="Q85" s="194">
        <f t="shared" ref="Q85:Q90" si="40">ROUND(E85*P85,2)</f>
        <v>0</v>
      </c>
      <c r="R85" s="194"/>
      <c r="S85" s="194" t="s">
        <v>255</v>
      </c>
      <c r="T85" s="195" t="s">
        <v>256</v>
      </c>
      <c r="U85" s="156">
        <v>0</v>
      </c>
      <c r="V85" s="156">
        <f t="shared" ref="V85:V90" si="41">ROUND(E85*U85,2)</f>
        <v>0</v>
      </c>
      <c r="W85" s="156"/>
      <c r="X85" s="156" t="s">
        <v>961</v>
      </c>
      <c r="Y85" s="147"/>
      <c r="Z85" s="147"/>
      <c r="AA85" s="147"/>
      <c r="AB85" s="147"/>
      <c r="AC85" s="147"/>
      <c r="AD85" s="147"/>
      <c r="AE85" s="147"/>
      <c r="AF85" s="147"/>
      <c r="AG85" s="147" t="s">
        <v>1617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33.75" outlineLevel="1" x14ac:dyDescent="0.2">
      <c r="A86" s="189">
        <v>68</v>
      </c>
      <c r="B86" s="190" t="s">
        <v>2255</v>
      </c>
      <c r="C86" s="196" t="s">
        <v>2262</v>
      </c>
      <c r="D86" s="191" t="s">
        <v>2185</v>
      </c>
      <c r="E86" s="192">
        <v>15</v>
      </c>
      <c r="F86" s="193"/>
      <c r="G86" s="194">
        <f t="shared" si="35"/>
        <v>0</v>
      </c>
      <c r="H86" s="193"/>
      <c r="I86" s="194">
        <f t="shared" si="36"/>
        <v>0</v>
      </c>
      <c r="J86" s="193"/>
      <c r="K86" s="194">
        <f t="shared" si="37"/>
        <v>0</v>
      </c>
      <c r="L86" s="194">
        <v>21</v>
      </c>
      <c r="M86" s="194">
        <f t="shared" si="38"/>
        <v>0</v>
      </c>
      <c r="N86" s="194">
        <v>0</v>
      </c>
      <c r="O86" s="194">
        <f t="shared" si="39"/>
        <v>0</v>
      </c>
      <c r="P86" s="194">
        <v>0</v>
      </c>
      <c r="Q86" s="194">
        <f t="shared" si="40"/>
        <v>0</v>
      </c>
      <c r="R86" s="194"/>
      <c r="S86" s="194" t="s">
        <v>255</v>
      </c>
      <c r="T86" s="195" t="s">
        <v>256</v>
      </c>
      <c r="U86" s="156">
        <v>0</v>
      </c>
      <c r="V86" s="156">
        <f t="shared" si="41"/>
        <v>0</v>
      </c>
      <c r="W86" s="156"/>
      <c r="X86" s="156" t="s">
        <v>2141</v>
      </c>
      <c r="Y86" s="147"/>
      <c r="Z86" s="147"/>
      <c r="AA86" s="147"/>
      <c r="AB86" s="147"/>
      <c r="AC86" s="147"/>
      <c r="AD86" s="147"/>
      <c r="AE86" s="147"/>
      <c r="AF86" s="147"/>
      <c r="AG86" s="147" t="s">
        <v>2142</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ht="22.5" outlineLevel="1" x14ac:dyDescent="0.2">
      <c r="A87" s="189">
        <v>69</v>
      </c>
      <c r="B87" s="190" t="s">
        <v>2255</v>
      </c>
      <c r="C87" s="196" t="s">
        <v>2263</v>
      </c>
      <c r="D87" s="191" t="s">
        <v>2185</v>
      </c>
      <c r="E87" s="192">
        <v>5</v>
      </c>
      <c r="F87" s="193"/>
      <c r="G87" s="194">
        <f t="shared" si="35"/>
        <v>0</v>
      </c>
      <c r="H87" s="193"/>
      <c r="I87" s="194">
        <f t="shared" si="36"/>
        <v>0</v>
      </c>
      <c r="J87" s="193"/>
      <c r="K87" s="194">
        <f t="shared" si="37"/>
        <v>0</v>
      </c>
      <c r="L87" s="194">
        <v>21</v>
      </c>
      <c r="M87" s="194">
        <f t="shared" si="38"/>
        <v>0</v>
      </c>
      <c r="N87" s="194">
        <v>0</v>
      </c>
      <c r="O87" s="194">
        <f t="shared" si="39"/>
        <v>0</v>
      </c>
      <c r="P87" s="194">
        <v>0</v>
      </c>
      <c r="Q87" s="194">
        <f t="shared" si="40"/>
        <v>0</v>
      </c>
      <c r="R87" s="194"/>
      <c r="S87" s="194" t="s">
        <v>255</v>
      </c>
      <c r="T87" s="195" t="s">
        <v>256</v>
      </c>
      <c r="U87" s="156">
        <v>0</v>
      </c>
      <c r="V87" s="156">
        <f t="shared" si="41"/>
        <v>0</v>
      </c>
      <c r="W87" s="156"/>
      <c r="X87" s="156" t="s">
        <v>2141</v>
      </c>
      <c r="Y87" s="147"/>
      <c r="Z87" s="147"/>
      <c r="AA87" s="147"/>
      <c r="AB87" s="147"/>
      <c r="AC87" s="147"/>
      <c r="AD87" s="147"/>
      <c r="AE87" s="147"/>
      <c r="AF87" s="147"/>
      <c r="AG87" s="147" t="s">
        <v>2142</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33.75" outlineLevel="1" x14ac:dyDescent="0.2">
      <c r="A88" s="189">
        <v>70</v>
      </c>
      <c r="B88" s="190" t="s">
        <v>2255</v>
      </c>
      <c r="C88" s="196" t="s">
        <v>2264</v>
      </c>
      <c r="D88" s="191" t="s">
        <v>2185</v>
      </c>
      <c r="E88" s="192">
        <v>52</v>
      </c>
      <c r="F88" s="193"/>
      <c r="G88" s="194">
        <f t="shared" si="35"/>
        <v>0</v>
      </c>
      <c r="H88" s="193"/>
      <c r="I88" s="194">
        <f t="shared" si="36"/>
        <v>0</v>
      </c>
      <c r="J88" s="193"/>
      <c r="K88" s="194">
        <f t="shared" si="37"/>
        <v>0</v>
      </c>
      <c r="L88" s="194">
        <v>21</v>
      </c>
      <c r="M88" s="194">
        <f t="shared" si="38"/>
        <v>0</v>
      </c>
      <c r="N88" s="194">
        <v>0</v>
      </c>
      <c r="O88" s="194">
        <f t="shared" si="39"/>
        <v>0</v>
      </c>
      <c r="P88" s="194">
        <v>0</v>
      </c>
      <c r="Q88" s="194">
        <f t="shared" si="40"/>
        <v>0</v>
      </c>
      <c r="R88" s="194"/>
      <c r="S88" s="194" t="s">
        <v>255</v>
      </c>
      <c r="T88" s="195" t="s">
        <v>256</v>
      </c>
      <c r="U88" s="156">
        <v>0</v>
      </c>
      <c r="V88" s="156">
        <f t="shared" si="41"/>
        <v>0</v>
      </c>
      <c r="W88" s="156"/>
      <c r="X88" s="156" t="s">
        <v>2141</v>
      </c>
      <c r="Y88" s="147"/>
      <c r="Z88" s="147"/>
      <c r="AA88" s="147"/>
      <c r="AB88" s="147"/>
      <c r="AC88" s="147"/>
      <c r="AD88" s="147"/>
      <c r="AE88" s="147"/>
      <c r="AF88" s="147"/>
      <c r="AG88" s="147" t="s">
        <v>2142</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33.75" outlineLevel="1" x14ac:dyDescent="0.2">
      <c r="A89" s="189">
        <v>71</v>
      </c>
      <c r="B89" s="190" t="s">
        <v>2255</v>
      </c>
      <c r="C89" s="196" t="s">
        <v>2265</v>
      </c>
      <c r="D89" s="191" t="s">
        <v>2185</v>
      </c>
      <c r="E89" s="192">
        <v>1</v>
      </c>
      <c r="F89" s="193"/>
      <c r="G89" s="194">
        <f t="shared" si="35"/>
        <v>0</v>
      </c>
      <c r="H89" s="193"/>
      <c r="I89" s="194">
        <f t="shared" si="36"/>
        <v>0</v>
      </c>
      <c r="J89" s="193"/>
      <c r="K89" s="194">
        <f t="shared" si="37"/>
        <v>0</v>
      </c>
      <c r="L89" s="194">
        <v>21</v>
      </c>
      <c r="M89" s="194">
        <f t="shared" si="38"/>
        <v>0</v>
      </c>
      <c r="N89" s="194">
        <v>0</v>
      </c>
      <c r="O89" s="194">
        <f t="shared" si="39"/>
        <v>0</v>
      </c>
      <c r="P89" s="194">
        <v>0</v>
      </c>
      <c r="Q89" s="194">
        <f t="shared" si="40"/>
        <v>0</v>
      </c>
      <c r="R89" s="194"/>
      <c r="S89" s="194" t="s">
        <v>255</v>
      </c>
      <c r="T89" s="195" t="s">
        <v>256</v>
      </c>
      <c r="U89" s="156">
        <v>0</v>
      </c>
      <c r="V89" s="156">
        <f t="shared" si="41"/>
        <v>0</v>
      </c>
      <c r="W89" s="156"/>
      <c r="X89" s="156" t="s">
        <v>2141</v>
      </c>
      <c r="Y89" s="147"/>
      <c r="Z89" s="147"/>
      <c r="AA89" s="147"/>
      <c r="AB89" s="147"/>
      <c r="AC89" s="147"/>
      <c r="AD89" s="147"/>
      <c r="AE89" s="147"/>
      <c r="AF89" s="147"/>
      <c r="AG89" s="147" t="s">
        <v>2142</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89">
        <v>72</v>
      </c>
      <c r="B90" s="190" t="s">
        <v>2255</v>
      </c>
      <c r="C90" s="196" t="s">
        <v>2266</v>
      </c>
      <c r="D90" s="191" t="s">
        <v>2185</v>
      </c>
      <c r="E90" s="192">
        <v>11</v>
      </c>
      <c r="F90" s="193"/>
      <c r="G90" s="194">
        <f t="shared" si="35"/>
        <v>0</v>
      </c>
      <c r="H90" s="193"/>
      <c r="I90" s="194">
        <f t="shared" si="36"/>
        <v>0</v>
      </c>
      <c r="J90" s="193"/>
      <c r="K90" s="194">
        <f t="shared" si="37"/>
        <v>0</v>
      </c>
      <c r="L90" s="194">
        <v>21</v>
      </c>
      <c r="M90" s="194">
        <f t="shared" si="38"/>
        <v>0</v>
      </c>
      <c r="N90" s="194">
        <v>0</v>
      </c>
      <c r="O90" s="194">
        <f t="shared" si="39"/>
        <v>0</v>
      </c>
      <c r="P90" s="194">
        <v>0</v>
      </c>
      <c r="Q90" s="194">
        <f t="shared" si="40"/>
        <v>0</v>
      </c>
      <c r="R90" s="194"/>
      <c r="S90" s="194" t="s">
        <v>255</v>
      </c>
      <c r="T90" s="195" t="s">
        <v>256</v>
      </c>
      <c r="U90" s="156">
        <v>0</v>
      </c>
      <c r="V90" s="156">
        <f t="shared" si="41"/>
        <v>0</v>
      </c>
      <c r="W90" s="156"/>
      <c r="X90" s="156" t="s">
        <v>2141</v>
      </c>
      <c r="Y90" s="147"/>
      <c r="Z90" s="147"/>
      <c r="AA90" s="147"/>
      <c r="AB90" s="147"/>
      <c r="AC90" s="147"/>
      <c r="AD90" s="147"/>
      <c r="AE90" s="147"/>
      <c r="AF90" s="147"/>
      <c r="AG90" s="147" t="s">
        <v>2142</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x14ac:dyDescent="0.2">
      <c r="A91" s="160" t="s">
        <v>250</v>
      </c>
      <c r="B91" s="161" t="s">
        <v>101</v>
      </c>
      <c r="C91" s="174" t="s">
        <v>98</v>
      </c>
      <c r="D91" s="162"/>
      <c r="E91" s="163"/>
      <c r="F91" s="164"/>
      <c r="G91" s="164">
        <f>SUMIF(AG92:AG93,"&lt;&gt;NOR",G92:G93)</f>
        <v>0</v>
      </c>
      <c r="H91" s="164"/>
      <c r="I91" s="164">
        <f>SUM(I92:I93)</f>
        <v>0</v>
      </c>
      <c r="J91" s="164"/>
      <c r="K91" s="164">
        <f>SUM(K92:K93)</f>
        <v>0</v>
      </c>
      <c r="L91" s="164"/>
      <c r="M91" s="164">
        <f>SUM(M92:M93)</f>
        <v>0</v>
      </c>
      <c r="N91" s="164"/>
      <c r="O91" s="164">
        <f>SUM(O92:O93)</f>
        <v>0</v>
      </c>
      <c r="P91" s="164"/>
      <c r="Q91" s="164">
        <f>SUM(Q92:Q93)</f>
        <v>0</v>
      </c>
      <c r="R91" s="164"/>
      <c r="S91" s="164"/>
      <c r="T91" s="165"/>
      <c r="U91" s="159"/>
      <c r="V91" s="159">
        <f>SUM(V92:V93)</f>
        <v>0</v>
      </c>
      <c r="W91" s="159"/>
      <c r="X91" s="159"/>
      <c r="AG91" t="s">
        <v>251</v>
      </c>
    </row>
    <row r="92" spans="1:60" outlineLevel="1" x14ac:dyDescent="0.2">
      <c r="A92" s="189">
        <v>73</v>
      </c>
      <c r="B92" s="190" t="s">
        <v>2267</v>
      </c>
      <c r="C92" s="196" t="s">
        <v>2268</v>
      </c>
      <c r="D92" s="191" t="s">
        <v>1928</v>
      </c>
      <c r="E92" s="192">
        <v>1</v>
      </c>
      <c r="F92" s="193"/>
      <c r="G92" s="194">
        <f>ROUND(E92*F92,2)</f>
        <v>0</v>
      </c>
      <c r="H92" s="193"/>
      <c r="I92" s="194">
        <f>ROUND(E92*H92,2)</f>
        <v>0</v>
      </c>
      <c r="J92" s="193"/>
      <c r="K92" s="194">
        <f>ROUND(E92*J92,2)</f>
        <v>0</v>
      </c>
      <c r="L92" s="194">
        <v>21</v>
      </c>
      <c r="M92" s="194">
        <f>G92*(1+L92/100)</f>
        <v>0</v>
      </c>
      <c r="N92" s="194">
        <v>0</v>
      </c>
      <c r="O92" s="194">
        <f>ROUND(E92*N92,2)</f>
        <v>0</v>
      </c>
      <c r="P92" s="194">
        <v>0</v>
      </c>
      <c r="Q92" s="194">
        <f>ROUND(E92*P92,2)</f>
        <v>0</v>
      </c>
      <c r="R92" s="194"/>
      <c r="S92" s="194" t="s">
        <v>255</v>
      </c>
      <c r="T92" s="195" t="s">
        <v>256</v>
      </c>
      <c r="U92" s="156">
        <v>0</v>
      </c>
      <c r="V92" s="156">
        <f>ROUND(E92*U92,2)</f>
        <v>0</v>
      </c>
      <c r="W92" s="156"/>
      <c r="X92" s="156" t="s">
        <v>257</v>
      </c>
      <c r="Y92" s="147"/>
      <c r="Z92" s="147"/>
      <c r="AA92" s="147"/>
      <c r="AB92" s="147"/>
      <c r="AC92" s="147"/>
      <c r="AD92" s="147"/>
      <c r="AE92" s="147"/>
      <c r="AF92" s="147"/>
      <c r="AG92" s="147" t="s">
        <v>1598</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89">
        <v>74</v>
      </c>
      <c r="B93" s="190" t="s">
        <v>2269</v>
      </c>
      <c r="C93" s="196" t="s">
        <v>2270</v>
      </c>
      <c r="D93" s="191" t="s">
        <v>1928</v>
      </c>
      <c r="E93" s="192">
        <v>1</v>
      </c>
      <c r="F93" s="193"/>
      <c r="G93" s="194">
        <f>ROUND(E93*F93,2)</f>
        <v>0</v>
      </c>
      <c r="H93" s="193"/>
      <c r="I93" s="194">
        <f>ROUND(E93*H93,2)</f>
        <v>0</v>
      </c>
      <c r="J93" s="193"/>
      <c r="K93" s="194">
        <f>ROUND(E93*J93,2)</f>
        <v>0</v>
      </c>
      <c r="L93" s="194">
        <v>21</v>
      </c>
      <c r="M93" s="194">
        <f>G93*(1+L93/100)</f>
        <v>0</v>
      </c>
      <c r="N93" s="194">
        <v>0</v>
      </c>
      <c r="O93" s="194">
        <f>ROUND(E93*N93,2)</f>
        <v>0</v>
      </c>
      <c r="P93" s="194">
        <v>0</v>
      </c>
      <c r="Q93" s="194">
        <f>ROUND(E93*P93,2)</f>
        <v>0</v>
      </c>
      <c r="R93" s="194"/>
      <c r="S93" s="194" t="s">
        <v>255</v>
      </c>
      <c r="T93" s="195" t="s">
        <v>256</v>
      </c>
      <c r="U93" s="156">
        <v>0</v>
      </c>
      <c r="V93" s="156">
        <f>ROUND(E93*U93,2)</f>
        <v>0</v>
      </c>
      <c r="W93" s="156"/>
      <c r="X93" s="156" t="s">
        <v>257</v>
      </c>
      <c r="Y93" s="147"/>
      <c r="Z93" s="147"/>
      <c r="AA93" s="147"/>
      <c r="AB93" s="147"/>
      <c r="AC93" s="147"/>
      <c r="AD93" s="147"/>
      <c r="AE93" s="147"/>
      <c r="AF93" s="147"/>
      <c r="AG93" s="147" t="s">
        <v>1598</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x14ac:dyDescent="0.2">
      <c r="A94" s="160" t="s">
        <v>250</v>
      </c>
      <c r="B94" s="161" t="s">
        <v>102</v>
      </c>
      <c r="C94" s="174" t="s">
        <v>103</v>
      </c>
      <c r="D94" s="162"/>
      <c r="E94" s="163"/>
      <c r="F94" s="164"/>
      <c r="G94" s="164">
        <f>SUMIF(AG95:AG150,"&lt;&gt;NOR",G95:G150)</f>
        <v>0</v>
      </c>
      <c r="H94" s="164"/>
      <c r="I94" s="164">
        <f>SUM(I95:I150)</f>
        <v>0</v>
      </c>
      <c r="J94" s="164"/>
      <c r="K94" s="164">
        <f>SUM(K95:K150)</f>
        <v>0</v>
      </c>
      <c r="L94" s="164"/>
      <c r="M94" s="164">
        <f>SUM(M95:M150)</f>
        <v>0</v>
      </c>
      <c r="N94" s="164"/>
      <c r="O94" s="164">
        <f>SUM(O95:O150)</f>
        <v>0</v>
      </c>
      <c r="P94" s="164"/>
      <c r="Q94" s="164">
        <f>SUM(Q95:Q150)</f>
        <v>0</v>
      </c>
      <c r="R94" s="164"/>
      <c r="S94" s="164"/>
      <c r="T94" s="165"/>
      <c r="U94" s="159"/>
      <c r="V94" s="159">
        <f>SUM(V95:V150)</f>
        <v>0</v>
      </c>
      <c r="W94" s="159"/>
      <c r="X94" s="159"/>
      <c r="AG94" t="s">
        <v>251</v>
      </c>
    </row>
    <row r="95" spans="1:60" outlineLevel="1" x14ac:dyDescent="0.2">
      <c r="A95" s="189">
        <v>75</v>
      </c>
      <c r="B95" s="190" t="s">
        <v>2271</v>
      </c>
      <c r="C95" s="196" t="s">
        <v>2272</v>
      </c>
      <c r="D95" s="191" t="s">
        <v>389</v>
      </c>
      <c r="E95" s="192">
        <v>12</v>
      </c>
      <c r="F95" s="193"/>
      <c r="G95" s="194">
        <f t="shared" ref="G95:G126" si="42">ROUND(E95*F95,2)</f>
        <v>0</v>
      </c>
      <c r="H95" s="193"/>
      <c r="I95" s="194">
        <f t="shared" ref="I95:I126" si="43">ROUND(E95*H95,2)</f>
        <v>0</v>
      </c>
      <c r="J95" s="193"/>
      <c r="K95" s="194">
        <f t="shared" ref="K95:K126" si="44">ROUND(E95*J95,2)</f>
        <v>0</v>
      </c>
      <c r="L95" s="194">
        <v>21</v>
      </c>
      <c r="M95" s="194">
        <f t="shared" ref="M95:M126" si="45">G95*(1+L95/100)</f>
        <v>0</v>
      </c>
      <c r="N95" s="194">
        <v>0</v>
      </c>
      <c r="O95" s="194">
        <f t="shared" ref="O95:O126" si="46">ROUND(E95*N95,2)</f>
        <v>0</v>
      </c>
      <c r="P95" s="194">
        <v>0</v>
      </c>
      <c r="Q95" s="194">
        <f t="shared" ref="Q95:Q126" si="47">ROUND(E95*P95,2)</f>
        <v>0</v>
      </c>
      <c r="R95" s="194"/>
      <c r="S95" s="194" t="s">
        <v>255</v>
      </c>
      <c r="T95" s="195" t="s">
        <v>256</v>
      </c>
      <c r="U95" s="156">
        <v>0</v>
      </c>
      <c r="V95" s="156">
        <f t="shared" ref="V95:V126" si="48">ROUND(E95*U95,2)</f>
        <v>0</v>
      </c>
      <c r="W95" s="156"/>
      <c r="X95" s="156" t="s">
        <v>257</v>
      </c>
      <c r="Y95" s="147"/>
      <c r="Z95" s="147"/>
      <c r="AA95" s="147"/>
      <c r="AB95" s="147"/>
      <c r="AC95" s="147"/>
      <c r="AD95" s="147"/>
      <c r="AE95" s="147"/>
      <c r="AF95" s="147"/>
      <c r="AG95" s="147" t="s">
        <v>1598</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89">
        <v>76</v>
      </c>
      <c r="B96" s="190" t="s">
        <v>2273</v>
      </c>
      <c r="C96" s="196" t="s">
        <v>2274</v>
      </c>
      <c r="D96" s="191" t="s">
        <v>389</v>
      </c>
      <c r="E96" s="192">
        <v>22</v>
      </c>
      <c r="F96" s="193"/>
      <c r="G96" s="194">
        <f t="shared" si="42"/>
        <v>0</v>
      </c>
      <c r="H96" s="193"/>
      <c r="I96" s="194">
        <f t="shared" si="43"/>
        <v>0</v>
      </c>
      <c r="J96" s="193"/>
      <c r="K96" s="194">
        <f t="shared" si="44"/>
        <v>0</v>
      </c>
      <c r="L96" s="194">
        <v>21</v>
      </c>
      <c r="M96" s="194">
        <f t="shared" si="45"/>
        <v>0</v>
      </c>
      <c r="N96" s="194">
        <v>0</v>
      </c>
      <c r="O96" s="194">
        <f t="shared" si="46"/>
        <v>0</v>
      </c>
      <c r="P96" s="194">
        <v>0</v>
      </c>
      <c r="Q96" s="194">
        <f t="shared" si="47"/>
        <v>0</v>
      </c>
      <c r="R96" s="194"/>
      <c r="S96" s="194" t="s">
        <v>255</v>
      </c>
      <c r="T96" s="195" t="s">
        <v>256</v>
      </c>
      <c r="U96" s="156">
        <v>0</v>
      </c>
      <c r="V96" s="156">
        <f t="shared" si="48"/>
        <v>0</v>
      </c>
      <c r="W96" s="156"/>
      <c r="X96" s="156" t="s">
        <v>257</v>
      </c>
      <c r="Y96" s="147"/>
      <c r="Z96" s="147"/>
      <c r="AA96" s="147"/>
      <c r="AB96" s="147"/>
      <c r="AC96" s="147"/>
      <c r="AD96" s="147"/>
      <c r="AE96" s="147"/>
      <c r="AF96" s="147"/>
      <c r="AG96" s="147" t="s">
        <v>1598</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89">
        <v>77</v>
      </c>
      <c r="B97" s="190" t="s">
        <v>2275</v>
      </c>
      <c r="C97" s="196" t="s">
        <v>2276</v>
      </c>
      <c r="D97" s="191" t="s">
        <v>389</v>
      </c>
      <c r="E97" s="192">
        <v>1140</v>
      </c>
      <c r="F97" s="193"/>
      <c r="G97" s="194">
        <f t="shared" si="42"/>
        <v>0</v>
      </c>
      <c r="H97" s="193"/>
      <c r="I97" s="194">
        <f t="shared" si="43"/>
        <v>0</v>
      </c>
      <c r="J97" s="193"/>
      <c r="K97" s="194">
        <f t="shared" si="44"/>
        <v>0</v>
      </c>
      <c r="L97" s="194">
        <v>21</v>
      </c>
      <c r="M97" s="194">
        <f t="shared" si="45"/>
        <v>0</v>
      </c>
      <c r="N97" s="194">
        <v>0</v>
      </c>
      <c r="O97" s="194">
        <f t="shared" si="46"/>
        <v>0</v>
      </c>
      <c r="P97" s="194">
        <v>0</v>
      </c>
      <c r="Q97" s="194">
        <f t="shared" si="47"/>
        <v>0</v>
      </c>
      <c r="R97" s="194"/>
      <c r="S97" s="194" t="s">
        <v>255</v>
      </c>
      <c r="T97" s="195" t="s">
        <v>256</v>
      </c>
      <c r="U97" s="156">
        <v>0</v>
      </c>
      <c r="V97" s="156">
        <f t="shared" si="48"/>
        <v>0</v>
      </c>
      <c r="W97" s="156"/>
      <c r="X97" s="156" t="s">
        <v>257</v>
      </c>
      <c r="Y97" s="147"/>
      <c r="Z97" s="147"/>
      <c r="AA97" s="147"/>
      <c r="AB97" s="147"/>
      <c r="AC97" s="147"/>
      <c r="AD97" s="147"/>
      <c r="AE97" s="147"/>
      <c r="AF97" s="147"/>
      <c r="AG97" s="147" t="s">
        <v>1598</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89">
        <v>78</v>
      </c>
      <c r="B98" s="190" t="s">
        <v>2277</v>
      </c>
      <c r="C98" s="196" t="s">
        <v>2278</v>
      </c>
      <c r="D98" s="191" t="s">
        <v>389</v>
      </c>
      <c r="E98" s="192">
        <v>2</v>
      </c>
      <c r="F98" s="193"/>
      <c r="G98" s="194">
        <f t="shared" si="42"/>
        <v>0</v>
      </c>
      <c r="H98" s="193"/>
      <c r="I98" s="194">
        <f t="shared" si="43"/>
        <v>0</v>
      </c>
      <c r="J98" s="193"/>
      <c r="K98" s="194">
        <f t="shared" si="44"/>
        <v>0</v>
      </c>
      <c r="L98" s="194">
        <v>21</v>
      </c>
      <c r="M98" s="194">
        <f t="shared" si="45"/>
        <v>0</v>
      </c>
      <c r="N98" s="194">
        <v>0</v>
      </c>
      <c r="O98" s="194">
        <f t="shared" si="46"/>
        <v>0</v>
      </c>
      <c r="P98" s="194">
        <v>0</v>
      </c>
      <c r="Q98" s="194">
        <f t="shared" si="47"/>
        <v>0</v>
      </c>
      <c r="R98" s="194"/>
      <c r="S98" s="194" t="s">
        <v>255</v>
      </c>
      <c r="T98" s="195" t="s">
        <v>256</v>
      </c>
      <c r="U98" s="156">
        <v>0</v>
      </c>
      <c r="V98" s="156">
        <f t="shared" si="48"/>
        <v>0</v>
      </c>
      <c r="W98" s="156"/>
      <c r="X98" s="156" t="s">
        <v>257</v>
      </c>
      <c r="Y98" s="147"/>
      <c r="Z98" s="147"/>
      <c r="AA98" s="147"/>
      <c r="AB98" s="147"/>
      <c r="AC98" s="147"/>
      <c r="AD98" s="147"/>
      <c r="AE98" s="147"/>
      <c r="AF98" s="147"/>
      <c r="AG98" s="147" t="s">
        <v>1598</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89">
        <v>79</v>
      </c>
      <c r="B99" s="190" t="s">
        <v>2279</v>
      </c>
      <c r="C99" s="196" t="s">
        <v>2280</v>
      </c>
      <c r="D99" s="191" t="s">
        <v>389</v>
      </c>
      <c r="E99" s="192">
        <v>8</v>
      </c>
      <c r="F99" s="193"/>
      <c r="G99" s="194">
        <f t="shared" si="42"/>
        <v>0</v>
      </c>
      <c r="H99" s="193"/>
      <c r="I99" s="194">
        <f t="shared" si="43"/>
        <v>0</v>
      </c>
      <c r="J99" s="193"/>
      <c r="K99" s="194">
        <f t="shared" si="44"/>
        <v>0</v>
      </c>
      <c r="L99" s="194">
        <v>21</v>
      </c>
      <c r="M99" s="194">
        <f t="shared" si="45"/>
        <v>0</v>
      </c>
      <c r="N99" s="194">
        <v>0</v>
      </c>
      <c r="O99" s="194">
        <f t="shared" si="46"/>
        <v>0</v>
      </c>
      <c r="P99" s="194">
        <v>0</v>
      </c>
      <c r="Q99" s="194">
        <f t="shared" si="47"/>
        <v>0</v>
      </c>
      <c r="R99" s="194"/>
      <c r="S99" s="194" t="s">
        <v>255</v>
      </c>
      <c r="T99" s="195" t="s">
        <v>256</v>
      </c>
      <c r="U99" s="156">
        <v>0</v>
      </c>
      <c r="V99" s="156">
        <f t="shared" si="48"/>
        <v>0</v>
      </c>
      <c r="W99" s="156"/>
      <c r="X99" s="156" t="s">
        <v>257</v>
      </c>
      <c r="Y99" s="147"/>
      <c r="Z99" s="147"/>
      <c r="AA99" s="147"/>
      <c r="AB99" s="147"/>
      <c r="AC99" s="147"/>
      <c r="AD99" s="147"/>
      <c r="AE99" s="147"/>
      <c r="AF99" s="147"/>
      <c r="AG99" s="147" t="s">
        <v>1598</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89">
        <v>80</v>
      </c>
      <c r="B100" s="190" t="s">
        <v>2281</v>
      </c>
      <c r="C100" s="196" t="s">
        <v>2282</v>
      </c>
      <c r="D100" s="191" t="s">
        <v>389</v>
      </c>
      <c r="E100" s="192">
        <v>1</v>
      </c>
      <c r="F100" s="193"/>
      <c r="G100" s="194">
        <f t="shared" si="42"/>
        <v>0</v>
      </c>
      <c r="H100" s="193"/>
      <c r="I100" s="194">
        <f t="shared" si="43"/>
        <v>0</v>
      </c>
      <c r="J100" s="193"/>
      <c r="K100" s="194">
        <f t="shared" si="44"/>
        <v>0</v>
      </c>
      <c r="L100" s="194">
        <v>21</v>
      </c>
      <c r="M100" s="194">
        <f t="shared" si="45"/>
        <v>0</v>
      </c>
      <c r="N100" s="194">
        <v>0</v>
      </c>
      <c r="O100" s="194">
        <f t="shared" si="46"/>
        <v>0</v>
      </c>
      <c r="P100" s="194">
        <v>0</v>
      </c>
      <c r="Q100" s="194">
        <f t="shared" si="47"/>
        <v>0</v>
      </c>
      <c r="R100" s="194"/>
      <c r="S100" s="194" t="s">
        <v>255</v>
      </c>
      <c r="T100" s="195" t="s">
        <v>256</v>
      </c>
      <c r="U100" s="156">
        <v>0</v>
      </c>
      <c r="V100" s="156">
        <f t="shared" si="48"/>
        <v>0</v>
      </c>
      <c r="W100" s="156"/>
      <c r="X100" s="156" t="s">
        <v>257</v>
      </c>
      <c r="Y100" s="147"/>
      <c r="Z100" s="147"/>
      <c r="AA100" s="147"/>
      <c r="AB100" s="147"/>
      <c r="AC100" s="147"/>
      <c r="AD100" s="147"/>
      <c r="AE100" s="147"/>
      <c r="AF100" s="147"/>
      <c r="AG100" s="147" t="s">
        <v>1598</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89">
        <v>81</v>
      </c>
      <c r="B101" s="190" t="s">
        <v>2283</v>
      </c>
      <c r="C101" s="196" t="s">
        <v>2284</v>
      </c>
      <c r="D101" s="191" t="s">
        <v>389</v>
      </c>
      <c r="E101" s="192">
        <v>9</v>
      </c>
      <c r="F101" s="193"/>
      <c r="G101" s="194">
        <f t="shared" si="42"/>
        <v>0</v>
      </c>
      <c r="H101" s="193"/>
      <c r="I101" s="194">
        <f t="shared" si="43"/>
        <v>0</v>
      </c>
      <c r="J101" s="193"/>
      <c r="K101" s="194">
        <f t="shared" si="44"/>
        <v>0</v>
      </c>
      <c r="L101" s="194">
        <v>21</v>
      </c>
      <c r="M101" s="194">
        <f t="shared" si="45"/>
        <v>0</v>
      </c>
      <c r="N101" s="194">
        <v>0</v>
      </c>
      <c r="O101" s="194">
        <f t="shared" si="46"/>
        <v>0</v>
      </c>
      <c r="P101" s="194">
        <v>0</v>
      </c>
      <c r="Q101" s="194">
        <f t="shared" si="47"/>
        <v>0</v>
      </c>
      <c r="R101" s="194"/>
      <c r="S101" s="194" t="s">
        <v>255</v>
      </c>
      <c r="T101" s="195" t="s">
        <v>256</v>
      </c>
      <c r="U101" s="156">
        <v>0</v>
      </c>
      <c r="V101" s="156">
        <f t="shared" si="48"/>
        <v>0</v>
      </c>
      <c r="W101" s="156"/>
      <c r="X101" s="156" t="s">
        <v>257</v>
      </c>
      <c r="Y101" s="147"/>
      <c r="Z101" s="147"/>
      <c r="AA101" s="147"/>
      <c r="AB101" s="147"/>
      <c r="AC101" s="147"/>
      <c r="AD101" s="147"/>
      <c r="AE101" s="147"/>
      <c r="AF101" s="147"/>
      <c r="AG101" s="147" t="s">
        <v>1598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89">
        <v>82</v>
      </c>
      <c r="B102" s="190" t="s">
        <v>2285</v>
      </c>
      <c r="C102" s="196" t="s">
        <v>2286</v>
      </c>
      <c r="D102" s="191" t="s">
        <v>514</v>
      </c>
      <c r="E102" s="192">
        <v>10</v>
      </c>
      <c r="F102" s="193"/>
      <c r="G102" s="194">
        <f t="shared" si="42"/>
        <v>0</v>
      </c>
      <c r="H102" s="193"/>
      <c r="I102" s="194">
        <f t="shared" si="43"/>
        <v>0</v>
      </c>
      <c r="J102" s="193"/>
      <c r="K102" s="194">
        <f t="shared" si="44"/>
        <v>0</v>
      </c>
      <c r="L102" s="194">
        <v>21</v>
      </c>
      <c r="M102" s="194">
        <f t="shared" si="45"/>
        <v>0</v>
      </c>
      <c r="N102" s="194">
        <v>0</v>
      </c>
      <c r="O102" s="194">
        <f t="shared" si="46"/>
        <v>0</v>
      </c>
      <c r="P102" s="194">
        <v>0</v>
      </c>
      <c r="Q102" s="194">
        <f t="shared" si="47"/>
        <v>0</v>
      </c>
      <c r="R102" s="194"/>
      <c r="S102" s="194" t="s">
        <v>255</v>
      </c>
      <c r="T102" s="195" t="s">
        <v>256</v>
      </c>
      <c r="U102" s="156">
        <v>0</v>
      </c>
      <c r="V102" s="156">
        <f t="shared" si="48"/>
        <v>0</v>
      </c>
      <c r="W102" s="156"/>
      <c r="X102" s="156" t="s">
        <v>257</v>
      </c>
      <c r="Y102" s="147"/>
      <c r="Z102" s="147"/>
      <c r="AA102" s="147"/>
      <c r="AB102" s="147"/>
      <c r="AC102" s="147"/>
      <c r="AD102" s="147"/>
      <c r="AE102" s="147"/>
      <c r="AF102" s="147"/>
      <c r="AG102" s="147" t="s">
        <v>1598</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89">
        <v>83</v>
      </c>
      <c r="B103" s="190" t="s">
        <v>2287</v>
      </c>
      <c r="C103" s="196" t="s">
        <v>2288</v>
      </c>
      <c r="D103" s="191" t="s">
        <v>514</v>
      </c>
      <c r="E103" s="192">
        <v>10</v>
      </c>
      <c r="F103" s="193"/>
      <c r="G103" s="194">
        <f t="shared" si="42"/>
        <v>0</v>
      </c>
      <c r="H103" s="193"/>
      <c r="I103" s="194">
        <f t="shared" si="43"/>
        <v>0</v>
      </c>
      <c r="J103" s="193"/>
      <c r="K103" s="194">
        <f t="shared" si="44"/>
        <v>0</v>
      </c>
      <c r="L103" s="194">
        <v>21</v>
      </c>
      <c r="M103" s="194">
        <f t="shared" si="45"/>
        <v>0</v>
      </c>
      <c r="N103" s="194">
        <v>0</v>
      </c>
      <c r="O103" s="194">
        <f t="shared" si="46"/>
        <v>0</v>
      </c>
      <c r="P103" s="194">
        <v>0</v>
      </c>
      <c r="Q103" s="194">
        <f t="shared" si="47"/>
        <v>0</v>
      </c>
      <c r="R103" s="194"/>
      <c r="S103" s="194" t="s">
        <v>255</v>
      </c>
      <c r="T103" s="195" t="s">
        <v>256</v>
      </c>
      <c r="U103" s="156">
        <v>0</v>
      </c>
      <c r="V103" s="156">
        <f t="shared" si="48"/>
        <v>0</v>
      </c>
      <c r="W103" s="156"/>
      <c r="X103" s="156" t="s">
        <v>257</v>
      </c>
      <c r="Y103" s="147"/>
      <c r="Z103" s="147"/>
      <c r="AA103" s="147"/>
      <c r="AB103" s="147"/>
      <c r="AC103" s="147"/>
      <c r="AD103" s="147"/>
      <c r="AE103" s="147"/>
      <c r="AF103" s="147"/>
      <c r="AG103" s="147" t="s">
        <v>1598</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89">
        <v>84</v>
      </c>
      <c r="B104" s="190" t="s">
        <v>2289</v>
      </c>
      <c r="C104" s="196" t="s">
        <v>2290</v>
      </c>
      <c r="D104" s="191" t="s">
        <v>514</v>
      </c>
      <c r="E104" s="192">
        <v>65</v>
      </c>
      <c r="F104" s="193"/>
      <c r="G104" s="194">
        <f t="shared" si="42"/>
        <v>0</v>
      </c>
      <c r="H104" s="193"/>
      <c r="I104" s="194">
        <f t="shared" si="43"/>
        <v>0</v>
      </c>
      <c r="J104" s="193"/>
      <c r="K104" s="194">
        <f t="shared" si="44"/>
        <v>0</v>
      </c>
      <c r="L104" s="194">
        <v>21</v>
      </c>
      <c r="M104" s="194">
        <f t="shared" si="45"/>
        <v>0</v>
      </c>
      <c r="N104" s="194">
        <v>0</v>
      </c>
      <c r="O104" s="194">
        <f t="shared" si="46"/>
        <v>0</v>
      </c>
      <c r="P104" s="194">
        <v>0</v>
      </c>
      <c r="Q104" s="194">
        <f t="shared" si="47"/>
        <v>0</v>
      </c>
      <c r="R104" s="194"/>
      <c r="S104" s="194" t="s">
        <v>255</v>
      </c>
      <c r="T104" s="195" t="s">
        <v>256</v>
      </c>
      <c r="U104" s="156">
        <v>0</v>
      </c>
      <c r="V104" s="156">
        <f t="shared" si="48"/>
        <v>0</v>
      </c>
      <c r="W104" s="156"/>
      <c r="X104" s="156" t="s">
        <v>257</v>
      </c>
      <c r="Y104" s="147"/>
      <c r="Z104" s="147"/>
      <c r="AA104" s="147"/>
      <c r="AB104" s="147"/>
      <c r="AC104" s="147"/>
      <c r="AD104" s="147"/>
      <c r="AE104" s="147"/>
      <c r="AF104" s="147"/>
      <c r="AG104" s="147" t="s">
        <v>1598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89">
        <v>85</v>
      </c>
      <c r="B105" s="190" t="s">
        <v>2291</v>
      </c>
      <c r="C105" s="196" t="s">
        <v>2292</v>
      </c>
      <c r="D105" s="191" t="s">
        <v>514</v>
      </c>
      <c r="E105" s="192">
        <v>10</v>
      </c>
      <c r="F105" s="193"/>
      <c r="G105" s="194">
        <f t="shared" si="42"/>
        <v>0</v>
      </c>
      <c r="H105" s="193"/>
      <c r="I105" s="194">
        <f t="shared" si="43"/>
        <v>0</v>
      </c>
      <c r="J105" s="193"/>
      <c r="K105" s="194">
        <f t="shared" si="44"/>
        <v>0</v>
      </c>
      <c r="L105" s="194">
        <v>21</v>
      </c>
      <c r="M105" s="194">
        <f t="shared" si="45"/>
        <v>0</v>
      </c>
      <c r="N105" s="194">
        <v>0</v>
      </c>
      <c r="O105" s="194">
        <f t="shared" si="46"/>
        <v>0</v>
      </c>
      <c r="P105" s="194">
        <v>0</v>
      </c>
      <c r="Q105" s="194">
        <f t="shared" si="47"/>
        <v>0</v>
      </c>
      <c r="R105" s="194"/>
      <c r="S105" s="194" t="s">
        <v>255</v>
      </c>
      <c r="T105" s="195" t="s">
        <v>256</v>
      </c>
      <c r="U105" s="156">
        <v>0</v>
      </c>
      <c r="V105" s="156">
        <f t="shared" si="48"/>
        <v>0</v>
      </c>
      <c r="W105" s="156"/>
      <c r="X105" s="156" t="s">
        <v>257</v>
      </c>
      <c r="Y105" s="147"/>
      <c r="Z105" s="147"/>
      <c r="AA105" s="147"/>
      <c r="AB105" s="147"/>
      <c r="AC105" s="147"/>
      <c r="AD105" s="147"/>
      <c r="AE105" s="147"/>
      <c r="AF105" s="147"/>
      <c r="AG105" s="147" t="s">
        <v>1598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89">
        <v>86</v>
      </c>
      <c r="B106" s="190" t="s">
        <v>2293</v>
      </c>
      <c r="C106" s="196" t="s">
        <v>2294</v>
      </c>
      <c r="D106" s="191" t="s">
        <v>514</v>
      </c>
      <c r="E106" s="192">
        <v>30</v>
      </c>
      <c r="F106" s="193"/>
      <c r="G106" s="194">
        <f t="shared" si="42"/>
        <v>0</v>
      </c>
      <c r="H106" s="193"/>
      <c r="I106" s="194">
        <f t="shared" si="43"/>
        <v>0</v>
      </c>
      <c r="J106" s="193"/>
      <c r="K106" s="194">
        <f t="shared" si="44"/>
        <v>0</v>
      </c>
      <c r="L106" s="194">
        <v>21</v>
      </c>
      <c r="M106" s="194">
        <f t="shared" si="45"/>
        <v>0</v>
      </c>
      <c r="N106" s="194">
        <v>0</v>
      </c>
      <c r="O106" s="194">
        <f t="shared" si="46"/>
        <v>0</v>
      </c>
      <c r="P106" s="194">
        <v>0</v>
      </c>
      <c r="Q106" s="194">
        <f t="shared" si="47"/>
        <v>0</v>
      </c>
      <c r="R106" s="194"/>
      <c r="S106" s="194" t="s">
        <v>255</v>
      </c>
      <c r="T106" s="195" t="s">
        <v>256</v>
      </c>
      <c r="U106" s="156">
        <v>0</v>
      </c>
      <c r="V106" s="156">
        <f t="shared" si="48"/>
        <v>0</v>
      </c>
      <c r="W106" s="156"/>
      <c r="X106" s="156" t="s">
        <v>257</v>
      </c>
      <c r="Y106" s="147"/>
      <c r="Z106" s="147"/>
      <c r="AA106" s="147"/>
      <c r="AB106" s="147"/>
      <c r="AC106" s="147"/>
      <c r="AD106" s="147"/>
      <c r="AE106" s="147"/>
      <c r="AF106" s="147"/>
      <c r="AG106" s="147" t="s">
        <v>1598</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89">
        <v>87</v>
      </c>
      <c r="B107" s="190" t="s">
        <v>2295</v>
      </c>
      <c r="C107" s="196" t="s">
        <v>2296</v>
      </c>
      <c r="D107" s="191" t="s">
        <v>514</v>
      </c>
      <c r="E107" s="192">
        <v>20</v>
      </c>
      <c r="F107" s="193"/>
      <c r="G107" s="194">
        <f t="shared" si="42"/>
        <v>0</v>
      </c>
      <c r="H107" s="193"/>
      <c r="I107" s="194">
        <f t="shared" si="43"/>
        <v>0</v>
      </c>
      <c r="J107" s="193"/>
      <c r="K107" s="194">
        <f t="shared" si="44"/>
        <v>0</v>
      </c>
      <c r="L107" s="194">
        <v>21</v>
      </c>
      <c r="M107" s="194">
        <f t="shared" si="45"/>
        <v>0</v>
      </c>
      <c r="N107" s="194">
        <v>0</v>
      </c>
      <c r="O107" s="194">
        <f t="shared" si="46"/>
        <v>0</v>
      </c>
      <c r="P107" s="194">
        <v>0</v>
      </c>
      <c r="Q107" s="194">
        <f t="shared" si="47"/>
        <v>0</v>
      </c>
      <c r="R107" s="194"/>
      <c r="S107" s="194" t="s">
        <v>255</v>
      </c>
      <c r="T107" s="195" t="s">
        <v>256</v>
      </c>
      <c r="U107" s="156">
        <v>0</v>
      </c>
      <c r="V107" s="156">
        <f t="shared" si="48"/>
        <v>0</v>
      </c>
      <c r="W107" s="156"/>
      <c r="X107" s="156" t="s">
        <v>257</v>
      </c>
      <c r="Y107" s="147"/>
      <c r="Z107" s="147"/>
      <c r="AA107" s="147"/>
      <c r="AB107" s="147"/>
      <c r="AC107" s="147"/>
      <c r="AD107" s="147"/>
      <c r="AE107" s="147"/>
      <c r="AF107" s="147"/>
      <c r="AG107" s="147" t="s">
        <v>1598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89">
        <v>88</v>
      </c>
      <c r="B108" s="190" t="s">
        <v>2297</v>
      </c>
      <c r="C108" s="196" t="s">
        <v>2298</v>
      </c>
      <c r="D108" s="191" t="s">
        <v>514</v>
      </c>
      <c r="E108" s="192">
        <v>35</v>
      </c>
      <c r="F108" s="193"/>
      <c r="G108" s="194">
        <f t="shared" si="42"/>
        <v>0</v>
      </c>
      <c r="H108" s="193"/>
      <c r="I108" s="194">
        <f t="shared" si="43"/>
        <v>0</v>
      </c>
      <c r="J108" s="193"/>
      <c r="K108" s="194">
        <f t="shared" si="44"/>
        <v>0</v>
      </c>
      <c r="L108" s="194">
        <v>21</v>
      </c>
      <c r="M108" s="194">
        <f t="shared" si="45"/>
        <v>0</v>
      </c>
      <c r="N108" s="194">
        <v>0</v>
      </c>
      <c r="O108" s="194">
        <f t="shared" si="46"/>
        <v>0</v>
      </c>
      <c r="P108" s="194">
        <v>0</v>
      </c>
      <c r="Q108" s="194">
        <f t="shared" si="47"/>
        <v>0</v>
      </c>
      <c r="R108" s="194"/>
      <c r="S108" s="194" t="s">
        <v>255</v>
      </c>
      <c r="T108" s="195" t="s">
        <v>256</v>
      </c>
      <c r="U108" s="156">
        <v>0</v>
      </c>
      <c r="V108" s="156">
        <f t="shared" si="48"/>
        <v>0</v>
      </c>
      <c r="W108" s="156"/>
      <c r="X108" s="156" t="s">
        <v>257</v>
      </c>
      <c r="Y108" s="147"/>
      <c r="Z108" s="147"/>
      <c r="AA108" s="147"/>
      <c r="AB108" s="147"/>
      <c r="AC108" s="147"/>
      <c r="AD108" s="147"/>
      <c r="AE108" s="147"/>
      <c r="AF108" s="147"/>
      <c r="AG108" s="147" t="s">
        <v>1598</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89">
        <v>89</v>
      </c>
      <c r="B109" s="190" t="s">
        <v>2299</v>
      </c>
      <c r="C109" s="196" t="s">
        <v>2300</v>
      </c>
      <c r="D109" s="191" t="s">
        <v>389</v>
      </c>
      <c r="E109" s="192">
        <v>5</v>
      </c>
      <c r="F109" s="193"/>
      <c r="G109" s="194">
        <f t="shared" si="42"/>
        <v>0</v>
      </c>
      <c r="H109" s="193"/>
      <c r="I109" s="194">
        <f t="shared" si="43"/>
        <v>0</v>
      </c>
      <c r="J109" s="193"/>
      <c r="K109" s="194">
        <f t="shared" si="44"/>
        <v>0</v>
      </c>
      <c r="L109" s="194">
        <v>21</v>
      </c>
      <c r="M109" s="194">
        <f t="shared" si="45"/>
        <v>0</v>
      </c>
      <c r="N109" s="194">
        <v>0</v>
      </c>
      <c r="O109" s="194">
        <f t="shared" si="46"/>
        <v>0</v>
      </c>
      <c r="P109" s="194">
        <v>0</v>
      </c>
      <c r="Q109" s="194">
        <f t="shared" si="47"/>
        <v>0</v>
      </c>
      <c r="R109" s="194"/>
      <c r="S109" s="194" t="s">
        <v>255</v>
      </c>
      <c r="T109" s="195" t="s">
        <v>256</v>
      </c>
      <c r="U109" s="156">
        <v>0</v>
      </c>
      <c r="V109" s="156">
        <f t="shared" si="48"/>
        <v>0</v>
      </c>
      <c r="W109" s="156"/>
      <c r="X109" s="156" t="s">
        <v>961</v>
      </c>
      <c r="Y109" s="147"/>
      <c r="Z109" s="147"/>
      <c r="AA109" s="147"/>
      <c r="AB109" s="147"/>
      <c r="AC109" s="147"/>
      <c r="AD109" s="147"/>
      <c r="AE109" s="147"/>
      <c r="AF109" s="147"/>
      <c r="AG109" s="147" t="s">
        <v>1617</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89">
        <v>90</v>
      </c>
      <c r="B110" s="190" t="s">
        <v>2301</v>
      </c>
      <c r="C110" s="196" t="s">
        <v>2302</v>
      </c>
      <c r="D110" s="191" t="s">
        <v>389</v>
      </c>
      <c r="E110" s="192">
        <v>2</v>
      </c>
      <c r="F110" s="193"/>
      <c r="G110" s="194">
        <f t="shared" si="42"/>
        <v>0</v>
      </c>
      <c r="H110" s="193"/>
      <c r="I110" s="194">
        <f t="shared" si="43"/>
        <v>0</v>
      </c>
      <c r="J110" s="193"/>
      <c r="K110" s="194">
        <f t="shared" si="44"/>
        <v>0</v>
      </c>
      <c r="L110" s="194">
        <v>21</v>
      </c>
      <c r="M110" s="194">
        <f t="shared" si="45"/>
        <v>0</v>
      </c>
      <c r="N110" s="194">
        <v>0</v>
      </c>
      <c r="O110" s="194">
        <f t="shared" si="46"/>
        <v>0</v>
      </c>
      <c r="P110" s="194">
        <v>0</v>
      </c>
      <c r="Q110" s="194">
        <f t="shared" si="47"/>
        <v>0</v>
      </c>
      <c r="R110" s="194"/>
      <c r="S110" s="194" t="s">
        <v>255</v>
      </c>
      <c r="T110" s="195" t="s">
        <v>256</v>
      </c>
      <c r="U110" s="156">
        <v>0</v>
      </c>
      <c r="V110" s="156">
        <f t="shared" si="48"/>
        <v>0</v>
      </c>
      <c r="W110" s="156"/>
      <c r="X110" s="156" t="s">
        <v>257</v>
      </c>
      <c r="Y110" s="147"/>
      <c r="Z110" s="147"/>
      <c r="AA110" s="147"/>
      <c r="AB110" s="147"/>
      <c r="AC110" s="147"/>
      <c r="AD110" s="147"/>
      <c r="AE110" s="147"/>
      <c r="AF110" s="147"/>
      <c r="AG110" s="147" t="s">
        <v>1598</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89">
        <v>91</v>
      </c>
      <c r="B111" s="190" t="s">
        <v>2303</v>
      </c>
      <c r="C111" s="196" t="s">
        <v>2304</v>
      </c>
      <c r="D111" s="191" t="s">
        <v>389</v>
      </c>
      <c r="E111" s="192">
        <v>10</v>
      </c>
      <c r="F111" s="193"/>
      <c r="G111" s="194">
        <f t="shared" si="42"/>
        <v>0</v>
      </c>
      <c r="H111" s="193"/>
      <c r="I111" s="194">
        <f t="shared" si="43"/>
        <v>0</v>
      </c>
      <c r="J111" s="193"/>
      <c r="K111" s="194">
        <f t="shared" si="44"/>
        <v>0</v>
      </c>
      <c r="L111" s="194">
        <v>21</v>
      </c>
      <c r="M111" s="194">
        <f t="shared" si="45"/>
        <v>0</v>
      </c>
      <c r="N111" s="194">
        <v>0</v>
      </c>
      <c r="O111" s="194">
        <f t="shared" si="46"/>
        <v>0</v>
      </c>
      <c r="P111" s="194">
        <v>0</v>
      </c>
      <c r="Q111" s="194">
        <f t="shared" si="47"/>
        <v>0</v>
      </c>
      <c r="R111" s="194"/>
      <c r="S111" s="194" t="s">
        <v>255</v>
      </c>
      <c r="T111" s="195" t="s">
        <v>256</v>
      </c>
      <c r="U111" s="156">
        <v>0</v>
      </c>
      <c r="V111" s="156">
        <f t="shared" si="48"/>
        <v>0</v>
      </c>
      <c r="W111" s="156"/>
      <c r="X111" s="156" t="s">
        <v>257</v>
      </c>
      <c r="Y111" s="147"/>
      <c r="Z111" s="147"/>
      <c r="AA111" s="147"/>
      <c r="AB111" s="147"/>
      <c r="AC111" s="147"/>
      <c r="AD111" s="147"/>
      <c r="AE111" s="147"/>
      <c r="AF111" s="147"/>
      <c r="AG111" s="147" t="s">
        <v>1598</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89">
        <v>92</v>
      </c>
      <c r="B112" s="190" t="s">
        <v>2305</v>
      </c>
      <c r="C112" s="196" t="s">
        <v>2306</v>
      </c>
      <c r="D112" s="191" t="s">
        <v>389</v>
      </c>
      <c r="E112" s="192">
        <v>113</v>
      </c>
      <c r="F112" s="193"/>
      <c r="G112" s="194">
        <f t="shared" si="42"/>
        <v>0</v>
      </c>
      <c r="H112" s="193"/>
      <c r="I112" s="194">
        <f t="shared" si="43"/>
        <v>0</v>
      </c>
      <c r="J112" s="193"/>
      <c r="K112" s="194">
        <f t="shared" si="44"/>
        <v>0</v>
      </c>
      <c r="L112" s="194">
        <v>21</v>
      </c>
      <c r="M112" s="194">
        <f t="shared" si="45"/>
        <v>0</v>
      </c>
      <c r="N112" s="194">
        <v>0</v>
      </c>
      <c r="O112" s="194">
        <f t="shared" si="46"/>
        <v>0</v>
      </c>
      <c r="P112" s="194">
        <v>0</v>
      </c>
      <c r="Q112" s="194">
        <f t="shared" si="47"/>
        <v>0</v>
      </c>
      <c r="R112" s="194"/>
      <c r="S112" s="194" t="s">
        <v>255</v>
      </c>
      <c r="T112" s="195" t="s">
        <v>256</v>
      </c>
      <c r="U112" s="156">
        <v>0</v>
      </c>
      <c r="V112" s="156">
        <f t="shared" si="48"/>
        <v>0</v>
      </c>
      <c r="W112" s="156"/>
      <c r="X112" s="156" t="s">
        <v>257</v>
      </c>
      <c r="Y112" s="147"/>
      <c r="Z112" s="147"/>
      <c r="AA112" s="147"/>
      <c r="AB112" s="147"/>
      <c r="AC112" s="147"/>
      <c r="AD112" s="147"/>
      <c r="AE112" s="147"/>
      <c r="AF112" s="147"/>
      <c r="AG112" s="147" t="s">
        <v>1598</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89">
        <v>93</v>
      </c>
      <c r="B113" s="190" t="s">
        <v>2307</v>
      </c>
      <c r="C113" s="196" t="s">
        <v>2308</v>
      </c>
      <c r="D113" s="191" t="s">
        <v>1928</v>
      </c>
      <c r="E113" s="192">
        <v>1</v>
      </c>
      <c r="F113" s="193"/>
      <c r="G113" s="194">
        <f t="shared" si="42"/>
        <v>0</v>
      </c>
      <c r="H113" s="193"/>
      <c r="I113" s="194">
        <f t="shared" si="43"/>
        <v>0</v>
      </c>
      <c r="J113" s="193"/>
      <c r="K113" s="194">
        <f t="shared" si="44"/>
        <v>0</v>
      </c>
      <c r="L113" s="194">
        <v>21</v>
      </c>
      <c r="M113" s="194">
        <f t="shared" si="45"/>
        <v>0</v>
      </c>
      <c r="N113" s="194">
        <v>0</v>
      </c>
      <c r="O113" s="194">
        <f t="shared" si="46"/>
        <v>0</v>
      </c>
      <c r="P113" s="194">
        <v>0</v>
      </c>
      <c r="Q113" s="194">
        <f t="shared" si="47"/>
        <v>0</v>
      </c>
      <c r="R113" s="194"/>
      <c r="S113" s="194" t="s">
        <v>255</v>
      </c>
      <c r="T113" s="195" t="s">
        <v>256</v>
      </c>
      <c r="U113" s="156">
        <v>0</v>
      </c>
      <c r="V113" s="156">
        <f t="shared" si="48"/>
        <v>0</v>
      </c>
      <c r="W113" s="156"/>
      <c r="X113" s="156" t="s">
        <v>257</v>
      </c>
      <c r="Y113" s="147"/>
      <c r="Z113" s="147"/>
      <c r="AA113" s="147"/>
      <c r="AB113" s="147"/>
      <c r="AC113" s="147"/>
      <c r="AD113" s="147"/>
      <c r="AE113" s="147"/>
      <c r="AF113" s="147"/>
      <c r="AG113" s="147" t="s">
        <v>1598</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89">
        <v>94</v>
      </c>
      <c r="B114" s="190" t="s">
        <v>2309</v>
      </c>
      <c r="C114" s="196" t="s">
        <v>2310</v>
      </c>
      <c r="D114" s="191" t="s">
        <v>1928</v>
      </c>
      <c r="E114" s="192">
        <v>1</v>
      </c>
      <c r="F114" s="193"/>
      <c r="G114" s="194">
        <f t="shared" si="42"/>
        <v>0</v>
      </c>
      <c r="H114" s="193"/>
      <c r="I114" s="194">
        <f t="shared" si="43"/>
        <v>0</v>
      </c>
      <c r="J114" s="193"/>
      <c r="K114" s="194">
        <f t="shared" si="44"/>
        <v>0</v>
      </c>
      <c r="L114" s="194">
        <v>21</v>
      </c>
      <c r="M114" s="194">
        <f t="shared" si="45"/>
        <v>0</v>
      </c>
      <c r="N114" s="194">
        <v>0</v>
      </c>
      <c r="O114" s="194">
        <f t="shared" si="46"/>
        <v>0</v>
      </c>
      <c r="P114" s="194">
        <v>0</v>
      </c>
      <c r="Q114" s="194">
        <f t="shared" si="47"/>
        <v>0</v>
      </c>
      <c r="R114" s="194"/>
      <c r="S114" s="194" t="s">
        <v>255</v>
      </c>
      <c r="T114" s="195" t="s">
        <v>256</v>
      </c>
      <c r="U114" s="156">
        <v>0</v>
      </c>
      <c r="V114" s="156">
        <f t="shared" si="48"/>
        <v>0</v>
      </c>
      <c r="W114" s="156"/>
      <c r="X114" s="156" t="s">
        <v>257</v>
      </c>
      <c r="Y114" s="147"/>
      <c r="Z114" s="147"/>
      <c r="AA114" s="147"/>
      <c r="AB114" s="147"/>
      <c r="AC114" s="147"/>
      <c r="AD114" s="147"/>
      <c r="AE114" s="147"/>
      <c r="AF114" s="147"/>
      <c r="AG114" s="147" t="s">
        <v>1598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89">
        <v>95</v>
      </c>
      <c r="B115" s="190" t="s">
        <v>2311</v>
      </c>
      <c r="C115" s="196" t="s">
        <v>2312</v>
      </c>
      <c r="D115" s="191" t="s">
        <v>389</v>
      </c>
      <c r="E115" s="192">
        <v>32</v>
      </c>
      <c r="F115" s="193"/>
      <c r="G115" s="194">
        <f t="shared" si="42"/>
        <v>0</v>
      </c>
      <c r="H115" s="193"/>
      <c r="I115" s="194">
        <f t="shared" si="43"/>
        <v>0</v>
      </c>
      <c r="J115" s="193"/>
      <c r="K115" s="194">
        <f t="shared" si="44"/>
        <v>0</v>
      </c>
      <c r="L115" s="194">
        <v>21</v>
      </c>
      <c r="M115" s="194">
        <f t="shared" si="45"/>
        <v>0</v>
      </c>
      <c r="N115" s="194">
        <v>0</v>
      </c>
      <c r="O115" s="194">
        <f t="shared" si="46"/>
        <v>0</v>
      </c>
      <c r="P115" s="194">
        <v>0</v>
      </c>
      <c r="Q115" s="194">
        <f t="shared" si="47"/>
        <v>0</v>
      </c>
      <c r="R115" s="194"/>
      <c r="S115" s="194" t="s">
        <v>255</v>
      </c>
      <c r="T115" s="195" t="s">
        <v>256</v>
      </c>
      <c r="U115" s="156">
        <v>0</v>
      </c>
      <c r="V115" s="156">
        <f t="shared" si="48"/>
        <v>0</v>
      </c>
      <c r="W115" s="156"/>
      <c r="X115" s="156" t="s">
        <v>961</v>
      </c>
      <c r="Y115" s="147"/>
      <c r="Z115" s="147"/>
      <c r="AA115" s="147"/>
      <c r="AB115" s="147"/>
      <c r="AC115" s="147"/>
      <c r="AD115" s="147"/>
      <c r="AE115" s="147"/>
      <c r="AF115" s="147"/>
      <c r="AG115" s="147" t="s">
        <v>1617</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89">
        <v>96</v>
      </c>
      <c r="B116" s="190" t="s">
        <v>2313</v>
      </c>
      <c r="C116" s="196" t="s">
        <v>2314</v>
      </c>
      <c r="D116" s="191" t="s">
        <v>389</v>
      </c>
      <c r="E116" s="192">
        <v>7</v>
      </c>
      <c r="F116" s="193"/>
      <c r="G116" s="194">
        <f t="shared" si="42"/>
        <v>0</v>
      </c>
      <c r="H116" s="193"/>
      <c r="I116" s="194">
        <f t="shared" si="43"/>
        <v>0</v>
      </c>
      <c r="J116" s="193"/>
      <c r="K116" s="194">
        <f t="shared" si="44"/>
        <v>0</v>
      </c>
      <c r="L116" s="194">
        <v>21</v>
      </c>
      <c r="M116" s="194">
        <f t="shared" si="45"/>
        <v>0</v>
      </c>
      <c r="N116" s="194">
        <v>0</v>
      </c>
      <c r="O116" s="194">
        <f t="shared" si="46"/>
        <v>0</v>
      </c>
      <c r="P116" s="194">
        <v>0</v>
      </c>
      <c r="Q116" s="194">
        <f t="shared" si="47"/>
        <v>0</v>
      </c>
      <c r="R116" s="194"/>
      <c r="S116" s="194" t="s">
        <v>255</v>
      </c>
      <c r="T116" s="195" t="s">
        <v>256</v>
      </c>
      <c r="U116" s="156">
        <v>0</v>
      </c>
      <c r="V116" s="156">
        <f t="shared" si="48"/>
        <v>0</v>
      </c>
      <c r="W116" s="156"/>
      <c r="X116" s="156" t="s">
        <v>257</v>
      </c>
      <c r="Y116" s="147"/>
      <c r="Z116" s="147"/>
      <c r="AA116" s="147"/>
      <c r="AB116" s="147"/>
      <c r="AC116" s="147"/>
      <c r="AD116" s="147"/>
      <c r="AE116" s="147"/>
      <c r="AF116" s="147"/>
      <c r="AG116" s="147" t="s">
        <v>1598</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89">
        <v>97</v>
      </c>
      <c r="B117" s="190" t="s">
        <v>2315</v>
      </c>
      <c r="C117" s="196" t="s">
        <v>2316</v>
      </c>
      <c r="D117" s="191" t="s">
        <v>389</v>
      </c>
      <c r="E117" s="192">
        <v>19</v>
      </c>
      <c r="F117" s="193"/>
      <c r="G117" s="194">
        <f t="shared" si="42"/>
        <v>0</v>
      </c>
      <c r="H117" s="193"/>
      <c r="I117" s="194">
        <f t="shared" si="43"/>
        <v>0</v>
      </c>
      <c r="J117" s="193"/>
      <c r="K117" s="194">
        <f t="shared" si="44"/>
        <v>0</v>
      </c>
      <c r="L117" s="194">
        <v>21</v>
      </c>
      <c r="M117" s="194">
        <f t="shared" si="45"/>
        <v>0</v>
      </c>
      <c r="N117" s="194">
        <v>0</v>
      </c>
      <c r="O117" s="194">
        <f t="shared" si="46"/>
        <v>0</v>
      </c>
      <c r="P117" s="194">
        <v>0</v>
      </c>
      <c r="Q117" s="194">
        <f t="shared" si="47"/>
        <v>0</v>
      </c>
      <c r="R117" s="194"/>
      <c r="S117" s="194" t="s">
        <v>255</v>
      </c>
      <c r="T117" s="195" t="s">
        <v>256</v>
      </c>
      <c r="U117" s="156">
        <v>0</v>
      </c>
      <c r="V117" s="156">
        <f t="shared" si="48"/>
        <v>0</v>
      </c>
      <c r="W117" s="156"/>
      <c r="X117" s="156" t="s">
        <v>257</v>
      </c>
      <c r="Y117" s="147"/>
      <c r="Z117" s="147"/>
      <c r="AA117" s="147"/>
      <c r="AB117" s="147"/>
      <c r="AC117" s="147"/>
      <c r="AD117" s="147"/>
      <c r="AE117" s="147"/>
      <c r="AF117" s="147"/>
      <c r="AG117" s="147" t="s">
        <v>1598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89">
        <v>98</v>
      </c>
      <c r="B118" s="190" t="s">
        <v>2317</v>
      </c>
      <c r="C118" s="196" t="s">
        <v>2318</v>
      </c>
      <c r="D118" s="191" t="s">
        <v>389</v>
      </c>
      <c r="E118" s="192">
        <v>3</v>
      </c>
      <c r="F118" s="193"/>
      <c r="G118" s="194">
        <f t="shared" si="42"/>
        <v>0</v>
      </c>
      <c r="H118" s="193"/>
      <c r="I118" s="194">
        <f t="shared" si="43"/>
        <v>0</v>
      </c>
      <c r="J118" s="193"/>
      <c r="K118" s="194">
        <f t="shared" si="44"/>
        <v>0</v>
      </c>
      <c r="L118" s="194">
        <v>21</v>
      </c>
      <c r="M118" s="194">
        <f t="shared" si="45"/>
        <v>0</v>
      </c>
      <c r="N118" s="194">
        <v>0</v>
      </c>
      <c r="O118" s="194">
        <f t="shared" si="46"/>
        <v>0</v>
      </c>
      <c r="P118" s="194">
        <v>0</v>
      </c>
      <c r="Q118" s="194">
        <f t="shared" si="47"/>
        <v>0</v>
      </c>
      <c r="R118" s="194"/>
      <c r="S118" s="194" t="s">
        <v>255</v>
      </c>
      <c r="T118" s="195" t="s">
        <v>256</v>
      </c>
      <c r="U118" s="156">
        <v>0</v>
      </c>
      <c r="V118" s="156">
        <f t="shared" si="48"/>
        <v>0</v>
      </c>
      <c r="W118" s="156"/>
      <c r="X118" s="156" t="s">
        <v>257</v>
      </c>
      <c r="Y118" s="147"/>
      <c r="Z118" s="147"/>
      <c r="AA118" s="147"/>
      <c r="AB118" s="147"/>
      <c r="AC118" s="147"/>
      <c r="AD118" s="147"/>
      <c r="AE118" s="147"/>
      <c r="AF118" s="147"/>
      <c r="AG118" s="147" t="s">
        <v>1598</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89">
        <v>99</v>
      </c>
      <c r="B119" s="190" t="s">
        <v>2319</v>
      </c>
      <c r="C119" s="196" t="s">
        <v>2320</v>
      </c>
      <c r="D119" s="191" t="s">
        <v>389</v>
      </c>
      <c r="E119" s="192">
        <v>3</v>
      </c>
      <c r="F119" s="193"/>
      <c r="G119" s="194">
        <f t="shared" si="42"/>
        <v>0</v>
      </c>
      <c r="H119" s="193"/>
      <c r="I119" s="194">
        <f t="shared" si="43"/>
        <v>0</v>
      </c>
      <c r="J119" s="193"/>
      <c r="K119" s="194">
        <f t="shared" si="44"/>
        <v>0</v>
      </c>
      <c r="L119" s="194">
        <v>21</v>
      </c>
      <c r="M119" s="194">
        <f t="shared" si="45"/>
        <v>0</v>
      </c>
      <c r="N119" s="194">
        <v>0</v>
      </c>
      <c r="O119" s="194">
        <f t="shared" si="46"/>
        <v>0</v>
      </c>
      <c r="P119" s="194">
        <v>0</v>
      </c>
      <c r="Q119" s="194">
        <f t="shared" si="47"/>
        <v>0</v>
      </c>
      <c r="R119" s="194"/>
      <c r="S119" s="194" t="s">
        <v>255</v>
      </c>
      <c r="T119" s="195" t="s">
        <v>256</v>
      </c>
      <c r="U119" s="156">
        <v>0</v>
      </c>
      <c r="V119" s="156">
        <f t="shared" si="48"/>
        <v>0</v>
      </c>
      <c r="W119" s="156"/>
      <c r="X119" s="156" t="s">
        <v>257</v>
      </c>
      <c r="Y119" s="147"/>
      <c r="Z119" s="147"/>
      <c r="AA119" s="147"/>
      <c r="AB119" s="147"/>
      <c r="AC119" s="147"/>
      <c r="AD119" s="147"/>
      <c r="AE119" s="147"/>
      <c r="AF119" s="147"/>
      <c r="AG119" s="147" t="s">
        <v>1598</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89">
        <v>100</v>
      </c>
      <c r="B120" s="190" t="s">
        <v>2321</v>
      </c>
      <c r="C120" s="196" t="s">
        <v>2322</v>
      </c>
      <c r="D120" s="191" t="s">
        <v>389</v>
      </c>
      <c r="E120" s="192">
        <v>6</v>
      </c>
      <c r="F120" s="193"/>
      <c r="G120" s="194">
        <f t="shared" si="42"/>
        <v>0</v>
      </c>
      <c r="H120" s="193"/>
      <c r="I120" s="194">
        <f t="shared" si="43"/>
        <v>0</v>
      </c>
      <c r="J120" s="193"/>
      <c r="K120" s="194">
        <f t="shared" si="44"/>
        <v>0</v>
      </c>
      <c r="L120" s="194">
        <v>21</v>
      </c>
      <c r="M120" s="194">
        <f t="shared" si="45"/>
        <v>0</v>
      </c>
      <c r="N120" s="194">
        <v>0</v>
      </c>
      <c r="O120" s="194">
        <f t="shared" si="46"/>
        <v>0</v>
      </c>
      <c r="P120" s="194">
        <v>0</v>
      </c>
      <c r="Q120" s="194">
        <f t="shared" si="47"/>
        <v>0</v>
      </c>
      <c r="R120" s="194"/>
      <c r="S120" s="194" t="s">
        <v>255</v>
      </c>
      <c r="T120" s="195" t="s">
        <v>256</v>
      </c>
      <c r="U120" s="156">
        <v>0</v>
      </c>
      <c r="V120" s="156">
        <f t="shared" si="48"/>
        <v>0</v>
      </c>
      <c r="W120" s="156"/>
      <c r="X120" s="156" t="s">
        <v>257</v>
      </c>
      <c r="Y120" s="147"/>
      <c r="Z120" s="147"/>
      <c r="AA120" s="147"/>
      <c r="AB120" s="147"/>
      <c r="AC120" s="147"/>
      <c r="AD120" s="147"/>
      <c r="AE120" s="147"/>
      <c r="AF120" s="147"/>
      <c r="AG120" s="147" t="s">
        <v>1598</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89">
        <v>101</v>
      </c>
      <c r="B121" s="190" t="s">
        <v>2323</v>
      </c>
      <c r="C121" s="196" t="s">
        <v>2324</v>
      </c>
      <c r="D121" s="191" t="s">
        <v>389</v>
      </c>
      <c r="E121" s="192">
        <v>7</v>
      </c>
      <c r="F121" s="193"/>
      <c r="G121" s="194">
        <f t="shared" si="42"/>
        <v>0</v>
      </c>
      <c r="H121" s="193"/>
      <c r="I121" s="194">
        <f t="shared" si="43"/>
        <v>0</v>
      </c>
      <c r="J121" s="193"/>
      <c r="K121" s="194">
        <f t="shared" si="44"/>
        <v>0</v>
      </c>
      <c r="L121" s="194">
        <v>21</v>
      </c>
      <c r="M121" s="194">
        <f t="shared" si="45"/>
        <v>0</v>
      </c>
      <c r="N121" s="194">
        <v>0</v>
      </c>
      <c r="O121" s="194">
        <f t="shared" si="46"/>
        <v>0</v>
      </c>
      <c r="P121" s="194">
        <v>0</v>
      </c>
      <c r="Q121" s="194">
        <f t="shared" si="47"/>
        <v>0</v>
      </c>
      <c r="R121" s="194"/>
      <c r="S121" s="194" t="s">
        <v>255</v>
      </c>
      <c r="T121" s="195" t="s">
        <v>256</v>
      </c>
      <c r="U121" s="156">
        <v>0</v>
      </c>
      <c r="V121" s="156">
        <f t="shared" si="48"/>
        <v>0</v>
      </c>
      <c r="W121" s="156"/>
      <c r="X121" s="156" t="s">
        <v>257</v>
      </c>
      <c r="Y121" s="147"/>
      <c r="Z121" s="147"/>
      <c r="AA121" s="147"/>
      <c r="AB121" s="147"/>
      <c r="AC121" s="147"/>
      <c r="AD121" s="147"/>
      <c r="AE121" s="147"/>
      <c r="AF121" s="147"/>
      <c r="AG121" s="147" t="s">
        <v>1598</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89">
        <v>102</v>
      </c>
      <c r="B122" s="190" t="s">
        <v>2325</v>
      </c>
      <c r="C122" s="196" t="s">
        <v>2326</v>
      </c>
      <c r="D122" s="191" t="s">
        <v>389</v>
      </c>
      <c r="E122" s="192">
        <v>93</v>
      </c>
      <c r="F122" s="193"/>
      <c r="G122" s="194">
        <f t="shared" si="42"/>
        <v>0</v>
      </c>
      <c r="H122" s="193"/>
      <c r="I122" s="194">
        <f t="shared" si="43"/>
        <v>0</v>
      </c>
      <c r="J122" s="193"/>
      <c r="K122" s="194">
        <f t="shared" si="44"/>
        <v>0</v>
      </c>
      <c r="L122" s="194">
        <v>21</v>
      </c>
      <c r="M122" s="194">
        <f t="shared" si="45"/>
        <v>0</v>
      </c>
      <c r="N122" s="194">
        <v>0</v>
      </c>
      <c r="O122" s="194">
        <f t="shared" si="46"/>
        <v>0</v>
      </c>
      <c r="P122" s="194">
        <v>0</v>
      </c>
      <c r="Q122" s="194">
        <f t="shared" si="47"/>
        <v>0</v>
      </c>
      <c r="R122" s="194"/>
      <c r="S122" s="194" t="s">
        <v>255</v>
      </c>
      <c r="T122" s="195" t="s">
        <v>256</v>
      </c>
      <c r="U122" s="156">
        <v>0</v>
      </c>
      <c r="V122" s="156">
        <f t="shared" si="48"/>
        <v>0</v>
      </c>
      <c r="W122" s="156"/>
      <c r="X122" s="156" t="s">
        <v>257</v>
      </c>
      <c r="Y122" s="147"/>
      <c r="Z122" s="147"/>
      <c r="AA122" s="147"/>
      <c r="AB122" s="147"/>
      <c r="AC122" s="147"/>
      <c r="AD122" s="147"/>
      <c r="AE122" s="147"/>
      <c r="AF122" s="147"/>
      <c r="AG122" s="147" t="s">
        <v>1598</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89">
        <v>103</v>
      </c>
      <c r="B123" s="190" t="s">
        <v>2327</v>
      </c>
      <c r="C123" s="196" t="s">
        <v>2328</v>
      </c>
      <c r="D123" s="191" t="s">
        <v>2329</v>
      </c>
      <c r="E123" s="192">
        <v>8</v>
      </c>
      <c r="F123" s="193"/>
      <c r="G123" s="194">
        <f t="shared" si="42"/>
        <v>0</v>
      </c>
      <c r="H123" s="193"/>
      <c r="I123" s="194">
        <f t="shared" si="43"/>
        <v>0</v>
      </c>
      <c r="J123" s="193"/>
      <c r="K123" s="194">
        <f t="shared" si="44"/>
        <v>0</v>
      </c>
      <c r="L123" s="194">
        <v>21</v>
      </c>
      <c r="M123" s="194">
        <f t="shared" si="45"/>
        <v>0</v>
      </c>
      <c r="N123" s="194">
        <v>0</v>
      </c>
      <c r="O123" s="194">
        <f t="shared" si="46"/>
        <v>0</v>
      </c>
      <c r="P123" s="194">
        <v>0</v>
      </c>
      <c r="Q123" s="194">
        <f t="shared" si="47"/>
        <v>0</v>
      </c>
      <c r="R123" s="194"/>
      <c r="S123" s="194" t="s">
        <v>255</v>
      </c>
      <c r="T123" s="195" t="s">
        <v>256</v>
      </c>
      <c r="U123" s="156">
        <v>0</v>
      </c>
      <c r="V123" s="156">
        <f t="shared" si="48"/>
        <v>0</v>
      </c>
      <c r="W123" s="156"/>
      <c r="X123" s="156" t="s">
        <v>257</v>
      </c>
      <c r="Y123" s="147"/>
      <c r="Z123" s="147"/>
      <c r="AA123" s="147"/>
      <c r="AB123" s="147"/>
      <c r="AC123" s="147"/>
      <c r="AD123" s="147"/>
      <c r="AE123" s="147"/>
      <c r="AF123" s="147"/>
      <c r="AG123" s="147" t="s">
        <v>1598</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89">
        <v>104</v>
      </c>
      <c r="B124" s="190" t="s">
        <v>2330</v>
      </c>
      <c r="C124" s="196" t="s">
        <v>2331</v>
      </c>
      <c r="D124" s="191" t="s">
        <v>1928</v>
      </c>
      <c r="E124" s="192">
        <v>1</v>
      </c>
      <c r="F124" s="193"/>
      <c r="G124" s="194">
        <f t="shared" si="42"/>
        <v>0</v>
      </c>
      <c r="H124" s="193"/>
      <c r="I124" s="194">
        <f t="shared" si="43"/>
        <v>0</v>
      </c>
      <c r="J124" s="193"/>
      <c r="K124" s="194">
        <f t="shared" si="44"/>
        <v>0</v>
      </c>
      <c r="L124" s="194">
        <v>21</v>
      </c>
      <c r="M124" s="194">
        <f t="shared" si="45"/>
        <v>0</v>
      </c>
      <c r="N124" s="194">
        <v>0</v>
      </c>
      <c r="O124" s="194">
        <f t="shared" si="46"/>
        <v>0</v>
      </c>
      <c r="P124" s="194">
        <v>0</v>
      </c>
      <c r="Q124" s="194">
        <f t="shared" si="47"/>
        <v>0</v>
      </c>
      <c r="R124" s="194"/>
      <c r="S124" s="194" t="s">
        <v>255</v>
      </c>
      <c r="T124" s="195" t="s">
        <v>256</v>
      </c>
      <c r="U124" s="156">
        <v>0</v>
      </c>
      <c r="V124" s="156">
        <f t="shared" si="48"/>
        <v>0</v>
      </c>
      <c r="W124" s="156"/>
      <c r="X124" s="156" t="s">
        <v>257</v>
      </c>
      <c r="Y124" s="147"/>
      <c r="Z124" s="147"/>
      <c r="AA124" s="147"/>
      <c r="AB124" s="147"/>
      <c r="AC124" s="147"/>
      <c r="AD124" s="147"/>
      <c r="AE124" s="147"/>
      <c r="AF124" s="147"/>
      <c r="AG124" s="147" t="s">
        <v>1598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89">
        <v>105</v>
      </c>
      <c r="B125" s="190" t="s">
        <v>2332</v>
      </c>
      <c r="C125" s="196" t="s">
        <v>2333</v>
      </c>
      <c r="D125" s="191" t="s">
        <v>2329</v>
      </c>
      <c r="E125" s="192">
        <v>18</v>
      </c>
      <c r="F125" s="193"/>
      <c r="G125" s="194">
        <f t="shared" si="42"/>
        <v>0</v>
      </c>
      <c r="H125" s="193"/>
      <c r="I125" s="194">
        <f t="shared" si="43"/>
        <v>0</v>
      </c>
      <c r="J125" s="193"/>
      <c r="K125" s="194">
        <f t="shared" si="44"/>
        <v>0</v>
      </c>
      <c r="L125" s="194">
        <v>21</v>
      </c>
      <c r="M125" s="194">
        <f t="shared" si="45"/>
        <v>0</v>
      </c>
      <c r="N125" s="194">
        <v>0</v>
      </c>
      <c r="O125" s="194">
        <f t="shared" si="46"/>
        <v>0</v>
      </c>
      <c r="P125" s="194">
        <v>0</v>
      </c>
      <c r="Q125" s="194">
        <f t="shared" si="47"/>
        <v>0</v>
      </c>
      <c r="R125" s="194"/>
      <c r="S125" s="194" t="s">
        <v>255</v>
      </c>
      <c r="T125" s="195" t="s">
        <v>256</v>
      </c>
      <c r="U125" s="156">
        <v>0</v>
      </c>
      <c r="V125" s="156">
        <f t="shared" si="48"/>
        <v>0</v>
      </c>
      <c r="W125" s="156"/>
      <c r="X125" s="156" t="s">
        <v>257</v>
      </c>
      <c r="Y125" s="147"/>
      <c r="Z125" s="147"/>
      <c r="AA125" s="147"/>
      <c r="AB125" s="147"/>
      <c r="AC125" s="147"/>
      <c r="AD125" s="147"/>
      <c r="AE125" s="147"/>
      <c r="AF125" s="147"/>
      <c r="AG125" s="147" t="s">
        <v>1598</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89">
        <v>106</v>
      </c>
      <c r="B126" s="190" t="s">
        <v>2334</v>
      </c>
      <c r="C126" s="196" t="s">
        <v>2335</v>
      </c>
      <c r="D126" s="191" t="s">
        <v>389</v>
      </c>
      <c r="E126" s="192">
        <v>1</v>
      </c>
      <c r="F126" s="193"/>
      <c r="G126" s="194">
        <f t="shared" si="42"/>
        <v>0</v>
      </c>
      <c r="H126" s="193"/>
      <c r="I126" s="194">
        <f t="shared" si="43"/>
        <v>0</v>
      </c>
      <c r="J126" s="193"/>
      <c r="K126" s="194">
        <f t="shared" si="44"/>
        <v>0</v>
      </c>
      <c r="L126" s="194">
        <v>21</v>
      </c>
      <c r="M126" s="194">
        <f t="shared" si="45"/>
        <v>0</v>
      </c>
      <c r="N126" s="194">
        <v>0</v>
      </c>
      <c r="O126" s="194">
        <f t="shared" si="46"/>
        <v>0</v>
      </c>
      <c r="P126" s="194">
        <v>0</v>
      </c>
      <c r="Q126" s="194">
        <f t="shared" si="47"/>
        <v>0</v>
      </c>
      <c r="R126" s="194"/>
      <c r="S126" s="194" t="s">
        <v>255</v>
      </c>
      <c r="T126" s="195" t="s">
        <v>256</v>
      </c>
      <c r="U126" s="156">
        <v>0</v>
      </c>
      <c r="V126" s="156">
        <f t="shared" si="48"/>
        <v>0</v>
      </c>
      <c r="W126" s="156"/>
      <c r="X126" s="156" t="s">
        <v>257</v>
      </c>
      <c r="Y126" s="147"/>
      <c r="Z126" s="147"/>
      <c r="AA126" s="147"/>
      <c r="AB126" s="147"/>
      <c r="AC126" s="147"/>
      <c r="AD126" s="147"/>
      <c r="AE126" s="147"/>
      <c r="AF126" s="147"/>
      <c r="AG126" s="147" t="s">
        <v>1598</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89">
        <v>107</v>
      </c>
      <c r="B127" s="190" t="s">
        <v>2336</v>
      </c>
      <c r="C127" s="196" t="s">
        <v>2337</v>
      </c>
      <c r="D127" s="191" t="s">
        <v>514</v>
      </c>
      <c r="E127" s="192">
        <v>35</v>
      </c>
      <c r="F127" s="193"/>
      <c r="G127" s="194">
        <f t="shared" ref="G127:G158" si="49">ROUND(E127*F127,2)</f>
        <v>0</v>
      </c>
      <c r="H127" s="193"/>
      <c r="I127" s="194">
        <f t="shared" ref="I127:I158" si="50">ROUND(E127*H127,2)</f>
        <v>0</v>
      </c>
      <c r="J127" s="193"/>
      <c r="K127" s="194">
        <f t="shared" ref="K127:K158" si="51">ROUND(E127*J127,2)</f>
        <v>0</v>
      </c>
      <c r="L127" s="194">
        <v>21</v>
      </c>
      <c r="M127" s="194">
        <f t="shared" ref="M127:M158" si="52">G127*(1+L127/100)</f>
        <v>0</v>
      </c>
      <c r="N127" s="194">
        <v>0</v>
      </c>
      <c r="O127" s="194">
        <f t="shared" ref="O127:O158" si="53">ROUND(E127*N127,2)</f>
        <v>0</v>
      </c>
      <c r="P127" s="194">
        <v>0</v>
      </c>
      <c r="Q127" s="194">
        <f t="shared" ref="Q127:Q158" si="54">ROUND(E127*P127,2)</f>
        <v>0</v>
      </c>
      <c r="R127" s="194"/>
      <c r="S127" s="194" t="s">
        <v>255</v>
      </c>
      <c r="T127" s="195" t="s">
        <v>256</v>
      </c>
      <c r="U127" s="156">
        <v>0</v>
      </c>
      <c r="V127" s="156">
        <f t="shared" ref="V127:V158" si="55">ROUND(E127*U127,2)</f>
        <v>0</v>
      </c>
      <c r="W127" s="156"/>
      <c r="X127" s="156" t="s">
        <v>257</v>
      </c>
      <c r="Y127" s="147"/>
      <c r="Z127" s="147"/>
      <c r="AA127" s="147"/>
      <c r="AB127" s="147"/>
      <c r="AC127" s="147"/>
      <c r="AD127" s="147"/>
      <c r="AE127" s="147"/>
      <c r="AF127" s="147"/>
      <c r="AG127" s="147" t="s">
        <v>1598</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89">
        <v>108</v>
      </c>
      <c r="B128" s="190" t="s">
        <v>2338</v>
      </c>
      <c r="C128" s="196" t="s">
        <v>2339</v>
      </c>
      <c r="D128" s="191" t="s">
        <v>389</v>
      </c>
      <c r="E128" s="192">
        <v>840</v>
      </c>
      <c r="F128" s="193"/>
      <c r="G128" s="194">
        <f t="shared" si="49"/>
        <v>0</v>
      </c>
      <c r="H128" s="193"/>
      <c r="I128" s="194">
        <f t="shared" si="50"/>
        <v>0</v>
      </c>
      <c r="J128" s="193"/>
      <c r="K128" s="194">
        <f t="shared" si="51"/>
        <v>0</v>
      </c>
      <c r="L128" s="194">
        <v>21</v>
      </c>
      <c r="M128" s="194">
        <f t="shared" si="52"/>
        <v>0</v>
      </c>
      <c r="N128" s="194">
        <v>0</v>
      </c>
      <c r="O128" s="194">
        <f t="shared" si="53"/>
        <v>0</v>
      </c>
      <c r="P128" s="194">
        <v>0</v>
      </c>
      <c r="Q128" s="194">
        <f t="shared" si="54"/>
        <v>0</v>
      </c>
      <c r="R128" s="194"/>
      <c r="S128" s="194" t="s">
        <v>255</v>
      </c>
      <c r="T128" s="195" t="s">
        <v>256</v>
      </c>
      <c r="U128" s="156">
        <v>0</v>
      </c>
      <c r="V128" s="156">
        <f t="shared" si="55"/>
        <v>0</v>
      </c>
      <c r="W128" s="156"/>
      <c r="X128" s="156" t="s">
        <v>257</v>
      </c>
      <c r="Y128" s="147"/>
      <c r="Z128" s="147"/>
      <c r="AA128" s="147"/>
      <c r="AB128" s="147"/>
      <c r="AC128" s="147"/>
      <c r="AD128" s="147"/>
      <c r="AE128" s="147"/>
      <c r="AF128" s="147"/>
      <c r="AG128" s="147" t="s">
        <v>1598</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89">
        <v>109</v>
      </c>
      <c r="B129" s="190" t="s">
        <v>2340</v>
      </c>
      <c r="C129" s="196" t="s">
        <v>2341</v>
      </c>
      <c r="D129" s="191" t="s">
        <v>389</v>
      </c>
      <c r="E129" s="192">
        <v>1</v>
      </c>
      <c r="F129" s="193"/>
      <c r="G129" s="194">
        <f t="shared" si="49"/>
        <v>0</v>
      </c>
      <c r="H129" s="193"/>
      <c r="I129" s="194">
        <f t="shared" si="50"/>
        <v>0</v>
      </c>
      <c r="J129" s="193"/>
      <c r="K129" s="194">
        <f t="shared" si="51"/>
        <v>0</v>
      </c>
      <c r="L129" s="194">
        <v>21</v>
      </c>
      <c r="M129" s="194">
        <f t="shared" si="52"/>
        <v>0</v>
      </c>
      <c r="N129" s="194">
        <v>0</v>
      </c>
      <c r="O129" s="194">
        <f t="shared" si="53"/>
        <v>0</v>
      </c>
      <c r="P129" s="194">
        <v>0</v>
      </c>
      <c r="Q129" s="194">
        <f t="shared" si="54"/>
        <v>0</v>
      </c>
      <c r="R129" s="194"/>
      <c r="S129" s="194" t="s">
        <v>255</v>
      </c>
      <c r="T129" s="195" t="s">
        <v>256</v>
      </c>
      <c r="U129" s="156">
        <v>0</v>
      </c>
      <c r="V129" s="156">
        <f t="shared" si="55"/>
        <v>0</v>
      </c>
      <c r="W129" s="156"/>
      <c r="X129" s="156" t="s">
        <v>257</v>
      </c>
      <c r="Y129" s="147"/>
      <c r="Z129" s="147"/>
      <c r="AA129" s="147"/>
      <c r="AB129" s="147"/>
      <c r="AC129" s="147"/>
      <c r="AD129" s="147"/>
      <c r="AE129" s="147"/>
      <c r="AF129" s="147"/>
      <c r="AG129" s="147" t="s">
        <v>1598</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89">
        <v>110</v>
      </c>
      <c r="B130" s="190" t="s">
        <v>2342</v>
      </c>
      <c r="C130" s="196" t="s">
        <v>2343</v>
      </c>
      <c r="D130" s="191" t="s">
        <v>389</v>
      </c>
      <c r="E130" s="192">
        <v>45</v>
      </c>
      <c r="F130" s="193"/>
      <c r="G130" s="194">
        <f t="shared" si="49"/>
        <v>0</v>
      </c>
      <c r="H130" s="193"/>
      <c r="I130" s="194">
        <f t="shared" si="50"/>
        <v>0</v>
      </c>
      <c r="J130" s="193"/>
      <c r="K130" s="194">
        <f t="shared" si="51"/>
        <v>0</v>
      </c>
      <c r="L130" s="194">
        <v>21</v>
      </c>
      <c r="M130" s="194">
        <f t="shared" si="52"/>
        <v>0</v>
      </c>
      <c r="N130" s="194">
        <v>0</v>
      </c>
      <c r="O130" s="194">
        <f t="shared" si="53"/>
        <v>0</v>
      </c>
      <c r="P130" s="194">
        <v>0</v>
      </c>
      <c r="Q130" s="194">
        <f t="shared" si="54"/>
        <v>0</v>
      </c>
      <c r="R130" s="194"/>
      <c r="S130" s="194" t="s">
        <v>255</v>
      </c>
      <c r="T130" s="195" t="s">
        <v>256</v>
      </c>
      <c r="U130" s="156">
        <v>0</v>
      </c>
      <c r="V130" s="156">
        <f t="shared" si="55"/>
        <v>0</v>
      </c>
      <c r="W130" s="156"/>
      <c r="X130" s="156" t="s">
        <v>257</v>
      </c>
      <c r="Y130" s="147"/>
      <c r="Z130" s="147"/>
      <c r="AA130" s="147"/>
      <c r="AB130" s="147"/>
      <c r="AC130" s="147"/>
      <c r="AD130" s="147"/>
      <c r="AE130" s="147"/>
      <c r="AF130" s="147"/>
      <c r="AG130" s="147" t="s">
        <v>1598</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89">
        <v>111</v>
      </c>
      <c r="B131" s="190" t="s">
        <v>2344</v>
      </c>
      <c r="C131" s="196" t="s">
        <v>2345</v>
      </c>
      <c r="D131" s="191" t="s">
        <v>1928</v>
      </c>
      <c r="E131" s="192">
        <v>1</v>
      </c>
      <c r="F131" s="193"/>
      <c r="G131" s="194">
        <f t="shared" si="49"/>
        <v>0</v>
      </c>
      <c r="H131" s="193"/>
      <c r="I131" s="194">
        <f t="shared" si="50"/>
        <v>0</v>
      </c>
      <c r="J131" s="193"/>
      <c r="K131" s="194">
        <f t="shared" si="51"/>
        <v>0</v>
      </c>
      <c r="L131" s="194">
        <v>21</v>
      </c>
      <c r="M131" s="194">
        <f t="shared" si="52"/>
        <v>0</v>
      </c>
      <c r="N131" s="194">
        <v>0</v>
      </c>
      <c r="O131" s="194">
        <f t="shared" si="53"/>
        <v>0</v>
      </c>
      <c r="P131" s="194">
        <v>0</v>
      </c>
      <c r="Q131" s="194">
        <f t="shared" si="54"/>
        <v>0</v>
      </c>
      <c r="R131" s="194"/>
      <c r="S131" s="194" t="s">
        <v>255</v>
      </c>
      <c r="T131" s="195" t="s">
        <v>256</v>
      </c>
      <c r="U131" s="156">
        <v>0</v>
      </c>
      <c r="V131" s="156">
        <f t="shared" si="55"/>
        <v>0</v>
      </c>
      <c r="W131" s="156"/>
      <c r="X131" s="156" t="s">
        <v>257</v>
      </c>
      <c r="Y131" s="147"/>
      <c r="Z131" s="147"/>
      <c r="AA131" s="147"/>
      <c r="AB131" s="147"/>
      <c r="AC131" s="147"/>
      <c r="AD131" s="147"/>
      <c r="AE131" s="147"/>
      <c r="AF131" s="147"/>
      <c r="AG131" s="147" t="s">
        <v>1598</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89">
        <v>112</v>
      </c>
      <c r="B132" s="190" t="s">
        <v>2346</v>
      </c>
      <c r="C132" s="196" t="s">
        <v>2347</v>
      </c>
      <c r="D132" s="191" t="s">
        <v>1928</v>
      </c>
      <c r="E132" s="192">
        <v>1</v>
      </c>
      <c r="F132" s="193"/>
      <c r="G132" s="194">
        <f t="shared" si="49"/>
        <v>0</v>
      </c>
      <c r="H132" s="193"/>
      <c r="I132" s="194">
        <f t="shared" si="50"/>
        <v>0</v>
      </c>
      <c r="J132" s="193"/>
      <c r="K132" s="194">
        <f t="shared" si="51"/>
        <v>0</v>
      </c>
      <c r="L132" s="194">
        <v>21</v>
      </c>
      <c r="M132" s="194">
        <f t="shared" si="52"/>
        <v>0</v>
      </c>
      <c r="N132" s="194">
        <v>0</v>
      </c>
      <c r="O132" s="194">
        <f t="shared" si="53"/>
        <v>0</v>
      </c>
      <c r="P132" s="194">
        <v>0</v>
      </c>
      <c r="Q132" s="194">
        <f t="shared" si="54"/>
        <v>0</v>
      </c>
      <c r="R132" s="194"/>
      <c r="S132" s="194" t="s">
        <v>255</v>
      </c>
      <c r="T132" s="195" t="s">
        <v>256</v>
      </c>
      <c r="U132" s="156">
        <v>0</v>
      </c>
      <c r="V132" s="156">
        <f t="shared" si="55"/>
        <v>0</v>
      </c>
      <c r="W132" s="156"/>
      <c r="X132" s="156" t="s">
        <v>257</v>
      </c>
      <c r="Y132" s="147"/>
      <c r="Z132" s="147"/>
      <c r="AA132" s="147"/>
      <c r="AB132" s="147"/>
      <c r="AC132" s="147"/>
      <c r="AD132" s="147"/>
      <c r="AE132" s="147"/>
      <c r="AF132" s="147"/>
      <c r="AG132" s="147" t="s">
        <v>1598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89">
        <v>113</v>
      </c>
      <c r="B133" s="190" t="s">
        <v>2348</v>
      </c>
      <c r="C133" s="196" t="s">
        <v>2349</v>
      </c>
      <c r="D133" s="191" t="s">
        <v>2329</v>
      </c>
      <c r="E133" s="192">
        <v>15</v>
      </c>
      <c r="F133" s="193"/>
      <c r="G133" s="194">
        <f t="shared" si="49"/>
        <v>0</v>
      </c>
      <c r="H133" s="193"/>
      <c r="I133" s="194">
        <f t="shared" si="50"/>
        <v>0</v>
      </c>
      <c r="J133" s="193"/>
      <c r="K133" s="194">
        <f t="shared" si="51"/>
        <v>0</v>
      </c>
      <c r="L133" s="194">
        <v>21</v>
      </c>
      <c r="M133" s="194">
        <f t="shared" si="52"/>
        <v>0</v>
      </c>
      <c r="N133" s="194">
        <v>0</v>
      </c>
      <c r="O133" s="194">
        <f t="shared" si="53"/>
        <v>0</v>
      </c>
      <c r="P133" s="194">
        <v>0</v>
      </c>
      <c r="Q133" s="194">
        <f t="shared" si="54"/>
        <v>0</v>
      </c>
      <c r="R133" s="194"/>
      <c r="S133" s="194" t="s">
        <v>255</v>
      </c>
      <c r="T133" s="195" t="s">
        <v>256</v>
      </c>
      <c r="U133" s="156">
        <v>0</v>
      </c>
      <c r="V133" s="156">
        <f t="shared" si="55"/>
        <v>0</v>
      </c>
      <c r="W133" s="156"/>
      <c r="X133" s="156" t="s">
        <v>257</v>
      </c>
      <c r="Y133" s="147"/>
      <c r="Z133" s="147"/>
      <c r="AA133" s="147"/>
      <c r="AB133" s="147"/>
      <c r="AC133" s="147"/>
      <c r="AD133" s="147"/>
      <c r="AE133" s="147"/>
      <c r="AF133" s="147"/>
      <c r="AG133" s="147" t="s">
        <v>1598</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89">
        <v>114</v>
      </c>
      <c r="B134" s="190" t="s">
        <v>2350</v>
      </c>
      <c r="C134" s="196" t="s">
        <v>2351</v>
      </c>
      <c r="D134" s="191" t="s">
        <v>2329</v>
      </c>
      <c r="E134" s="192">
        <v>56</v>
      </c>
      <c r="F134" s="193"/>
      <c r="G134" s="194">
        <f t="shared" si="49"/>
        <v>0</v>
      </c>
      <c r="H134" s="193"/>
      <c r="I134" s="194">
        <f t="shared" si="50"/>
        <v>0</v>
      </c>
      <c r="J134" s="193"/>
      <c r="K134" s="194">
        <f t="shared" si="51"/>
        <v>0</v>
      </c>
      <c r="L134" s="194">
        <v>21</v>
      </c>
      <c r="M134" s="194">
        <f t="shared" si="52"/>
        <v>0</v>
      </c>
      <c r="N134" s="194">
        <v>0</v>
      </c>
      <c r="O134" s="194">
        <f t="shared" si="53"/>
        <v>0</v>
      </c>
      <c r="P134" s="194">
        <v>0</v>
      </c>
      <c r="Q134" s="194">
        <f t="shared" si="54"/>
        <v>0</v>
      </c>
      <c r="R134" s="194"/>
      <c r="S134" s="194" t="s">
        <v>255</v>
      </c>
      <c r="T134" s="195" t="s">
        <v>256</v>
      </c>
      <c r="U134" s="156">
        <v>0</v>
      </c>
      <c r="V134" s="156">
        <f t="shared" si="55"/>
        <v>0</v>
      </c>
      <c r="W134" s="156"/>
      <c r="X134" s="156" t="s">
        <v>257</v>
      </c>
      <c r="Y134" s="147"/>
      <c r="Z134" s="147"/>
      <c r="AA134" s="147"/>
      <c r="AB134" s="147"/>
      <c r="AC134" s="147"/>
      <c r="AD134" s="147"/>
      <c r="AE134" s="147"/>
      <c r="AF134" s="147"/>
      <c r="AG134" s="147" t="s">
        <v>1598</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89">
        <v>115</v>
      </c>
      <c r="B135" s="190" t="s">
        <v>2352</v>
      </c>
      <c r="C135" s="196" t="s">
        <v>2353</v>
      </c>
      <c r="D135" s="191" t="s">
        <v>2329</v>
      </c>
      <c r="E135" s="192">
        <v>15</v>
      </c>
      <c r="F135" s="193"/>
      <c r="G135" s="194">
        <f t="shared" si="49"/>
        <v>0</v>
      </c>
      <c r="H135" s="193"/>
      <c r="I135" s="194">
        <f t="shared" si="50"/>
        <v>0</v>
      </c>
      <c r="J135" s="193"/>
      <c r="K135" s="194">
        <f t="shared" si="51"/>
        <v>0</v>
      </c>
      <c r="L135" s="194">
        <v>21</v>
      </c>
      <c r="M135" s="194">
        <f t="shared" si="52"/>
        <v>0</v>
      </c>
      <c r="N135" s="194">
        <v>0</v>
      </c>
      <c r="O135" s="194">
        <f t="shared" si="53"/>
        <v>0</v>
      </c>
      <c r="P135" s="194">
        <v>0</v>
      </c>
      <c r="Q135" s="194">
        <f t="shared" si="54"/>
        <v>0</v>
      </c>
      <c r="R135" s="194"/>
      <c r="S135" s="194" t="s">
        <v>255</v>
      </c>
      <c r="T135" s="195" t="s">
        <v>256</v>
      </c>
      <c r="U135" s="156">
        <v>0</v>
      </c>
      <c r="V135" s="156">
        <f t="shared" si="55"/>
        <v>0</v>
      </c>
      <c r="W135" s="156"/>
      <c r="X135" s="156" t="s">
        <v>257</v>
      </c>
      <c r="Y135" s="147"/>
      <c r="Z135" s="147"/>
      <c r="AA135" s="147"/>
      <c r="AB135" s="147"/>
      <c r="AC135" s="147"/>
      <c r="AD135" s="147"/>
      <c r="AE135" s="147"/>
      <c r="AF135" s="147"/>
      <c r="AG135" s="147" t="s">
        <v>1598</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89">
        <v>116</v>
      </c>
      <c r="B136" s="190" t="s">
        <v>2354</v>
      </c>
      <c r="C136" s="196" t="s">
        <v>2355</v>
      </c>
      <c r="D136" s="191" t="s">
        <v>2329</v>
      </c>
      <c r="E136" s="192">
        <v>45</v>
      </c>
      <c r="F136" s="193"/>
      <c r="G136" s="194">
        <f t="shared" si="49"/>
        <v>0</v>
      </c>
      <c r="H136" s="193"/>
      <c r="I136" s="194">
        <f t="shared" si="50"/>
        <v>0</v>
      </c>
      <c r="J136" s="193"/>
      <c r="K136" s="194">
        <f t="shared" si="51"/>
        <v>0</v>
      </c>
      <c r="L136" s="194">
        <v>21</v>
      </c>
      <c r="M136" s="194">
        <f t="shared" si="52"/>
        <v>0</v>
      </c>
      <c r="N136" s="194">
        <v>0</v>
      </c>
      <c r="O136" s="194">
        <f t="shared" si="53"/>
        <v>0</v>
      </c>
      <c r="P136" s="194">
        <v>0</v>
      </c>
      <c r="Q136" s="194">
        <f t="shared" si="54"/>
        <v>0</v>
      </c>
      <c r="R136" s="194"/>
      <c r="S136" s="194" t="s">
        <v>255</v>
      </c>
      <c r="T136" s="195" t="s">
        <v>256</v>
      </c>
      <c r="U136" s="156">
        <v>0</v>
      </c>
      <c r="V136" s="156">
        <f t="shared" si="55"/>
        <v>0</v>
      </c>
      <c r="W136" s="156"/>
      <c r="X136" s="156" t="s">
        <v>257</v>
      </c>
      <c r="Y136" s="147"/>
      <c r="Z136" s="147"/>
      <c r="AA136" s="147"/>
      <c r="AB136" s="147"/>
      <c r="AC136" s="147"/>
      <c r="AD136" s="147"/>
      <c r="AE136" s="147"/>
      <c r="AF136" s="147"/>
      <c r="AG136" s="147" t="s">
        <v>1598</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89">
        <v>117</v>
      </c>
      <c r="B137" s="190" t="s">
        <v>2356</v>
      </c>
      <c r="C137" s="196" t="s">
        <v>2357</v>
      </c>
      <c r="D137" s="191" t="s">
        <v>514</v>
      </c>
      <c r="E137" s="192">
        <v>35</v>
      </c>
      <c r="F137" s="193"/>
      <c r="G137" s="194">
        <f t="shared" si="49"/>
        <v>0</v>
      </c>
      <c r="H137" s="193"/>
      <c r="I137" s="194">
        <f t="shared" si="50"/>
        <v>0</v>
      </c>
      <c r="J137" s="193"/>
      <c r="K137" s="194">
        <f t="shared" si="51"/>
        <v>0</v>
      </c>
      <c r="L137" s="194">
        <v>21</v>
      </c>
      <c r="M137" s="194">
        <f t="shared" si="52"/>
        <v>0</v>
      </c>
      <c r="N137" s="194">
        <v>0</v>
      </c>
      <c r="O137" s="194">
        <f t="shared" si="53"/>
        <v>0</v>
      </c>
      <c r="P137" s="194">
        <v>0</v>
      </c>
      <c r="Q137" s="194">
        <f t="shared" si="54"/>
        <v>0</v>
      </c>
      <c r="R137" s="194"/>
      <c r="S137" s="194" t="s">
        <v>255</v>
      </c>
      <c r="T137" s="195" t="s">
        <v>256</v>
      </c>
      <c r="U137" s="156">
        <v>0</v>
      </c>
      <c r="V137" s="156">
        <f t="shared" si="55"/>
        <v>0</v>
      </c>
      <c r="W137" s="156"/>
      <c r="X137" s="156" t="s">
        <v>257</v>
      </c>
      <c r="Y137" s="147"/>
      <c r="Z137" s="147"/>
      <c r="AA137" s="147"/>
      <c r="AB137" s="147"/>
      <c r="AC137" s="147"/>
      <c r="AD137" s="147"/>
      <c r="AE137" s="147"/>
      <c r="AF137" s="147"/>
      <c r="AG137" s="147" t="s">
        <v>1598</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89">
        <v>118</v>
      </c>
      <c r="B138" s="190" t="s">
        <v>2358</v>
      </c>
      <c r="C138" s="196" t="s">
        <v>2359</v>
      </c>
      <c r="D138" s="191" t="s">
        <v>514</v>
      </c>
      <c r="E138" s="192">
        <v>5</v>
      </c>
      <c r="F138" s="193"/>
      <c r="G138" s="194">
        <f t="shared" si="49"/>
        <v>0</v>
      </c>
      <c r="H138" s="193"/>
      <c r="I138" s="194">
        <f t="shared" si="50"/>
        <v>0</v>
      </c>
      <c r="J138" s="193"/>
      <c r="K138" s="194">
        <f t="shared" si="51"/>
        <v>0</v>
      </c>
      <c r="L138" s="194">
        <v>21</v>
      </c>
      <c r="M138" s="194">
        <f t="shared" si="52"/>
        <v>0</v>
      </c>
      <c r="N138" s="194">
        <v>0</v>
      </c>
      <c r="O138" s="194">
        <f t="shared" si="53"/>
        <v>0</v>
      </c>
      <c r="P138" s="194">
        <v>0</v>
      </c>
      <c r="Q138" s="194">
        <f t="shared" si="54"/>
        <v>0</v>
      </c>
      <c r="R138" s="194"/>
      <c r="S138" s="194" t="s">
        <v>255</v>
      </c>
      <c r="T138" s="195" t="s">
        <v>256</v>
      </c>
      <c r="U138" s="156">
        <v>0</v>
      </c>
      <c r="V138" s="156">
        <f t="shared" si="55"/>
        <v>0</v>
      </c>
      <c r="W138" s="156"/>
      <c r="X138" s="156" t="s">
        <v>257</v>
      </c>
      <c r="Y138" s="147"/>
      <c r="Z138" s="147"/>
      <c r="AA138" s="147"/>
      <c r="AB138" s="147"/>
      <c r="AC138" s="147"/>
      <c r="AD138" s="147"/>
      <c r="AE138" s="147"/>
      <c r="AF138" s="147"/>
      <c r="AG138" s="147" t="s">
        <v>1598</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89">
        <v>119</v>
      </c>
      <c r="B139" s="190" t="s">
        <v>2360</v>
      </c>
      <c r="C139" s="196" t="s">
        <v>2361</v>
      </c>
      <c r="D139" s="191" t="s">
        <v>514</v>
      </c>
      <c r="E139" s="192">
        <v>1180</v>
      </c>
      <c r="F139" s="193"/>
      <c r="G139" s="194">
        <f t="shared" si="49"/>
        <v>0</v>
      </c>
      <c r="H139" s="193"/>
      <c r="I139" s="194">
        <f t="shared" si="50"/>
        <v>0</v>
      </c>
      <c r="J139" s="193"/>
      <c r="K139" s="194">
        <f t="shared" si="51"/>
        <v>0</v>
      </c>
      <c r="L139" s="194">
        <v>21</v>
      </c>
      <c r="M139" s="194">
        <f t="shared" si="52"/>
        <v>0</v>
      </c>
      <c r="N139" s="194">
        <v>0</v>
      </c>
      <c r="O139" s="194">
        <f t="shared" si="53"/>
        <v>0</v>
      </c>
      <c r="P139" s="194">
        <v>0</v>
      </c>
      <c r="Q139" s="194">
        <f t="shared" si="54"/>
        <v>0</v>
      </c>
      <c r="R139" s="194"/>
      <c r="S139" s="194" t="s">
        <v>255</v>
      </c>
      <c r="T139" s="195" t="s">
        <v>256</v>
      </c>
      <c r="U139" s="156">
        <v>0</v>
      </c>
      <c r="V139" s="156">
        <f t="shared" si="55"/>
        <v>0</v>
      </c>
      <c r="W139" s="156"/>
      <c r="X139" s="156" t="s">
        <v>257</v>
      </c>
      <c r="Y139" s="147"/>
      <c r="Z139" s="147"/>
      <c r="AA139" s="147"/>
      <c r="AB139" s="147"/>
      <c r="AC139" s="147"/>
      <c r="AD139" s="147"/>
      <c r="AE139" s="147"/>
      <c r="AF139" s="147"/>
      <c r="AG139" s="147" t="s">
        <v>1598</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89">
        <v>120</v>
      </c>
      <c r="B140" s="190" t="s">
        <v>2362</v>
      </c>
      <c r="C140" s="196" t="s">
        <v>2363</v>
      </c>
      <c r="D140" s="191" t="s">
        <v>514</v>
      </c>
      <c r="E140" s="192">
        <v>20</v>
      </c>
      <c r="F140" s="193"/>
      <c r="G140" s="194">
        <f t="shared" si="49"/>
        <v>0</v>
      </c>
      <c r="H140" s="193"/>
      <c r="I140" s="194">
        <f t="shared" si="50"/>
        <v>0</v>
      </c>
      <c r="J140" s="193"/>
      <c r="K140" s="194">
        <f t="shared" si="51"/>
        <v>0</v>
      </c>
      <c r="L140" s="194">
        <v>21</v>
      </c>
      <c r="M140" s="194">
        <f t="shared" si="52"/>
        <v>0</v>
      </c>
      <c r="N140" s="194">
        <v>0</v>
      </c>
      <c r="O140" s="194">
        <f t="shared" si="53"/>
        <v>0</v>
      </c>
      <c r="P140" s="194">
        <v>0</v>
      </c>
      <c r="Q140" s="194">
        <f t="shared" si="54"/>
        <v>0</v>
      </c>
      <c r="R140" s="194"/>
      <c r="S140" s="194" t="s">
        <v>255</v>
      </c>
      <c r="T140" s="195" t="s">
        <v>256</v>
      </c>
      <c r="U140" s="156">
        <v>0</v>
      </c>
      <c r="V140" s="156">
        <f t="shared" si="55"/>
        <v>0</v>
      </c>
      <c r="W140" s="156"/>
      <c r="X140" s="156" t="s">
        <v>257</v>
      </c>
      <c r="Y140" s="147"/>
      <c r="Z140" s="147"/>
      <c r="AA140" s="147"/>
      <c r="AB140" s="147"/>
      <c r="AC140" s="147"/>
      <c r="AD140" s="147"/>
      <c r="AE140" s="147"/>
      <c r="AF140" s="147"/>
      <c r="AG140" s="147" t="s">
        <v>1598</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89">
        <v>121</v>
      </c>
      <c r="B141" s="190" t="s">
        <v>2364</v>
      </c>
      <c r="C141" s="196" t="s">
        <v>2365</v>
      </c>
      <c r="D141" s="191" t="s">
        <v>514</v>
      </c>
      <c r="E141" s="192">
        <v>110</v>
      </c>
      <c r="F141" s="193"/>
      <c r="G141" s="194">
        <f t="shared" si="49"/>
        <v>0</v>
      </c>
      <c r="H141" s="193"/>
      <c r="I141" s="194">
        <f t="shared" si="50"/>
        <v>0</v>
      </c>
      <c r="J141" s="193"/>
      <c r="K141" s="194">
        <f t="shared" si="51"/>
        <v>0</v>
      </c>
      <c r="L141" s="194">
        <v>21</v>
      </c>
      <c r="M141" s="194">
        <f t="shared" si="52"/>
        <v>0</v>
      </c>
      <c r="N141" s="194">
        <v>0</v>
      </c>
      <c r="O141" s="194">
        <f t="shared" si="53"/>
        <v>0</v>
      </c>
      <c r="P141" s="194">
        <v>0</v>
      </c>
      <c r="Q141" s="194">
        <f t="shared" si="54"/>
        <v>0</v>
      </c>
      <c r="R141" s="194"/>
      <c r="S141" s="194" t="s">
        <v>255</v>
      </c>
      <c r="T141" s="195" t="s">
        <v>256</v>
      </c>
      <c r="U141" s="156">
        <v>0</v>
      </c>
      <c r="V141" s="156">
        <f t="shared" si="55"/>
        <v>0</v>
      </c>
      <c r="W141" s="156"/>
      <c r="X141" s="156" t="s">
        <v>257</v>
      </c>
      <c r="Y141" s="147"/>
      <c r="Z141" s="147"/>
      <c r="AA141" s="147"/>
      <c r="AB141" s="147"/>
      <c r="AC141" s="147"/>
      <c r="AD141" s="147"/>
      <c r="AE141" s="147"/>
      <c r="AF141" s="147"/>
      <c r="AG141" s="147" t="s">
        <v>1598</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89">
        <v>122</v>
      </c>
      <c r="B142" s="190" t="s">
        <v>2366</v>
      </c>
      <c r="C142" s="196" t="s">
        <v>2367</v>
      </c>
      <c r="D142" s="191" t="s">
        <v>514</v>
      </c>
      <c r="E142" s="192">
        <v>3440</v>
      </c>
      <c r="F142" s="193"/>
      <c r="G142" s="194">
        <f t="shared" si="49"/>
        <v>0</v>
      </c>
      <c r="H142" s="193"/>
      <c r="I142" s="194">
        <f t="shared" si="50"/>
        <v>0</v>
      </c>
      <c r="J142" s="193"/>
      <c r="K142" s="194">
        <f t="shared" si="51"/>
        <v>0</v>
      </c>
      <c r="L142" s="194">
        <v>21</v>
      </c>
      <c r="M142" s="194">
        <f t="shared" si="52"/>
        <v>0</v>
      </c>
      <c r="N142" s="194">
        <v>0</v>
      </c>
      <c r="O142" s="194">
        <f t="shared" si="53"/>
        <v>0</v>
      </c>
      <c r="P142" s="194">
        <v>0</v>
      </c>
      <c r="Q142" s="194">
        <f t="shared" si="54"/>
        <v>0</v>
      </c>
      <c r="R142" s="194"/>
      <c r="S142" s="194" t="s">
        <v>255</v>
      </c>
      <c r="T142" s="195" t="s">
        <v>256</v>
      </c>
      <c r="U142" s="156">
        <v>0</v>
      </c>
      <c r="V142" s="156">
        <f t="shared" si="55"/>
        <v>0</v>
      </c>
      <c r="W142" s="156"/>
      <c r="X142" s="156" t="s">
        <v>257</v>
      </c>
      <c r="Y142" s="147"/>
      <c r="Z142" s="147"/>
      <c r="AA142" s="147"/>
      <c r="AB142" s="147"/>
      <c r="AC142" s="147"/>
      <c r="AD142" s="147"/>
      <c r="AE142" s="147"/>
      <c r="AF142" s="147"/>
      <c r="AG142" s="147" t="s">
        <v>1598</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89">
        <v>123</v>
      </c>
      <c r="B143" s="190" t="s">
        <v>2368</v>
      </c>
      <c r="C143" s="196" t="s">
        <v>2369</v>
      </c>
      <c r="D143" s="191" t="s">
        <v>514</v>
      </c>
      <c r="E143" s="192">
        <v>20</v>
      </c>
      <c r="F143" s="193"/>
      <c r="G143" s="194">
        <f t="shared" si="49"/>
        <v>0</v>
      </c>
      <c r="H143" s="193"/>
      <c r="I143" s="194">
        <f t="shared" si="50"/>
        <v>0</v>
      </c>
      <c r="J143" s="193"/>
      <c r="K143" s="194">
        <f t="shared" si="51"/>
        <v>0</v>
      </c>
      <c r="L143" s="194">
        <v>21</v>
      </c>
      <c r="M143" s="194">
        <f t="shared" si="52"/>
        <v>0</v>
      </c>
      <c r="N143" s="194">
        <v>0</v>
      </c>
      <c r="O143" s="194">
        <f t="shared" si="53"/>
        <v>0</v>
      </c>
      <c r="P143" s="194">
        <v>0</v>
      </c>
      <c r="Q143" s="194">
        <f t="shared" si="54"/>
        <v>0</v>
      </c>
      <c r="R143" s="194"/>
      <c r="S143" s="194" t="s">
        <v>255</v>
      </c>
      <c r="T143" s="195" t="s">
        <v>256</v>
      </c>
      <c r="U143" s="156">
        <v>0</v>
      </c>
      <c r="V143" s="156">
        <f t="shared" si="55"/>
        <v>0</v>
      </c>
      <c r="W143" s="156"/>
      <c r="X143" s="156" t="s">
        <v>257</v>
      </c>
      <c r="Y143" s="147"/>
      <c r="Z143" s="147"/>
      <c r="AA143" s="147"/>
      <c r="AB143" s="147"/>
      <c r="AC143" s="147"/>
      <c r="AD143" s="147"/>
      <c r="AE143" s="147"/>
      <c r="AF143" s="147"/>
      <c r="AG143" s="147" t="s">
        <v>1598</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89">
        <v>124</v>
      </c>
      <c r="B144" s="190" t="s">
        <v>2370</v>
      </c>
      <c r="C144" s="196" t="s">
        <v>2371</v>
      </c>
      <c r="D144" s="191" t="s">
        <v>389</v>
      </c>
      <c r="E144" s="192">
        <v>82</v>
      </c>
      <c r="F144" s="193"/>
      <c r="G144" s="194">
        <f t="shared" si="49"/>
        <v>0</v>
      </c>
      <c r="H144" s="193"/>
      <c r="I144" s="194">
        <f t="shared" si="50"/>
        <v>0</v>
      </c>
      <c r="J144" s="193"/>
      <c r="K144" s="194">
        <f t="shared" si="51"/>
        <v>0</v>
      </c>
      <c r="L144" s="194">
        <v>21</v>
      </c>
      <c r="M144" s="194">
        <f t="shared" si="52"/>
        <v>0</v>
      </c>
      <c r="N144" s="194">
        <v>0</v>
      </c>
      <c r="O144" s="194">
        <f t="shared" si="53"/>
        <v>0</v>
      </c>
      <c r="P144" s="194">
        <v>0</v>
      </c>
      <c r="Q144" s="194">
        <f t="shared" si="54"/>
        <v>0</v>
      </c>
      <c r="R144" s="194"/>
      <c r="S144" s="194" t="s">
        <v>255</v>
      </c>
      <c r="T144" s="195" t="s">
        <v>256</v>
      </c>
      <c r="U144" s="156">
        <v>0</v>
      </c>
      <c r="V144" s="156">
        <f t="shared" si="55"/>
        <v>0</v>
      </c>
      <c r="W144" s="156"/>
      <c r="X144" s="156" t="s">
        <v>257</v>
      </c>
      <c r="Y144" s="147"/>
      <c r="Z144" s="147"/>
      <c r="AA144" s="147"/>
      <c r="AB144" s="147"/>
      <c r="AC144" s="147"/>
      <c r="AD144" s="147"/>
      <c r="AE144" s="147"/>
      <c r="AF144" s="147"/>
      <c r="AG144" s="147" t="s">
        <v>1598</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89">
        <v>125</v>
      </c>
      <c r="B145" s="190" t="s">
        <v>2372</v>
      </c>
      <c r="C145" s="196" t="s">
        <v>2373</v>
      </c>
      <c r="D145" s="191" t="s">
        <v>389</v>
      </c>
      <c r="E145" s="192">
        <v>156</v>
      </c>
      <c r="F145" s="193"/>
      <c r="G145" s="194">
        <f t="shared" si="49"/>
        <v>0</v>
      </c>
      <c r="H145" s="193"/>
      <c r="I145" s="194">
        <f t="shared" si="50"/>
        <v>0</v>
      </c>
      <c r="J145" s="193"/>
      <c r="K145" s="194">
        <f t="shared" si="51"/>
        <v>0</v>
      </c>
      <c r="L145" s="194">
        <v>21</v>
      </c>
      <c r="M145" s="194">
        <f t="shared" si="52"/>
        <v>0</v>
      </c>
      <c r="N145" s="194">
        <v>0</v>
      </c>
      <c r="O145" s="194">
        <f t="shared" si="53"/>
        <v>0</v>
      </c>
      <c r="P145" s="194">
        <v>0</v>
      </c>
      <c r="Q145" s="194">
        <f t="shared" si="54"/>
        <v>0</v>
      </c>
      <c r="R145" s="194"/>
      <c r="S145" s="194" t="s">
        <v>255</v>
      </c>
      <c r="T145" s="195" t="s">
        <v>256</v>
      </c>
      <c r="U145" s="156">
        <v>0</v>
      </c>
      <c r="V145" s="156">
        <f t="shared" si="55"/>
        <v>0</v>
      </c>
      <c r="W145" s="156"/>
      <c r="X145" s="156" t="s">
        <v>257</v>
      </c>
      <c r="Y145" s="147"/>
      <c r="Z145" s="147"/>
      <c r="AA145" s="147"/>
      <c r="AB145" s="147"/>
      <c r="AC145" s="147"/>
      <c r="AD145" s="147"/>
      <c r="AE145" s="147"/>
      <c r="AF145" s="147"/>
      <c r="AG145" s="147" t="s">
        <v>1598</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89">
        <v>126</v>
      </c>
      <c r="B146" s="190" t="s">
        <v>2374</v>
      </c>
      <c r="C146" s="196" t="s">
        <v>2375</v>
      </c>
      <c r="D146" s="191" t="s">
        <v>514</v>
      </c>
      <c r="E146" s="192">
        <v>60</v>
      </c>
      <c r="F146" s="193"/>
      <c r="G146" s="194">
        <f t="shared" si="49"/>
        <v>0</v>
      </c>
      <c r="H146" s="193"/>
      <c r="I146" s="194">
        <f t="shared" si="50"/>
        <v>0</v>
      </c>
      <c r="J146" s="193"/>
      <c r="K146" s="194">
        <f t="shared" si="51"/>
        <v>0</v>
      </c>
      <c r="L146" s="194">
        <v>21</v>
      </c>
      <c r="M146" s="194">
        <f t="shared" si="52"/>
        <v>0</v>
      </c>
      <c r="N146" s="194">
        <v>0</v>
      </c>
      <c r="O146" s="194">
        <f t="shared" si="53"/>
        <v>0</v>
      </c>
      <c r="P146" s="194">
        <v>0</v>
      </c>
      <c r="Q146" s="194">
        <f t="shared" si="54"/>
        <v>0</v>
      </c>
      <c r="R146" s="194"/>
      <c r="S146" s="194" t="s">
        <v>255</v>
      </c>
      <c r="T146" s="195" t="s">
        <v>256</v>
      </c>
      <c r="U146" s="156">
        <v>0</v>
      </c>
      <c r="V146" s="156">
        <f t="shared" si="55"/>
        <v>0</v>
      </c>
      <c r="W146" s="156"/>
      <c r="X146" s="156" t="s">
        <v>257</v>
      </c>
      <c r="Y146" s="147"/>
      <c r="Z146" s="147"/>
      <c r="AA146" s="147"/>
      <c r="AB146" s="147"/>
      <c r="AC146" s="147"/>
      <c r="AD146" s="147"/>
      <c r="AE146" s="147"/>
      <c r="AF146" s="147"/>
      <c r="AG146" s="147" t="s">
        <v>1598</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89">
        <v>127</v>
      </c>
      <c r="B147" s="190" t="s">
        <v>2376</v>
      </c>
      <c r="C147" s="196" t="s">
        <v>2377</v>
      </c>
      <c r="D147" s="191" t="s">
        <v>389</v>
      </c>
      <c r="E147" s="192">
        <v>56</v>
      </c>
      <c r="F147" s="193"/>
      <c r="G147" s="194">
        <f t="shared" si="49"/>
        <v>0</v>
      </c>
      <c r="H147" s="193"/>
      <c r="I147" s="194">
        <f t="shared" si="50"/>
        <v>0</v>
      </c>
      <c r="J147" s="193"/>
      <c r="K147" s="194">
        <f t="shared" si="51"/>
        <v>0</v>
      </c>
      <c r="L147" s="194">
        <v>21</v>
      </c>
      <c r="M147" s="194">
        <f t="shared" si="52"/>
        <v>0</v>
      </c>
      <c r="N147" s="194">
        <v>0</v>
      </c>
      <c r="O147" s="194">
        <f t="shared" si="53"/>
        <v>0</v>
      </c>
      <c r="P147" s="194">
        <v>0</v>
      </c>
      <c r="Q147" s="194">
        <f t="shared" si="54"/>
        <v>0</v>
      </c>
      <c r="R147" s="194"/>
      <c r="S147" s="194" t="s">
        <v>255</v>
      </c>
      <c r="T147" s="195" t="s">
        <v>256</v>
      </c>
      <c r="U147" s="156">
        <v>0</v>
      </c>
      <c r="V147" s="156">
        <f t="shared" si="55"/>
        <v>0</v>
      </c>
      <c r="W147" s="156"/>
      <c r="X147" s="156" t="s">
        <v>257</v>
      </c>
      <c r="Y147" s="147"/>
      <c r="Z147" s="147"/>
      <c r="AA147" s="147"/>
      <c r="AB147" s="147"/>
      <c r="AC147" s="147"/>
      <c r="AD147" s="147"/>
      <c r="AE147" s="147"/>
      <c r="AF147" s="147"/>
      <c r="AG147" s="147" t="s">
        <v>1598</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89">
        <v>128</v>
      </c>
      <c r="B148" s="190" t="s">
        <v>2378</v>
      </c>
      <c r="C148" s="196" t="s">
        <v>2379</v>
      </c>
      <c r="D148" s="191" t="s">
        <v>389</v>
      </c>
      <c r="E148" s="192">
        <v>52</v>
      </c>
      <c r="F148" s="193"/>
      <c r="G148" s="194">
        <f t="shared" si="49"/>
        <v>0</v>
      </c>
      <c r="H148" s="193"/>
      <c r="I148" s="194">
        <f t="shared" si="50"/>
        <v>0</v>
      </c>
      <c r="J148" s="193"/>
      <c r="K148" s="194">
        <f t="shared" si="51"/>
        <v>0</v>
      </c>
      <c r="L148" s="194">
        <v>21</v>
      </c>
      <c r="M148" s="194">
        <f t="shared" si="52"/>
        <v>0</v>
      </c>
      <c r="N148" s="194">
        <v>0</v>
      </c>
      <c r="O148" s="194">
        <f t="shared" si="53"/>
        <v>0</v>
      </c>
      <c r="P148" s="194">
        <v>0</v>
      </c>
      <c r="Q148" s="194">
        <f t="shared" si="54"/>
        <v>0</v>
      </c>
      <c r="R148" s="194"/>
      <c r="S148" s="194" t="s">
        <v>255</v>
      </c>
      <c r="T148" s="195" t="s">
        <v>256</v>
      </c>
      <c r="U148" s="156">
        <v>0</v>
      </c>
      <c r="V148" s="156">
        <f t="shared" si="55"/>
        <v>0</v>
      </c>
      <c r="W148" s="156"/>
      <c r="X148" s="156" t="s">
        <v>257</v>
      </c>
      <c r="Y148" s="147"/>
      <c r="Z148" s="147"/>
      <c r="AA148" s="147"/>
      <c r="AB148" s="147"/>
      <c r="AC148" s="147"/>
      <c r="AD148" s="147"/>
      <c r="AE148" s="147"/>
      <c r="AF148" s="147"/>
      <c r="AG148" s="147" t="s">
        <v>1598</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89">
        <v>129</v>
      </c>
      <c r="B149" s="190" t="s">
        <v>2380</v>
      </c>
      <c r="C149" s="196" t="s">
        <v>2381</v>
      </c>
      <c r="D149" s="191" t="s">
        <v>389</v>
      </c>
      <c r="E149" s="192">
        <v>1250</v>
      </c>
      <c r="F149" s="193"/>
      <c r="G149" s="194">
        <f t="shared" si="49"/>
        <v>0</v>
      </c>
      <c r="H149" s="193"/>
      <c r="I149" s="194">
        <f t="shared" si="50"/>
        <v>0</v>
      </c>
      <c r="J149" s="193"/>
      <c r="K149" s="194">
        <f t="shared" si="51"/>
        <v>0</v>
      </c>
      <c r="L149" s="194">
        <v>21</v>
      </c>
      <c r="M149" s="194">
        <f t="shared" si="52"/>
        <v>0</v>
      </c>
      <c r="N149" s="194">
        <v>0</v>
      </c>
      <c r="O149" s="194">
        <f t="shared" si="53"/>
        <v>0</v>
      </c>
      <c r="P149" s="194">
        <v>0</v>
      </c>
      <c r="Q149" s="194">
        <f t="shared" si="54"/>
        <v>0</v>
      </c>
      <c r="R149" s="194"/>
      <c r="S149" s="194" t="s">
        <v>255</v>
      </c>
      <c r="T149" s="195" t="s">
        <v>256</v>
      </c>
      <c r="U149" s="156">
        <v>0</v>
      </c>
      <c r="V149" s="156">
        <f t="shared" si="55"/>
        <v>0</v>
      </c>
      <c r="W149" s="156"/>
      <c r="X149" s="156" t="s">
        <v>257</v>
      </c>
      <c r="Y149" s="147"/>
      <c r="Z149" s="147"/>
      <c r="AA149" s="147"/>
      <c r="AB149" s="147"/>
      <c r="AC149" s="147"/>
      <c r="AD149" s="147"/>
      <c r="AE149" s="147"/>
      <c r="AF149" s="147"/>
      <c r="AG149" s="147" t="s">
        <v>1598</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66">
        <v>130</v>
      </c>
      <c r="B150" s="167" t="s">
        <v>2382</v>
      </c>
      <c r="C150" s="175" t="s">
        <v>2383</v>
      </c>
      <c r="D150" s="168" t="s">
        <v>389</v>
      </c>
      <c r="E150" s="169">
        <v>450</v>
      </c>
      <c r="F150" s="170"/>
      <c r="G150" s="171">
        <f t="shared" si="49"/>
        <v>0</v>
      </c>
      <c r="H150" s="170"/>
      <c r="I150" s="171">
        <f t="shared" si="50"/>
        <v>0</v>
      </c>
      <c r="J150" s="170"/>
      <c r="K150" s="171">
        <f t="shared" si="51"/>
        <v>0</v>
      </c>
      <c r="L150" s="171">
        <v>21</v>
      </c>
      <c r="M150" s="171">
        <f t="shared" si="52"/>
        <v>0</v>
      </c>
      <c r="N150" s="171">
        <v>0</v>
      </c>
      <c r="O150" s="171">
        <f t="shared" si="53"/>
        <v>0</v>
      </c>
      <c r="P150" s="171">
        <v>0</v>
      </c>
      <c r="Q150" s="171">
        <f t="shared" si="54"/>
        <v>0</v>
      </c>
      <c r="R150" s="171"/>
      <c r="S150" s="171" t="s">
        <v>255</v>
      </c>
      <c r="T150" s="172" t="s">
        <v>256</v>
      </c>
      <c r="U150" s="156">
        <v>0</v>
      </c>
      <c r="V150" s="156">
        <f t="shared" si="55"/>
        <v>0</v>
      </c>
      <c r="W150" s="156"/>
      <c r="X150" s="156" t="s">
        <v>257</v>
      </c>
      <c r="Y150" s="147"/>
      <c r="Z150" s="147"/>
      <c r="AA150" s="147"/>
      <c r="AB150" s="147"/>
      <c r="AC150" s="147"/>
      <c r="AD150" s="147"/>
      <c r="AE150" s="147"/>
      <c r="AF150" s="147"/>
      <c r="AG150" s="147" t="s">
        <v>1598</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x14ac:dyDescent="0.2">
      <c r="A151" s="3"/>
      <c r="B151" s="4"/>
      <c r="C151" s="177"/>
      <c r="D151" s="6"/>
      <c r="E151" s="3"/>
      <c r="F151" s="3"/>
      <c r="G151" s="3"/>
      <c r="H151" s="3"/>
      <c r="I151" s="3"/>
      <c r="J151" s="3"/>
      <c r="K151" s="3"/>
      <c r="L151" s="3"/>
      <c r="M151" s="3"/>
      <c r="N151" s="3"/>
      <c r="O151" s="3"/>
      <c r="P151" s="3"/>
      <c r="Q151" s="3"/>
      <c r="R151" s="3"/>
      <c r="S151" s="3"/>
      <c r="T151" s="3"/>
      <c r="U151" s="3"/>
      <c r="V151" s="3"/>
      <c r="W151" s="3"/>
      <c r="X151" s="3"/>
      <c r="AE151">
        <v>15</v>
      </c>
      <c r="AF151">
        <v>21</v>
      </c>
      <c r="AG151" t="s">
        <v>237</v>
      </c>
    </row>
    <row r="152" spans="1:60" x14ac:dyDescent="0.2">
      <c r="A152" s="150"/>
      <c r="B152" s="151" t="s">
        <v>29</v>
      </c>
      <c r="C152" s="178"/>
      <c r="D152" s="152"/>
      <c r="E152" s="153"/>
      <c r="F152" s="153"/>
      <c r="G152" s="173">
        <f>G8+G27+G36+G38+G40+G48+G58+G71+G76+G81+G91+G94</f>
        <v>0</v>
      </c>
      <c r="H152" s="3"/>
      <c r="I152" s="3"/>
      <c r="J152" s="3"/>
      <c r="K152" s="3"/>
      <c r="L152" s="3"/>
      <c r="M152" s="3"/>
      <c r="N152" s="3"/>
      <c r="O152" s="3"/>
      <c r="P152" s="3"/>
      <c r="Q152" s="3"/>
      <c r="R152" s="3"/>
      <c r="S152" s="3"/>
      <c r="T152" s="3"/>
      <c r="U152" s="3"/>
      <c r="V152" s="3"/>
      <c r="W152" s="3"/>
      <c r="X152" s="3"/>
      <c r="AE152">
        <f>SUMIF(L7:L150,AE151,G7:G150)</f>
        <v>0</v>
      </c>
      <c r="AF152">
        <f>SUMIF(L7:L150,AF151,G7:G150)</f>
        <v>0</v>
      </c>
      <c r="AG152" t="s">
        <v>372</v>
      </c>
    </row>
    <row r="153" spans="1:60" x14ac:dyDescent="0.2">
      <c r="C153" s="179"/>
      <c r="D153" s="10"/>
      <c r="AG153" t="s">
        <v>373</v>
      </c>
    </row>
    <row r="154" spans="1:60" x14ac:dyDescent="0.2">
      <c r="D154" s="10"/>
    </row>
    <row r="155" spans="1:60" x14ac:dyDescent="0.2">
      <c r="D155" s="10"/>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wE6BgcGzSGUk+gzzKw2V+k9g7X+yHAvlIGIntRtN187Yi0S3h6h9RCHpO28g1YPkFjrmps5PxslA+LIgwg3LQ==" saltValue="kmon31rXZWkSyqVg0dI7/w==" spinCount="100000" sheet="1"/>
  <mergeCells count="5">
    <mergeCell ref="A1:G1"/>
    <mergeCell ref="C2:G2"/>
    <mergeCell ref="C3:G3"/>
    <mergeCell ref="C4:G4"/>
    <mergeCell ref="C84:G8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C122" sqref="C122"/>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51</v>
      </c>
      <c r="C3" s="258" t="s">
        <v>52</v>
      </c>
      <c r="D3" s="259"/>
      <c r="E3" s="259"/>
      <c r="F3" s="259"/>
      <c r="G3" s="260"/>
      <c r="AC3" s="121" t="s">
        <v>226</v>
      </c>
      <c r="AG3" t="s">
        <v>227</v>
      </c>
    </row>
    <row r="4" spans="1:60" ht="24.95" customHeight="1" x14ac:dyDescent="0.2">
      <c r="A4" s="140" t="s">
        <v>9</v>
      </c>
      <c r="B4" s="141" t="s">
        <v>64</v>
      </c>
      <c r="C4" s="261" t="s">
        <v>65</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49</v>
      </c>
      <c r="C8" s="174" t="s">
        <v>112</v>
      </c>
      <c r="D8" s="162"/>
      <c r="E8" s="163"/>
      <c r="F8" s="164"/>
      <c r="G8" s="164">
        <f>SUMIF(AG9:AG27,"&lt;&gt;NOR",G9:G27)</f>
        <v>0</v>
      </c>
      <c r="H8" s="164"/>
      <c r="I8" s="164">
        <f>SUM(I9:I27)</f>
        <v>0</v>
      </c>
      <c r="J8" s="164"/>
      <c r="K8" s="164">
        <f>SUM(K9:K27)</f>
        <v>0</v>
      </c>
      <c r="L8" s="164"/>
      <c r="M8" s="164">
        <f>SUM(M9:M27)</f>
        <v>0</v>
      </c>
      <c r="N8" s="164"/>
      <c r="O8" s="164">
        <f>SUM(O9:O27)</f>
        <v>0</v>
      </c>
      <c r="P8" s="164"/>
      <c r="Q8" s="164">
        <f>SUM(Q9:Q27)</f>
        <v>0</v>
      </c>
      <c r="R8" s="164"/>
      <c r="S8" s="164"/>
      <c r="T8" s="165"/>
      <c r="U8" s="159"/>
      <c r="V8" s="159">
        <f>SUM(V9:V27)</f>
        <v>0</v>
      </c>
      <c r="W8" s="159"/>
      <c r="X8" s="159"/>
      <c r="AG8" t="s">
        <v>251</v>
      </c>
    </row>
    <row r="9" spans="1:60" outlineLevel="1" x14ac:dyDescent="0.2">
      <c r="A9" s="189">
        <v>1</v>
      </c>
      <c r="B9" s="190" t="s">
        <v>2384</v>
      </c>
      <c r="C9" s="196" t="s">
        <v>2385</v>
      </c>
      <c r="D9" s="191" t="s">
        <v>1928</v>
      </c>
      <c r="E9" s="192">
        <v>1</v>
      </c>
      <c r="F9" s="193"/>
      <c r="G9" s="194">
        <f t="shared" ref="G9:G27" si="0">ROUND(E9*F9,2)</f>
        <v>0</v>
      </c>
      <c r="H9" s="193"/>
      <c r="I9" s="194">
        <f t="shared" ref="I9:I27" si="1">ROUND(E9*H9,2)</f>
        <v>0</v>
      </c>
      <c r="J9" s="193"/>
      <c r="K9" s="194">
        <f t="shared" ref="K9:K27" si="2">ROUND(E9*J9,2)</f>
        <v>0</v>
      </c>
      <c r="L9" s="194">
        <v>21</v>
      </c>
      <c r="M9" s="194">
        <f t="shared" ref="M9:M27" si="3">G9*(1+L9/100)</f>
        <v>0</v>
      </c>
      <c r="N9" s="194">
        <v>0</v>
      </c>
      <c r="O9" s="194">
        <f t="shared" ref="O9:O27" si="4">ROUND(E9*N9,2)</f>
        <v>0</v>
      </c>
      <c r="P9" s="194">
        <v>0</v>
      </c>
      <c r="Q9" s="194">
        <f t="shared" ref="Q9:Q27" si="5">ROUND(E9*P9,2)</f>
        <v>0</v>
      </c>
      <c r="R9" s="194"/>
      <c r="S9" s="194" t="s">
        <v>255</v>
      </c>
      <c r="T9" s="195" t="s">
        <v>256</v>
      </c>
      <c r="U9" s="156">
        <v>0</v>
      </c>
      <c r="V9" s="156">
        <f t="shared" ref="V9:V27" si="6">ROUND(E9*U9,2)</f>
        <v>0</v>
      </c>
      <c r="W9" s="156"/>
      <c r="X9" s="156" t="s">
        <v>257</v>
      </c>
      <c r="Y9" s="147"/>
      <c r="Z9" s="147"/>
      <c r="AA9" s="147"/>
      <c r="AB9" s="147"/>
      <c r="AC9" s="147"/>
      <c r="AD9" s="147"/>
      <c r="AE9" s="147"/>
      <c r="AF9" s="147"/>
      <c r="AG9" s="147" t="s">
        <v>1598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9">
        <v>2</v>
      </c>
      <c r="B10" s="190" t="s">
        <v>2386</v>
      </c>
      <c r="C10" s="196" t="s">
        <v>2387</v>
      </c>
      <c r="D10" s="191" t="s">
        <v>1928</v>
      </c>
      <c r="E10" s="192">
        <v>15</v>
      </c>
      <c r="F10" s="193"/>
      <c r="G10" s="194">
        <f t="shared" si="0"/>
        <v>0</v>
      </c>
      <c r="H10" s="193"/>
      <c r="I10" s="194">
        <f t="shared" si="1"/>
        <v>0</v>
      </c>
      <c r="J10" s="193"/>
      <c r="K10" s="194">
        <f t="shared" si="2"/>
        <v>0</v>
      </c>
      <c r="L10" s="194">
        <v>21</v>
      </c>
      <c r="M10" s="194">
        <f t="shared" si="3"/>
        <v>0</v>
      </c>
      <c r="N10" s="194">
        <v>0</v>
      </c>
      <c r="O10" s="194">
        <f t="shared" si="4"/>
        <v>0</v>
      </c>
      <c r="P10" s="194">
        <v>0</v>
      </c>
      <c r="Q10" s="194">
        <f t="shared" si="5"/>
        <v>0</v>
      </c>
      <c r="R10" s="194"/>
      <c r="S10" s="194" t="s">
        <v>255</v>
      </c>
      <c r="T10" s="195" t="s">
        <v>256</v>
      </c>
      <c r="U10" s="156">
        <v>0</v>
      </c>
      <c r="V10" s="156">
        <f t="shared" si="6"/>
        <v>0</v>
      </c>
      <c r="W10" s="156"/>
      <c r="X10" s="156" t="s">
        <v>257</v>
      </c>
      <c r="Y10" s="147"/>
      <c r="Z10" s="147"/>
      <c r="AA10" s="147"/>
      <c r="AB10" s="147"/>
      <c r="AC10" s="147"/>
      <c r="AD10" s="147"/>
      <c r="AE10" s="147"/>
      <c r="AF10" s="147"/>
      <c r="AG10" s="147" t="s">
        <v>1598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9">
        <v>3</v>
      </c>
      <c r="B11" s="190" t="s">
        <v>2388</v>
      </c>
      <c r="C11" s="196" t="s">
        <v>2389</v>
      </c>
      <c r="D11" s="191" t="s">
        <v>1928</v>
      </c>
      <c r="E11" s="192">
        <v>2</v>
      </c>
      <c r="F11" s="193"/>
      <c r="G11" s="194">
        <f t="shared" si="0"/>
        <v>0</v>
      </c>
      <c r="H11" s="193"/>
      <c r="I11" s="194">
        <f t="shared" si="1"/>
        <v>0</v>
      </c>
      <c r="J11" s="193"/>
      <c r="K11" s="194">
        <f t="shared" si="2"/>
        <v>0</v>
      </c>
      <c r="L11" s="194">
        <v>21</v>
      </c>
      <c r="M11" s="194">
        <f t="shared" si="3"/>
        <v>0</v>
      </c>
      <c r="N11" s="194">
        <v>0</v>
      </c>
      <c r="O11" s="194">
        <f t="shared" si="4"/>
        <v>0</v>
      </c>
      <c r="P11" s="194">
        <v>0</v>
      </c>
      <c r="Q11" s="194">
        <f t="shared" si="5"/>
        <v>0</v>
      </c>
      <c r="R11" s="194"/>
      <c r="S11" s="194" t="s">
        <v>255</v>
      </c>
      <c r="T11" s="195" t="s">
        <v>256</v>
      </c>
      <c r="U11" s="156">
        <v>0</v>
      </c>
      <c r="V11" s="156">
        <f t="shared" si="6"/>
        <v>0</v>
      </c>
      <c r="W11" s="156"/>
      <c r="X11" s="156" t="s">
        <v>257</v>
      </c>
      <c r="Y11" s="147"/>
      <c r="Z11" s="147"/>
      <c r="AA11" s="147"/>
      <c r="AB11" s="147"/>
      <c r="AC11" s="147"/>
      <c r="AD11" s="147"/>
      <c r="AE11" s="147"/>
      <c r="AF11" s="147"/>
      <c r="AG11" s="147" t="s">
        <v>1598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9">
        <v>4</v>
      </c>
      <c r="B12" s="190" t="s">
        <v>2390</v>
      </c>
      <c r="C12" s="196" t="s">
        <v>2391</v>
      </c>
      <c r="D12" s="191" t="s">
        <v>1928</v>
      </c>
      <c r="E12" s="192">
        <v>4</v>
      </c>
      <c r="F12" s="193"/>
      <c r="G12" s="194">
        <f t="shared" si="0"/>
        <v>0</v>
      </c>
      <c r="H12" s="193"/>
      <c r="I12" s="194">
        <f t="shared" si="1"/>
        <v>0</v>
      </c>
      <c r="J12" s="193"/>
      <c r="K12" s="194">
        <f t="shared" si="2"/>
        <v>0</v>
      </c>
      <c r="L12" s="194">
        <v>21</v>
      </c>
      <c r="M12" s="194">
        <f t="shared" si="3"/>
        <v>0</v>
      </c>
      <c r="N12" s="194">
        <v>0</v>
      </c>
      <c r="O12" s="194">
        <f t="shared" si="4"/>
        <v>0</v>
      </c>
      <c r="P12" s="194">
        <v>0</v>
      </c>
      <c r="Q12" s="194">
        <f t="shared" si="5"/>
        <v>0</v>
      </c>
      <c r="R12" s="194"/>
      <c r="S12" s="194" t="s">
        <v>255</v>
      </c>
      <c r="T12" s="195" t="s">
        <v>256</v>
      </c>
      <c r="U12" s="156">
        <v>0</v>
      </c>
      <c r="V12" s="156">
        <f t="shared" si="6"/>
        <v>0</v>
      </c>
      <c r="W12" s="156"/>
      <c r="X12" s="156" t="s">
        <v>257</v>
      </c>
      <c r="Y12" s="147"/>
      <c r="Z12" s="147"/>
      <c r="AA12" s="147"/>
      <c r="AB12" s="147"/>
      <c r="AC12" s="147"/>
      <c r="AD12" s="147"/>
      <c r="AE12" s="147"/>
      <c r="AF12" s="147"/>
      <c r="AG12" s="147" t="s">
        <v>1598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9">
        <v>5</v>
      </c>
      <c r="B13" s="190" t="s">
        <v>2392</v>
      </c>
      <c r="C13" s="196" t="s">
        <v>2393</v>
      </c>
      <c r="D13" s="191" t="s">
        <v>1928</v>
      </c>
      <c r="E13" s="192">
        <v>21</v>
      </c>
      <c r="F13" s="193"/>
      <c r="G13" s="194">
        <f t="shared" si="0"/>
        <v>0</v>
      </c>
      <c r="H13" s="193"/>
      <c r="I13" s="194">
        <f t="shared" si="1"/>
        <v>0</v>
      </c>
      <c r="J13" s="193"/>
      <c r="K13" s="194">
        <f t="shared" si="2"/>
        <v>0</v>
      </c>
      <c r="L13" s="194">
        <v>21</v>
      </c>
      <c r="M13" s="194">
        <f t="shared" si="3"/>
        <v>0</v>
      </c>
      <c r="N13" s="194">
        <v>0</v>
      </c>
      <c r="O13" s="194">
        <f t="shared" si="4"/>
        <v>0</v>
      </c>
      <c r="P13" s="194">
        <v>0</v>
      </c>
      <c r="Q13" s="194">
        <f t="shared" si="5"/>
        <v>0</v>
      </c>
      <c r="R13" s="194"/>
      <c r="S13" s="194" t="s">
        <v>255</v>
      </c>
      <c r="T13" s="195" t="s">
        <v>256</v>
      </c>
      <c r="U13" s="156">
        <v>0</v>
      </c>
      <c r="V13" s="156">
        <f t="shared" si="6"/>
        <v>0</v>
      </c>
      <c r="W13" s="156"/>
      <c r="X13" s="156" t="s">
        <v>257</v>
      </c>
      <c r="Y13" s="147"/>
      <c r="Z13" s="147"/>
      <c r="AA13" s="147"/>
      <c r="AB13" s="147"/>
      <c r="AC13" s="147"/>
      <c r="AD13" s="147"/>
      <c r="AE13" s="147"/>
      <c r="AF13" s="147"/>
      <c r="AG13" s="147" t="s">
        <v>1598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9">
        <v>6</v>
      </c>
      <c r="B14" s="190" t="s">
        <v>2394</v>
      </c>
      <c r="C14" s="196" t="s">
        <v>2395</v>
      </c>
      <c r="D14" s="191" t="s">
        <v>1928</v>
      </c>
      <c r="E14" s="192">
        <v>5</v>
      </c>
      <c r="F14" s="193"/>
      <c r="G14" s="194">
        <f t="shared" si="0"/>
        <v>0</v>
      </c>
      <c r="H14" s="193"/>
      <c r="I14" s="194">
        <f t="shared" si="1"/>
        <v>0</v>
      </c>
      <c r="J14" s="193"/>
      <c r="K14" s="194">
        <f t="shared" si="2"/>
        <v>0</v>
      </c>
      <c r="L14" s="194">
        <v>21</v>
      </c>
      <c r="M14" s="194">
        <f t="shared" si="3"/>
        <v>0</v>
      </c>
      <c r="N14" s="194">
        <v>0</v>
      </c>
      <c r="O14" s="194">
        <f t="shared" si="4"/>
        <v>0</v>
      </c>
      <c r="P14" s="194">
        <v>0</v>
      </c>
      <c r="Q14" s="194">
        <f t="shared" si="5"/>
        <v>0</v>
      </c>
      <c r="R14" s="194"/>
      <c r="S14" s="194" t="s">
        <v>255</v>
      </c>
      <c r="T14" s="195" t="s">
        <v>256</v>
      </c>
      <c r="U14" s="156">
        <v>0</v>
      </c>
      <c r="V14" s="156">
        <f t="shared" si="6"/>
        <v>0</v>
      </c>
      <c r="W14" s="156"/>
      <c r="X14" s="156" t="s">
        <v>257</v>
      </c>
      <c r="Y14" s="147"/>
      <c r="Z14" s="147"/>
      <c r="AA14" s="147"/>
      <c r="AB14" s="147"/>
      <c r="AC14" s="147"/>
      <c r="AD14" s="147"/>
      <c r="AE14" s="147"/>
      <c r="AF14" s="147"/>
      <c r="AG14" s="147" t="s">
        <v>1598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9">
        <v>7</v>
      </c>
      <c r="B15" s="190" t="s">
        <v>2396</v>
      </c>
      <c r="C15" s="196" t="s">
        <v>2397</v>
      </c>
      <c r="D15" s="191" t="s">
        <v>792</v>
      </c>
      <c r="E15" s="192">
        <v>1</v>
      </c>
      <c r="F15" s="193"/>
      <c r="G15" s="194">
        <f t="shared" si="0"/>
        <v>0</v>
      </c>
      <c r="H15" s="193"/>
      <c r="I15" s="194">
        <f t="shared" si="1"/>
        <v>0</v>
      </c>
      <c r="J15" s="193"/>
      <c r="K15" s="194">
        <f t="shared" si="2"/>
        <v>0</v>
      </c>
      <c r="L15" s="194">
        <v>21</v>
      </c>
      <c r="M15" s="194">
        <f t="shared" si="3"/>
        <v>0</v>
      </c>
      <c r="N15" s="194">
        <v>0</v>
      </c>
      <c r="O15" s="194">
        <f t="shared" si="4"/>
        <v>0</v>
      </c>
      <c r="P15" s="194">
        <v>0</v>
      </c>
      <c r="Q15" s="194">
        <f t="shared" si="5"/>
        <v>0</v>
      </c>
      <c r="R15" s="194"/>
      <c r="S15" s="194" t="s">
        <v>255</v>
      </c>
      <c r="T15" s="195" t="s">
        <v>256</v>
      </c>
      <c r="U15" s="156">
        <v>0</v>
      </c>
      <c r="V15" s="156">
        <f t="shared" si="6"/>
        <v>0</v>
      </c>
      <c r="W15" s="156"/>
      <c r="X15" s="156" t="s">
        <v>257</v>
      </c>
      <c r="Y15" s="147"/>
      <c r="Z15" s="147"/>
      <c r="AA15" s="147"/>
      <c r="AB15" s="147"/>
      <c r="AC15" s="147"/>
      <c r="AD15" s="147"/>
      <c r="AE15" s="147"/>
      <c r="AF15" s="147"/>
      <c r="AG15" s="147" t="s">
        <v>1598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9">
        <v>8</v>
      </c>
      <c r="B16" s="190" t="s">
        <v>2398</v>
      </c>
      <c r="C16" s="196" t="s">
        <v>2399</v>
      </c>
      <c r="D16" s="191" t="s">
        <v>1928</v>
      </c>
      <c r="E16" s="192">
        <v>2</v>
      </c>
      <c r="F16" s="193"/>
      <c r="G16" s="194">
        <f t="shared" si="0"/>
        <v>0</v>
      </c>
      <c r="H16" s="193"/>
      <c r="I16" s="194">
        <f t="shared" si="1"/>
        <v>0</v>
      </c>
      <c r="J16" s="193"/>
      <c r="K16" s="194">
        <f t="shared" si="2"/>
        <v>0</v>
      </c>
      <c r="L16" s="194">
        <v>21</v>
      </c>
      <c r="M16" s="194">
        <f t="shared" si="3"/>
        <v>0</v>
      </c>
      <c r="N16" s="194">
        <v>0</v>
      </c>
      <c r="O16" s="194">
        <f t="shared" si="4"/>
        <v>0</v>
      </c>
      <c r="P16" s="194">
        <v>0</v>
      </c>
      <c r="Q16" s="194">
        <f t="shared" si="5"/>
        <v>0</v>
      </c>
      <c r="R16" s="194"/>
      <c r="S16" s="194" t="s">
        <v>255</v>
      </c>
      <c r="T16" s="195" t="s">
        <v>256</v>
      </c>
      <c r="U16" s="156">
        <v>0</v>
      </c>
      <c r="V16" s="156">
        <f t="shared" si="6"/>
        <v>0</v>
      </c>
      <c r="W16" s="156"/>
      <c r="X16" s="156" t="s">
        <v>257</v>
      </c>
      <c r="Y16" s="147"/>
      <c r="Z16" s="147"/>
      <c r="AA16" s="147"/>
      <c r="AB16" s="147"/>
      <c r="AC16" s="147"/>
      <c r="AD16" s="147"/>
      <c r="AE16" s="147"/>
      <c r="AF16" s="147"/>
      <c r="AG16" s="147" t="s">
        <v>1598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9">
        <v>9</v>
      </c>
      <c r="B17" s="190" t="s">
        <v>2400</v>
      </c>
      <c r="C17" s="196" t="s">
        <v>2401</v>
      </c>
      <c r="D17" s="191" t="s">
        <v>514</v>
      </c>
      <c r="E17" s="192">
        <v>450</v>
      </c>
      <c r="F17" s="193"/>
      <c r="G17" s="194">
        <f t="shared" si="0"/>
        <v>0</v>
      </c>
      <c r="H17" s="193"/>
      <c r="I17" s="194">
        <f t="shared" si="1"/>
        <v>0</v>
      </c>
      <c r="J17" s="193"/>
      <c r="K17" s="194">
        <f t="shared" si="2"/>
        <v>0</v>
      </c>
      <c r="L17" s="194">
        <v>21</v>
      </c>
      <c r="M17" s="194">
        <f t="shared" si="3"/>
        <v>0</v>
      </c>
      <c r="N17" s="194">
        <v>0</v>
      </c>
      <c r="O17" s="194">
        <f t="shared" si="4"/>
        <v>0</v>
      </c>
      <c r="P17" s="194">
        <v>0</v>
      </c>
      <c r="Q17" s="194">
        <f t="shared" si="5"/>
        <v>0</v>
      </c>
      <c r="R17" s="194"/>
      <c r="S17" s="194" t="s">
        <v>255</v>
      </c>
      <c r="T17" s="195" t="s">
        <v>256</v>
      </c>
      <c r="U17" s="156">
        <v>0</v>
      </c>
      <c r="V17" s="156">
        <f t="shared" si="6"/>
        <v>0</v>
      </c>
      <c r="W17" s="156"/>
      <c r="X17" s="156" t="s">
        <v>257</v>
      </c>
      <c r="Y17" s="147"/>
      <c r="Z17" s="147"/>
      <c r="AA17" s="147"/>
      <c r="AB17" s="147"/>
      <c r="AC17" s="147"/>
      <c r="AD17" s="147"/>
      <c r="AE17" s="147"/>
      <c r="AF17" s="147"/>
      <c r="AG17" s="147" t="s">
        <v>1598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9">
        <v>10</v>
      </c>
      <c r="B18" s="190" t="s">
        <v>2402</v>
      </c>
      <c r="C18" s="196" t="s">
        <v>2403</v>
      </c>
      <c r="D18" s="191" t="s">
        <v>514</v>
      </c>
      <c r="E18" s="192">
        <v>150</v>
      </c>
      <c r="F18" s="193"/>
      <c r="G18" s="194">
        <f t="shared" si="0"/>
        <v>0</v>
      </c>
      <c r="H18" s="193"/>
      <c r="I18" s="194">
        <f t="shared" si="1"/>
        <v>0</v>
      </c>
      <c r="J18" s="193"/>
      <c r="K18" s="194">
        <f t="shared" si="2"/>
        <v>0</v>
      </c>
      <c r="L18" s="194">
        <v>21</v>
      </c>
      <c r="M18" s="194">
        <f t="shared" si="3"/>
        <v>0</v>
      </c>
      <c r="N18" s="194">
        <v>0</v>
      </c>
      <c r="O18" s="194">
        <f t="shared" si="4"/>
        <v>0</v>
      </c>
      <c r="P18" s="194">
        <v>0</v>
      </c>
      <c r="Q18" s="194">
        <f t="shared" si="5"/>
        <v>0</v>
      </c>
      <c r="R18" s="194"/>
      <c r="S18" s="194" t="s">
        <v>255</v>
      </c>
      <c r="T18" s="195" t="s">
        <v>256</v>
      </c>
      <c r="U18" s="156">
        <v>0</v>
      </c>
      <c r="V18" s="156">
        <f t="shared" si="6"/>
        <v>0</v>
      </c>
      <c r="W18" s="156"/>
      <c r="X18" s="156" t="s">
        <v>257</v>
      </c>
      <c r="Y18" s="147"/>
      <c r="Z18" s="147"/>
      <c r="AA18" s="147"/>
      <c r="AB18" s="147"/>
      <c r="AC18" s="147"/>
      <c r="AD18" s="147"/>
      <c r="AE18" s="147"/>
      <c r="AF18" s="147"/>
      <c r="AG18" s="147" t="s">
        <v>1598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9">
        <v>11</v>
      </c>
      <c r="B19" s="190" t="s">
        <v>2404</v>
      </c>
      <c r="C19" s="196" t="s">
        <v>2405</v>
      </c>
      <c r="D19" s="191" t="s">
        <v>514</v>
      </c>
      <c r="E19" s="192">
        <v>300</v>
      </c>
      <c r="F19" s="193"/>
      <c r="G19" s="194">
        <f t="shared" si="0"/>
        <v>0</v>
      </c>
      <c r="H19" s="193"/>
      <c r="I19" s="194">
        <f t="shared" si="1"/>
        <v>0</v>
      </c>
      <c r="J19" s="193"/>
      <c r="K19" s="194">
        <f t="shared" si="2"/>
        <v>0</v>
      </c>
      <c r="L19" s="194">
        <v>21</v>
      </c>
      <c r="M19" s="194">
        <f t="shared" si="3"/>
        <v>0</v>
      </c>
      <c r="N19" s="194">
        <v>0</v>
      </c>
      <c r="O19" s="194">
        <f t="shared" si="4"/>
        <v>0</v>
      </c>
      <c r="P19" s="194">
        <v>0</v>
      </c>
      <c r="Q19" s="194">
        <f t="shared" si="5"/>
        <v>0</v>
      </c>
      <c r="R19" s="194"/>
      <c r="S19" s="194" t="s">
        <v>255</v>
      </c>
      <c r="T19" s="195" t="s">
        <v>256</v>
      </c>
      <c r="U19" s="156">
        <v>0</v>
      </c>
      <c r="V19" s="156">
        <f t="shared" si="6"/>
        <v>0</v>
      </c>
      <c r="W19" s="156"/>
      <c r="X19" s="156" t="s">
        <v>257</v>
      </c>
      <c r="Y19" s="147"/>
      <c r="Z19" s="147"/>
      <c r="AA19" s="147"/>
      <c r="AB19" s="147"/>
      <c r="AC19" s="147"/>
      <c r="AD19" s="147"/>
      <c r="AE19" s="147"/>
      <c r="AF19" s="147"/>
      <c r="AG19" s="147" t="s">
        <v>1598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9">
        <v>12</v>
      </c>
      <c r="B20" s="190" t="s">
        <v>2406</v>
      </c>
      <c r="C20" s="196" t="s">
        <v>2407</v>
      </c>
      <c r="D20" s="191" t="s">
        <v>514</v>
      </c>
      <c r="E20" s="192">
        <v>30</v>
      </c>
      <c r="F20" s="193"/>
      <c r="G20" s="194">
        <f t="shared" si="0"/>
        <v>0</v>
      </c>
      <c r="H20" s="193"/>
      <c r="I20" s="194">
        <f t="shared" si="1"/>
        <v>0</v>
      </c>
      <c r="J20" s="193"/>
      <c r="K20" s="194">
        <f t="shared" si="2"/>
        <v>0</v>
      </c>
      <c r="L20" s="194">
        <v>21</v>
      </c>
      <c r="M20" s="194">
        <f t="shared" si="3"/>
        <v>0</v>
      </c>
      <c r="N20" s="194">
        <v>0</v>
      </c>
      <c r="O20" s="194">
        <f t="shared" si="4"/>
        <v>0</v>
      </c>
      <c r="P20" s="194">
        <v>0</v>
      </c>
      <c r="Q20" s="194">
        <f t="shared" si="5"/>
        <v>0</v>
      </c>
      <c r="R20" s="194"/>
      <c r="S20" s="194" t="s">
        <v>255</v>
      </c>
      <c r="T20" s="195" t="s">
        <v>256</v>
      </c>
      <c r="U20" s="156">
        <v>0</v>
      </c>
      <c r="V20" s="156">
        <f t="shared" si="6"/>
        <v>0</v>
      </c>
      <c r="W20" s="156"/>
      <c r="X20" s="156" t="s">
        <v>257</v>
      </c>
      <c r="Y20" s="147"/>
      <c r="Z20" s="147"/>
      <c r="AA20" s="147"/>
      <c r="AB20" s="147"/>
      <c r="AC20" s="147"/>
      <c r="AD20" s="147"/>
      <c r="AE20" s="147"/>
      <c r="AF20" s="147"/>
      <c r="AG20" s="147" t="s">
        <v>1598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9">
        <v>13</v>
      </c>
      <c r="B21" s="190" t="s">
        <v>2408</v>
      </c>
      <c r="C21" s="196" t="s">
        <v>2409</v>
      </c>
      <c r="D21" s="191" t="s">
        <v>1928</v>
      </c>
      <c r="E21" s="192">
        <v>495</v>
      </c>
      <c r="F21" s="193"/>
      <c r="G21" s="194">
        <f t="shared" si="0"/>
        <v>0</v>
      </c>
      <c r="H21" s="193"/>
      <c r="I21" s="194">
        <f t="shared" si="1"/>
        <v>0</v>
      </c>
      <c r="J21" s="193"/>
      <c r="K21" s="194">
        <f t="shared" si="2"/>
        <v>0</v>
      </c>
      <c r="L21" s="194">
        <v>21</v>
      </c>
      <c r="M21" s="194">
        <f t="shared" si="3"/>
        <v>0</v>
      </c>
      <c r="N21" s="194">
        <v>0</v>
      </c>
      <c r="O21" s="194">
        <f t="shared" si="4"/>
        <v>0</v>
      </c>
      <c r="P21" s="194">
        <v>0</v>
      </c>
      <c r="Q21" s="194">
        <f t="shared" si="5"/>
        <v>0</v>
      </c>
      <c r="R21" s="194"/>
      <c r="S21" s="194" t="s">
        <v>255</v>
      </c>
      <c r="T21" s="195" t="s">
        <v>256</v>
      </c>
      <c r="U21" s="156">
        <v>0</v>
      </c>
      <c r="V21" s="156">
        <f t="shared" si="6"/>
        <v>0</v>
      </c>
      <c r="W21" s="156"/>
      <c r="X21" s="156" t="s">
        <v>257</v>
      </c>
      <c r="Y21" s="147"/>
      <c r="Z21" s="147"/>
      <c r="AA21" s="147"/>
      <c r="AB21" s="147"/>
      <c r="AC21" s="147"/>
      <c r="AD21" s="147"/>
      <c r="AE21" s="147"/>
      <c r="AF21" s="147"/>
      <c r="AG21" s="147" t="s">
        <v>1598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9">
        <v>14</v>
      </c>
      <c r="B22" s="190" t="s">
        <v>2410</v>
      </c>
      <c r="C22" s="196" t="s">
        <v>2411</v>
      </c>
      <c r="D22" s="191" t="s">
        <v>514</v>
      </c>
      <c r="E22" s="192">
        <v>15</v>
      </c>
      <c r="F22" s="193"/>
      <c r="G22" s="194">
        <f t="shared" si="0"/>
        <v>0</v>
      </c>
      <c r="H22" s="193"/>
      <c r="I22" s="194">
        <f t="shared" si="1"/>
        <v>0</v>
      </c>
      <c r="J22" s="193"/>
      <c r="K22" s="194">
        <f t="shared" si="2"/>
        <v>0</v>
      </c>
      <c r="L22" s="194">
        <v>21</v>
      </c>
      <c r="M22" s="194">
        <f t="shared" si="3"/>
        <v>0</v>
      </c>
      <c r="N22" s="194">
        <v>0</v>
      </c>
      <c r="O22" s="194">
        <f t="shared" si="4"/>
        <v>0</v>
      </c>
      <c r="P22" s="194">
        <v>0</v>
      </c>
      <c r="Q22" s="194">
        <f t="shared" si="5"/>
        <v>0</v>
      </c>
      <c r="R22" s="194"/>
      <c r="S22" s="194" t="s">
        <v>255</v>
      </c>
      <c r="T22" s="195" t="s">
        <v>256</v>
      </c>
      <c r="U22" s="156">
        <v>0</v>
      </c>
      <c r="V22" s="156">
        <f t="shared" si="6"/>
        <v>0</v>
      </c>
      <c r="W22" s="156"/>
      <c r="X22" s="156" t="s">
        <v>257</v>
      </c>
      <c r="Y22" s="147"/>
      <c r="Z22" s="147"/>
      <c r="AA22" s="147"/>
      <c r="AB22" s="147"/>
      <c r="AC22" s="147"/>
      <c r="AD22" s="147"/>
      <c r="AE22" s="147"/>
      <c r="AF22" s="147"/>
      <c r="AG22" s="147" t="s">
        <v>1598</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89">
        <v>15</v>
      </c>
      <c r="B23" s="190" t="s">
        <v>1960</v>
      </c>
      <c r="C23" s="196" t="s">
        <v>2412</v>
      </c>
      <c r="D23" s="191" t="s">
        <v>514</v>
      </c>
      <c r="E23" s="192">
        <v>15</v>
      </c>
      <c r="F23" s="193"/>
      <c r="G23" s="194">
        <f t="shared" si="0"/>
        <v>0</v>
      </c>
      <c r="H23" s="193"/>
      <c r="I23" s="194">
        <f t="shared" si="1"/>
        <v>0</v>
      </c>
      <c r="J23" s="193"/>
      <c r="K23" s="194">
        <f t="shared" si="2"/>
        <v>0</v>
      </c>
      <c r="L23" s="194">
        <v>21</v>
      </c>
      <c r="M23" s="194">
        <f t="shared" si="3"/>
        <v>0</v>
      </c>
      <c r="N23" s="194">
        <v>0</v>
      </c>
      <c r="O23" s="194">
        <f t="shared" si="4"/>
        <v>0</v>
      </c>
      <c r="P23" s="194">
        <v>0</v>
      </c>
      <c r="Q23" s="194">
        <f t="shared" si="5"/>
        <v>0</v>
      </c>
      <c r="R23" s="194"/>
      <c r="S23" s="194" t="s">
        <v>255</v>
      </c>
      <c r="T23" s="195" t="s">
        <v>256</v>
      </c>
      <c r="U23" s="156">
        <v>0</v>
      </c>
      <c r="V23" s="156">
        <f t="shared" si="6"/>
        <v>0</v>
      </c>
      <c r="W23" s="156"/>
      <c r="X23" s="156" t="s">
        <v>257</v>
      </c>
      <c r="Y23" s="147"/>
      <c r="Z23" s="147"/>
      <c r="AA23" s="147"/>
      <c r="AB23" s="147"/>
      <c r="AC23" s="147"/>
      <c r="AD23" s="147"/>
      <c r="AE23" s="147"/>
      <c r="AF23" s="147"/>
      <c r="AG23" s="147" t="s">
        <v>1598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9">
        <v>16</v>
      </c>
      <c r="B24" s="190" t="s">
        <v>1962</v>
      </c>
      <c r="C24" s="196" t="s">
        <v>1925</v>
      </c>
      <c r="D24" s="191" t="s">
        <v>376</v>
      </c>
      <c r="E24" s="192">
        <v>0.5</v>
      </c>
      <c r="F24" s="193"/>
      <c r="G24" s="194">
        <f t="shared" si="0"/>
        <v>0</v>
      </c>
      <c r="H24" s="193"/>
      <c r="I24" s="194">
        <f t="shared" si="1"/>
        <v>0</v>
      </c>
      <c r="J24" s="193"/>
      <c r="K24" s="194">
        <f t="shared" si="2"/>
        <v>0</v>
      </c>
      <c r="L24" s="194">
        <v>21</v>
      </c>
      <c r="M24" s="194">
        <f t="shared" si="3"/>
        <v>0</v>
      </c>
      <c r="N24" s="194">
        <v>0</v>
      </c>
      <c r="O24" s="194">
        <f t="shared" si="4"/>
        <v>0</v>
      </c>
      <c r="P24" s="194">
        <v>0</v>
      </c>
      <c r="Q24" s="194">
        <f t="shared" si="5"/>
        <v>0</v>
      </c>
      <c r="R24" s="194"/>
      <c r="S24" s="194" t="s">
        <v>255</v>
      </c>
      <c r="T24" s="195" t="s">
        <v>256</v>
      </c>
      <c r="U24" s="156">
        <v>0</v>
      </c>
      <c r="V24" s="156">
        <f t="shared" si="6"/>
        <v>0</v>
      </c>
      <c r="W24" s="156"/>
      <c r="X24" s="156" t="s">
        <v>257</v>
      </c>
      <c r="Y24" s="147"/>
      <c r="Z24" s="147"/>
      <c r="AA24" s="147"/>
      <c r="AB24" s="147"/>
      <c r="AC24" s="147"/>
      <c r="AD24" s="147"/>
      <c r="AE24" s="147"/>
      <c r="AF24" s="147"/>
      <c r="AG24" s="147" t="s">
        <v>1598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9">
        <v>17</v>
      </c>
      <c r="B25" s="190" t="s">
        <v>1965</v>
      </c>
      <c r="C25" s="196" t="s">
        <v>2413</v>
      </c>
      <c r="D25" s="191" t="s">
        <v>1928</v>
      </c>
      <c r="E25" s="192">
        <v>14</v>
      </c>
      <c r="F25" s="193"/>
      <c r="G25" s="194">
        <f t="shared" si="0"/>
        <v>0</v>
      </c>
      <c r="H25" s="193"/>
      <c r="I25" s="194">
        <f t="shared" si="1"/>
        <v>0</v>
      </c>
      <c r="J25" s="193"/>
      <c r="K25" s="194">
        <f t="shared" si="2"/>
        <v>0</v>
      </c>
      <c r="L25" s="194">
        <v>21</v>
      </c>
      <c r="M25" s="194">
        <f t="shared" si="3"/>
        <v>0</v>
      </c>
      <c r="N25" s="194">
        <v>0</v>
      </c>
      <c r="O25" s="194">
        <f t="shared" si="4"/>
        <v>0</v>
      </c>
      <c r="P25" s="194">
        <v>0</v>
      </c>
      <c r="Q25" s="194">
        <f t="shared" si="5"/>
        <v>0</v>
      </c>
      <c r="R25" s="194"/>
      <c r="S25" s="194" t="s">
        <v>255</v>
      </c>
      <c r="T25" s="195" t="s">
        <v>256</v>
      </c>
      <c r="U25" s="156">
        <v>0</v>
      </c>
      <c r="V25" s="156">
        <f t="shared" si="6"/>
        <v>0</v>
      </c>
      <c r="W25" s="156"/>
      <c r="X25" s="156" t="s">
        <v>257</v>
      </c>
      <c r="Y25" s="147"/>
      <c r="Z25" s="147"/>
      <c r="AA25" s="147"/>
      <c r="AB25" s="147"/>
      <c r="AC25" s="147"/>
      <c r="AD25" s="147"/>
      <c r="AE25" s="147"/>
      <c r="AF25" s="147"/>
      <c r="AG25" s="147" t="s">
        <v>1598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9">
        <v>18</v>
      </c>
      <c r="B26" s="190" t="s">
        <v>2414</v>
      </c>
      <c r="C26" s="196" t="s">
        <v>2415</v>
      </c>
      <c r="D26" s="191" t="s">
        <v>514</v>
      </c>
      <c r="E26" s="192">
        <v>200</v>
      </c>
      <c r="F26" s="193"/>
      <c r="G26" s="194">
        <f t="shared" si="0"/>
        <v>0</v>
      </c>
      <c r="H26" s="193"/>
      <c r="I26" s="194">
        <f t="shared" si="1"/>
        <v>0</v>
      </c>
      <c r="J26" s="193"/>
      <c r="K26" s="194">
        <f t="shared" si="2"/>
        <v>0</v>
      </c>
      <c r="L26" s="194">
        <v>21</v>
      </c>
      <c r="M26" s="194">
        <f t="shared" si="3"/>
        <v>0</v>
      </c>
      <c r="N26" s="194">
        <v>0</v>
      </c>
      <c r="O26" s="194">
        <f t="shared" si="4"/>
        <v>0</v>
      </c>
      <c r="P26" s="194">
        <v>0</v>
      </c>
      <c r="Q26" s="194">
        <f t="shared" si="5"/>
        <v>0</v>
      </c>
      <c r="R26" s="194"/>
      <c r="S26" s="194" t="s">
        <v>255</v>
      </c>
      <c r="T26" s="195" t="s">
        <v>256</v>
      </c>
      <c r="U26" s="156">
        <v>0</v>
      </c>
      <c r="V26" s="156">
        <f t="shared" si="6"/>
        <v>0</v>
      </c>
      <c r="W26" s="156"/>
      <c r="X26" s="156" t="s">
        <v>257</v>
      </c>
      <c r="Y26" s="147"/>
      <c r="Z26" s="147"/>
      <c r="AA26" s="147"/>
      <c r="AB26" s="147"/>
      <c r="AC26" s="147"/>
      <c r="AD26" s="147"/>
      <c r="AE26" s="147"/>
      <c r="AF26" s="147"/>
      <c r="AG26" s="147" t="s">
        <v>1598</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9">
        <v>19</v>
      </c>
      <c r="B27" s="190" t="s">
        <v>1967</v>
      </c>
      <c r="C27" s="196" t="s">
        <v>2416</v>
      </c>
      <c r="D27" s="191" t="s">
        <v>792</v>
      </c>
      <c r="E27" s="192">
        <v>1</v>
      </c>
      <c r="F27" s="193"/>
      <c r="G27" s="194">
        <f t="shared" si="0"/>
        <v>0</v>
      </c>
      <c r="H27" s="193"/>
      <c r="I27" s="194">
        <f t="shared" si="1"/>
        <v>0</v>
      </c>
      <c r="J27" s="193"/>
      <c r="K27" s="194">
        <f t="shared" si="2"/>
        <v>0</v>
      </c>
      <c r="L27" s="194">
        <v>21</v>
      </c>
      <c r="M27" s="194">
        <f t="shared" si="3"/>
        <v>0</v>
      </c>
      <c r="N27" s="194">
        <v>0</v>
      </c>
      <c r="O27" s="194">
        <f t="shared" si="4"/>
        <v>0</v>
      </c>
      <c r="P27" s="194">
        <v>0</v>
      </c>
      <c r="Q27" s="194">
        <f t="shared" si="5"/>
        <v>0</v>
      </c>
      <c r="R27" s="194"/>
      <c r="S27" s="194" t="s">
        <v>255</v>
      </c>
      <c r="T27" s="195" t="s">
        <v>256</v>
      </c>
      <c r="U27" s="156">
        <v>0</v>
      </c>
      <c r="V27" s="156">
        <f t="shared" si="6"/>
        <v>0</v>
      </c>
      <c r="W27" s="156"/>
      <c r="X27" s="156" t="s">
        <v>257</v>
      </c>
      <c r="Y27" s="147"/>
      <c r="Z27" s="147"/>
      <c r="AA27" s="147"/>
      <c r="AB27" s="147"/>
      <c r="AC27" s="147"/>
      <c r="AD27" s="147"/>
      <c r="AE27" s="147"/>
      <c r="AF27" s="147"/>
      <c r="AG27" s="147" t="s">
        <v>1598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x14ac:dyDescent="0.2">
      <c r="A28" s="160" t="s">
        <v>250</v>
      </c>
      <c r="B28" s="161" t="s">
        <v>54</v>
      </c>
      <c r="C28" s="174" t="s">
        <v>116</v>
      </c>
      <c r="D28" s="162"/>
      <c r="E28" s="163"/>
      <c r="F28" s="164"/>
      <c r="G28" s="164">
        <f>SUMIF(AG29:AG37,"&lt;&gt;NOR",G29:G37)</f>
        <v>0</v>
      </c>
      <c r="H28" s="164"/>
      <c r="I28" s="164">
        <f>SUM(I29:I37)</f>
        <v>0</v>
      </c>
      <c r="J28" s="164"/>
      <c r="K28" s="164">
        <f>SUM(K29:K37)</f>
        <v>0</v>
      </c>
      <c r="L28" s="164"/>
      <c r="M28" s="164">
        <f>SUM(M29:M37)</f>
        <v>0</v>
      </c>
      <c r="N28" s="164"/>
      <c r="O28" s="164">
        <f>SUM(O29:O37)</f>
        <v>0</v>
      </c>
      <c r="P28" s="164"/>
      <c r="Q28" s="164">
        <f>SUM(Q29:Q37)</f>
        <v>0</v>
      </c>
      <c r="R28" s="164"/>
      <c r="S28" s="164"/>
      <c r="T28" s="165"/>
      <c r="U28" s="159"/>
      <c r="V28" s="159">
        <f>SUM(V29:V37)</f>
        <v>0</v>
      </c>
      <c r="W28" s="159"/>
      <c r="X28" s="159"/>
      <c r="AG28" t="s">
        <v>251</v>
      </c>
    </row>
    <row r="29" spans="1:60" outlineLevel="1" x14ac:dyDescent="0.2">
      <c r="A29" s="189">
        <v>20</v>
      </c>
      <c r="B29" s="190" t="s">
        <v>2417</v>
      </c>
      <c r="C29" s="196" t="s">
        <v>2418</v>
      </c>
      <c r="D29" s="191" t="s">
        <v>1928</v>
      </c>
      <c r="E29" s="192">
        <v>1</v>
      </c>
      <c r="F29" s="193"/>
      <c r="G29" s="194">
        <f t="shared" ref="G29:G37" si="7">ROUND(E29*F29,2)</f>
        <v>0</v>
      </c>
      <c r="H29" s="193"/>
      <c r="I29" s="194">
        <f t="shared" ref="I29:I37" si="8">ROUND(E29*H29,2)</f>
        <v>0</v>
      </c>
      <c r="J29" s="193"/>
      <c r="K29" s="194">
        <f t="shared" ref="K29:K37" si="9">ROUND(E29*J29,2)</f>
        <v>0</v>
      </c>
      <c r="L29" s="194">
        <v>21</v>
      </c>
      <c r="M29" s="194">
        <f t="shared" ref="M29:M37" si="10">G29*(1+L29/100)</f>
        <v>0</v>
      </c>
      <c r="N29" s="194">
        <v>0</v>
      </c>
      <c r="O29" s="194">
        <f t="shared" ref="O29:O37" si="11">ROUND(E29*N29,2)</f>
        <v>0</v>
      </c>
      <c r="P29" s="194">
        <v>0</v>
      </c>
      <c r="Q29" s="194">
        <f t="shared" ref="Q29:Q37" si="12">ROUND(E29*P29,2)</f>
        <v>0</v>
      </c>
      <c r="R29" s="194"/>
      <c r="S29" s="194" t="s">
        <v>255</v>
      </c>
      <c r="T29" s="195" t="s">
        <v>256</v>
      </c>
      <c r="U29" s="156">
        <v>0</v>
      </c>
      <c r="V29" s="156">
        <f t="shared" ref="V29:V37" si="13">ROUND(E29*U29,2)</f>
        <v>0</v>
      </c>
      <c r="W29" s="156"/>
      <c r="X29" s="156" t="s">
        <v>257</v>
      </c>
      <c r="Y29" s="147"/>
      <c r="Z29" s="147"/>
      <c r="AA29" s="147"/>
      <c r="AB29" s="147"/>
      <c r="AC29" s="147"/>
      <c r="AD29" s="147"/>
      <c r="AE29" s="147"/>
      <c r="AF29" s="147"/>
      <c r="AG29" s="147" t="s">
        <v>1598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89">
        <v>21</v>
      </c>
      <c r="B30" s="190" t="s">
        <v>2419</v>
      </c>
      <c r="C30" s="196" t="s">
        <v>2420</v>
      </c>
      <c r="D30" s="191" t="s">
        <v>1928</v>
      </c>
      <c r="E30" s="192">
        <v>10</v>
      </c>
      <c r="F30" s="193"/>
      <c r="G30" s="194">
        <f t="shared" si="7"/>
        <v>0</v>
      </c>
      <c r="H30" s="193"/>
      <c r="I30" s="194">
        <f t="shared" si="8"/>
        <v>0</v>
      </c>
      <c r="J30" s="193"/>
      <c r="K30" s="194">
        <f t="shared" si="9"/>
        <v>0</v>
      </c>
      <c r="L30" s="194">
        <v>21</v>
      </c>
      <c r="M30" s="194">
        <f t="shared" si="10"/>
        <v>0</v>
      </c>
      <c r="N30" s="194">
        <v>0</v>
      </c>
      <c r="O30" s="194">
        <f t="shared" si="11"/>
        <v>0</v>
      </c>
      <c r="P30" s="194">
        <v>0</v>
      </c>
      <c r="Q30" s="194">
        <f t="shared" si="12"/>
        <v>0</v>
      </c>
      <c r="R30" s="194"/>
      <c r="S30" s="194" t="s">
        <v>255</v>
      </c>
      <c r="T30" s="195" t="s">
        <v>256</v>
      </c>
      <c r="U30" s="156">
        <v>0</v>
      </c>
      <c r="V30" s="156">
        <f t="shared" si="13"/>
        <v>0</v>
      </c>
      <c r="W30" s="156"/>
      <c r="X30" s="156" t="s">
        <v>257</v>
      </c>
      <c r="Y30" s="147"/>
      <c r="Z30" s="147"/>
      <c r="AA30" s="147"/>
      <c r="AB30" s="147"/>
      <c r="AC30" s="147"/>
      <c r="AD30" s="147"/>
      <c r="AE30" s="147"/>
      <c r="AF30" s="147"/>
      <c r="AG30" s="147" t="s">
        <v>1598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89">
        <v>22</v>
      </c>
      <c r="B31" s="190" t="s">
        <v>2421</v>
      </c>
      <c r="C31" s="196" t="s">
        <v>2422</v>
      </c>
      <c r="D31" s="191" t="s">
        <v>514</v>
      </c>
      <c r="E31" s="192">
        <v>150</v>
      </c>
      <c r="F31" s="193"/>
      <c r="G31" s="194">
        <f t="shared" si="7"/>
        <v>0</v>
      </c>
      <c r="H31" s="193"/>
      <c r="I31" s="194">
        <f t="shared" si="8"/>
        <v>0</v>
      </c>
      <c r="J31" s="193"/>
      <c r="K31" s="194">
        <f t="shared" si="9"/>
        <v>0</v>
      </c>
      <c r="L31" s="194">
        <v>21</v>
      </c>
      <c r="M31" s="194">
        <f t="shared" si="10"/>
        <v>0</v>
      </c>
      <c r="N31" s="194">
        <v>0</v>
      </c>
      <c r="O31" s="194">
        <f t="shared" si="11"/>
        <v>0</v>
      </c>
      <c r="P31" s="194">
        <v>0</v>
      </c>
      <c r="Q31" s="194">
        <f t="shared" si="12"/>
        <v>0</v>
      </c>
      <c r="R31" s="194"/>
      <c r="S31" s="194" t="s">
        <v>255</v>
      </c>
      <c r="T31" s="195" t="s">
        <v>256</v>
      </c>
      <c r="U31" s="156">
        <v>0</v>
      </c>
      <c r="V31" s="156">
        <f t="shared" si="13"/>
        <v>0</v>
      </c>
      <c r="W31" s="156"/>
      <c r="X31" s="156" t="s">
        <v>257</v>
      </c>
      <c r="Y31" s="147"/>
      <c r="Z31" s="147"/>
      <c r="AA31" s="147"/>
      <c r="AB31" s="147"/>
      <c r="AC31" s="147"/>
      <c r="AD31" s="147"/>
      <c r="AE31" s="147"/>
      <c r="AF31" s="147"/>
      <c r="AG31" s="147" t="s">
        <v>1598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9">
        <v>23</v>
      </c>
      <c r="B32" s="190" t="s">
        <v>2423</v>
      </c>
      <c r="C32" s="196" t="s">
        <v>2409</v>
      </c>
      <c r="D32" s="191" t="s">
        <v>1928</v>
      </c>
      <c r="E32" s="192">
        <v>495</v>
      </c>
      <c r="F32" s="193"/>
      <c r="G32" s="194">
        <f t="shared" si="7"/>
        <v>0</v>
      </c>
      <c r="H32" s="193"/>
      <c r="I32" s="194">
        <f t="shared" si="8"/>
        <v>0</v>
      </c>
      <c r="J32" s="193"/>
      <c r="K32" s="194">
        <f t="shared" si="9"/>
        <v>0</v>
      </c>
      <c r="L32" s="194">
        <v>21</v>
      </c>
      <c r="M32" s="194">
        <f t="shared" si="10"/>
        <v>0</v>
      </c>
      <c r="N32" s="194">
        <v>0</v>
      </c>
      <c r="O32" s="194">
        <f t="shared" si="11"/>
        <v>0</v>
      </c>
      <c r="P32" s="194">
        <v>0</v>
      </c>
      <c r="Q32" s="194">
        <f t="shared" si="12"/>
        <v>0</v>
      </c>
      <c r="R32" s="194"/>
      <c r="S32" s="194" t="s">
        <v>255</v>
      </c>
      <c r="T32" s="195" t="s">
        <v>256</v>
      </c>
      <c r="U32" s="156">
        <v>0</v>
      </c>
      <c r="V32" s="156">
        <f t="shared" si="13"/>
        <v>0</v>
      </c>
      <c r="W32" s="156"/>
      <c r="X32" s="156" t="s">
        <v>257</v>
      </c>
      <c r="Y32" s="147"/>
      <c r="Z32" s="147"/>
      <c r="AA32" s="147"/>
      <c r="AB32" s="147"/>
      <c r="AC32" s="147"/>
      <c r="AD32" s="147"/>
      <c r="AE32" s="147"/>
      <c r="AF32" s="147"/>
      <c r="AG32" s="147" t="s">
        <v>1598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9">
        <v>24</v>
      </c>
      <c r="B33" s="190" t="s">
        <v>2424</v>
      </c>
      <c r="C33" s="196" t="s">
        <v>1925</v>
      </c>
      <c r="D33" s="191" t="s">
        <v>376</v>
      </c>
      <c r="E33" s="192">
        <v>0.2</v>
      </c>
      <c r="F33" s="193"/>
      <c r="G33" s="194">
        <f t="shared" si="7"/>
        <v>0</v>
      </c>
      <c r="H33" s="193"/>
      <c r="I33" s="194">
        <f t="shared" si="8"/>
        <v>0</v>
      </c>
      <c r="J33" s="193"/>
      <c r="K33" s="194">
        <f t="shared" si="9"/>
        <v>0</v>
      </c>
      <c r="L33" s="194">
        <v>21</v>
      </c>
      <c r="M33" s="194">
        <f t="shared" si="10"/>
        <v>0</v>
      </c>
      <c r="N33" s="194">
        <v>0</v>
      </c>
      <c r="O33" s="194">
        <f t="shared" si="11"/>
        <v>0</v>
      </c>
      <c r="P33" s="194">
        <v>0</v>
      </c>
      <c r="Q33" s="194">
        <f t="shared" si="12"/>
        <v>0</v>
      </c>
      <c r="R33" s="194"/>
      <c r="S33" s="194" t="s">
        <v>255</v>
      </c>
      <c r="T33" s="195" t="s">
        <v>256</v>
      </c>
      <c r="U33" s="156">
        <v>0</v>
      </c>
      <c r="V33" s="156">
        <f t="shared" si="13"/>
        <v>0</v>
      </c>
      <c r="W33" s="156"/>
      <c r="X33" s="156" t="s">
        <v>257</v>
      </c>
      <c r="Y33" s="147"/>
      <c r="Z33" s="147"/>
      <c r="AA33" s="147"/>
      <c r="AB33" s="147"/>
      <c r="AC33" s="147"/>
      <c r="AD33" s="147"/>
      <c r="AE33" s="147"/>
      <c r="AF33" s="147"/>
      <c r="AG33" s="147" t="s">
        <v>1598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9">
        <v>25</v>
      </c>
      <c r="B34" s="190" t="s">
        <v>2425</v>
      </c>
      <c r="C34" s="196" t="s">
        <v>2426</v>
      </c>
      <c r="D34" s="191" t="s">
        <v>792</v>
      </c>
      <c r="E34" s="192">
        <v>1</v>
      </c>
      <c r="F34" s="193"/>
      <c r="G34" s="194">
        <f t="shared" si="7"/>
        <v>0</v>
      </c>
      <c r="H34" s="193"/>
      <c r="I34" s="194">
        <f t="shared" si="8"/>
        <v>0</v>
      </c>
      <c r="J34" s="193"/>
      <c r="K34" s="194">
        <f t="shared" si="9"/>
        <v>0</v>
      </c>
      <c r="L34" s="194">
        <v>21</v>
      </c>
      <c r="M34" s="194">
        <f t="shared" si="10"/>
        <v>0</v>
      </c>
      <c r="N34" s="194">
        <v>0</v>
      </c>
      <c r="O34" s="194">
        <f t="shared" si="11"/>
        <v>0</v>
      </c>
      <c r="P34" s="194">
        <v>0</v>
      </c>
      <c r="Q34" s="194">
        <f t="shared" si="12"/>
        <v>0</v>
      </c>
      <c r="R34" s="194"/>
      <c r="S34" s="194" t="s">
        <v>255</v>
      </c>
      <c r="T34" s="195" t="s">
        <v>256</v>
      </c>
      <c r="U34" s="156">
        <v>0</v>
      </c>
      <c r="V34" s="156">
        <f t="shared" si="13"/>
        <v>0</v>
      </c>
      <c r="W34" s="156"/>
      <c r="X34" s="156" t="s">
        <v>257</v>
      </c>
      <c r="Y34" s="147"/>
      <c r="Z34" s="147"/>
      <c r="AA34" s="147"/>
      <c r="AB34" s="147"/>
      <c r="AC34" s="147"/>
      <c r="AD34" s="147"/>
      <c r="AE34" s="147"/>
      <c r="AF34" s="147"/>
      <c r="AG34" s="147" t="s">
        <v>1598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9">
        <v>26</v>
      </c>
      <c r="B35" s="190" t="s">
        <v>2427</v>
      </c>
      <c r="C35" s="196" t="s">
        <v>2428</v>
      </c>
      <c r="D35" s="191" t="s">
        <v>1928</v>
      </c>
      <c r="E35" s="192">
        <v>6</v>
      </c>
      <c r="F35" s="193"/>
      <c r="G35" s="194">
        <f t="shared" si="7"/>
        <v>0</v>
      </c>
      <c r="H35" s="193"/>
      <c r="I35" s="194">
        <f t="shared" si="8"/>
        <v>0</v>
      </c>
      <c r="J35" s="193"/>
      <c r="K35" s="194">
        <f t="shared" si="9"/>
        <v>0</v>
      </c>
      <c r="L35" s="194">
        <v>21</v>
      </c>
      <c r="M35" s="194">
        <f t="shared" si="10"/>
        <v>0</v>
      </c>
      <c r="N35" s="194">
        <v>0</v>
      </c>
      <c r="O35" s="194">
        <f t="shared" si="11"/>
        <v>0</v>
      </c>
      <c r="P35" s="194">
        <v>0</v>
      </c>
      <c r="Q35" s="194">
        <f t="shared" si="12"/>
        <v>0</v>
      </c>
      <c r="R35" s="194"/>
      <c r="S35" s="194" t="s">
        <v>255</v>
      </c>
      <c r="T35" s="195" t="s">
        <v>256</v>
      </c>
      <c r="U35" s="156">
        <v>0</v>
      </c>
      <c r="V35" s="156">
        <f t="shared" si="13"/>
        <v>0</v>
      </c>
      <c r="W35" s="156"/>
      <c r="X35" s="156" t="s">
        <v>257</v>
      </c>
      <c r="Y35" s="147"/>
      <c r="Z35" s="147"/>
      <c r="AA35" s="147"/>
      <c r="AB35" s="147"/>
      <c r="AC35" s="147"/>
      <c r="AD35" s="147"/>
      <c r="AE35" s="147"/>
      <c r="AF35" s="147"/>
      <c r="AG35" s="147" t="s">
        <v>1598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9">
        <v>27</v>
      </c>
      <c r="B36" s="190" t="s">
        <v>2429</v>
      </c>
      <c r="C36" s="196" t="s">
        <v>2415</v>
      </c>
      <c r="D36" s="191" t="s">
        <v>514</v>
      </c>
      <c r="E36" s="192">
        <v>100</v>
      </c>
      <c r="F36" s="193"/>
      <c r="G36" s="194">
        <f t="shared" si="7"/>
        <v>0</v>
      </c>
      <c r="H36" s="193"/>
      <c r="I36" s="194">
        <f t="shared" si="8"/>
        <v>0</v>
      </c>
      <c r="J36" s="193"/>
      <c r="K36" s="194">
        <f t="shared" si="9"/>
        <v>0</v>
      </c>
      <c r="L36" s="194">
        <v>21</v>
      </c>
      <c r="M36" s="194">
        <f t="shared" si="10"/>
        <v>0</v>
      </c>
      <c r="N36" s="194">
        <v>0</v>
      </c>
      <c r="O36" s="194">
        <f t="shared" si="11"/>
        <v>0</v>
      </c>
      <c r="P36" s="194">
        <v>0</v>
      </c>
      <c r="Q36" s="194">
        <f t="shared" si="12"/>
        <v>0</v>
      </c>
      <c r="R36" s="194"/>
      <c r="S36" s="194" t="s">
        <v>255</v>
      </c>
      <c r="T36" s="195" t="s">
        <v>256</v>
      </c>
      <c r="U36" s="156">
        <v>0</v>
      </c>
      <c r="V36" s="156">
        <f t="shared" si="13"/>
        <v>0</v>
      </c>
      <c r="W36" s="156"/>
      <c r="X36" s="156" t="s">
        <v>257</v>
      </c>
      <c r="Y36" s="147"/>
      <c r="Z36" s="147"/>
      <c r="AA36" s="147"/>
      <c r="AB36" s="147"/>
      <c r="AC36" s="147"/>
      <c r="AD36" s="147"/>
      <c r="AE36" s="147"/>
      <c r="AF36" s="147"/>
      <c r="AG36" s="147" t="s">
        <v>1598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89">
        <v>28</v>
      </c>
      <c r="B37" s="190" t="s">
        <v>2430</v>
      </c>
      <c r="C37" s="196" t="s">
        <v>2416</v>
      </c>
      <c r="D37" s="191" t="s">
        <v>792</v>
      </c>
      <c r="E37" s="192">
        <v>1</v>
      </c>
      <c r="F37" s="193"/>
      <c r="G37" s="194">
        <f t="shared" si="7"/>
        <v>0</v>
      </c>
      <c r="H37" s="193"/>
      <c r="I37" s="194">
        <f t="shared" si="8"/>
        <v>0</v>
      </c>
      <c r="J37" s="193"/>
      <c r="K37" s="194">
        <f t="shared" si="9"/>
        <v>0</v>
      </c>
      <c r="L37" s="194">
        <v>21</v>
      </c>
      <c r="M37" s="194">
        <f t="shared" si="10"/>
        <v>0</v>
      </c>
      <c r="N37" s="194">
        <v>0</v>
      </c>
      <c r="O37" s="194">
        <f t="shared" si="11"/>
        <v>0</v>
      </c>
      <c r="P37" s="194">
        <v>0</v>
      </c>
      <c r="Q37" s="194">
        <f t="shared" si="12"/>
        <v>0</v>
      </c>
      <c r="R37" s="194"/>
      <c r="S37" s="194" t="s">
        <v>255</v>
      </c>
      <c r="T37" s="195" t="s">
        <v>256</v>
      </c>
      <c r="U37" s="156">
        <v>0</v>
      </c>
      <c r="V37" s="156">
        <f t="shared" si="13"/>
        <v>0</v>
      </c>
      <c r="W37" s="156"/>
      <c r="X37" s="156" t="s">
        <v>257</v>
      </c>
      <c r="Y37" s="147"/>
      <c r="Z37" s="147"/>
      <c r="AA37" s="147"/>
      <c r="AB37" s="147"/>
      <c r="AC37" s="147"/>
      <c r="AD37" s="147"/>
      <c r="AE37" s="147"/>
      <c r="AF37" s="147"/>
      <c r="AG37" s="147" t="s">
        <v>1598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x14ac:dyDescent="0.2">
      <c r="A38" s="160" t="s">
        <v>250</v>
      </c>
      <c r="B38" s="161" t="s">
        <v>80</v>
      </c>
      <c r="C38" s="174" t="s">
        <v>120</v>
      </c>
      <c r="D38" s="162"/>
      <c r="E38" s="163"/>
      <c r="F38" s="164"/>
      <c r="G38" s="164">
        <f>SUMIF(AG39:AG55,"&lt;&gt;NOR",G39:G55)</f>
        <v>0</v>
      </c>
      <c r="H38" s="164"/>
      <c r="I38" s="164">
        <f>SUM(I39:I55)</f>
        <v>0</v>
      </c>
      <c r="J38" s="164"/>
      <c r="K38" s="164">
        <f>SUM(K39:K55)</f>
        <v>0</v>
      </c>
      <c r="L38" s="164"/>
      <c r="M38" s="164">
        <f>SUM(M39:M55)</f>
        <v>0</v>
      </c>
      <c r="N38" s="164"/>
      <c r="O38" s="164">
        <f>SUM(O39:O55)</f>
        <v>0</v>
      </c>
      <c r="P38" s="164"/>
      <c r="Q38" s="164">
        <f>SUM(Q39:Q55)</f>
        <v>0</v>
      </c>
      <c r="R38" s="164"/>
      <c r="S38" s="164"/>
      <c r="T38" s="165"/>
      <c r="U38" s="159"/>
      <c r="V38" s="159">
        <f>SUM(V39:V55)</f>
        <v>0</v>
      </c>
      <c r="W38" s="159"/>
      <c r="X38" s="159"/>
      <c r="AG38" t="s">
        <v>251</v>
      </c>
    </row>
    <row r="39" spans="1:60" outlineLevel="1" x14ac:dyDescent="0.2">
      <c r="A39" s="189">
        <v>29</v>
      </c>
      <c r="B39" s="190" t="s">
        <v>2431</v>
      </c>
      <c r="C39" s="196" t="s">
        <v>2432</v>
      </c>
      <c r="D39" s="191" t="s">
        <v>1928</v>
      </c>
      <c r="E39" s="192">
        <v>27</v>
      </c>
      <c r="F39" s="193"/>
      <c r="G39" s="194">
        <f t="shared" ref="G39:G55" si="14">ROUND(E39*F39,2)</f>
        <v>0</v>
      </c>
      <c r="H39" s="193"/>
      <c r="I39" s="194">
        <f t="shared" ref="I39:I55" si="15">ROUND(E39*H39,2)</f>
        <v>0</v>
      </c>
      <c r="J39" s="193"/>
      <c r="K39" s="194">
        <f t="shared" ref="K39:K55" si="16">ROUND(E39*J39,2)</f>
        <v>0</v>
      </c>
      <c r="L39" s="194">
        <v>21</v>
      </c>
      <c r="M39" s="194">
        <f t="shared" ref="M39:M55" si="17">G39*(1+L39/100)</f>
        <v>0</v>
      </c>
      <c r="N39" s="194">
        <v>0</v>
      </c>
      <c r="O39" s="194">
        <f t="shared" ref="O39:O55" si="18">ROUND(E39*N39,2)</f>
        <v>0</v>
      </c>
      <c r="P39" s="194">
        <v>0</v>
      </c>
      <c r="Q39" s="194">
        <f t="shared" ref="Q39:Q55" si="19">ROUND(E39*P39,2)</f>
        <v>0</v>
      </c>
      <c r="R39" s="194"/>
      <c r="S39" s="194" t="s">
        <v>255</v>
      </c>
      <c r="T39" s="195" t="s">
        <v>256</v>
      </c>
      <c r="U39" s="156">
        <v>0</v>
      </c>
      <c r="V39" s="156">
        <f t="shared" ref="V39:V55" si="20">ROUND(E39*U39,2)</f>
        <v>0</v>
      </c>
      <c r="W39" s="156"/>
      <c r="X39" s="156" t="s">
        <v>257</v>
      </c>
      <c r="Y39" s="147"/>
      <c r="Z39" s="147"/>
      <c r="AA39" s="147"/>
      <c r="AB39" s="147"/>
      <c r="AC39" s="147"/>
      <c r="AD39" s="147"/>
      <c r="AE39" s="147"/>
      <c r="AF39" s="147"/>
      <c r="AG39" s="147" t="s">
        <v>1598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9">
        <v>30</v>
      </c>
      <c r="B40" s="190" t="s">
        <v>2433</v>
      </c>
      <c r="C40" s="196" t="s">
        <v>2434</v>
      </c>
      <c r="D40" s="191" t="s">
        <v>514</v>
      </c>
      <c r="E40" s="192">
        <v>1900</v>
      </c>
      <c r="F40" s="193"/>
      <c r="G40" s="194">
        <f t="shared" si="14"/>
        <v>0</v>
      </c>
      <c r="H40" s="193"/>
      <c r="I40" s="194">
        <f t="shared" si="15"/>
        <v>0</v>
      </c>
      <c r="J40" s="193"/>
      <c r="K40" s="194">
        <f t="shared" si="16"/>
        <v>0</v>
      </c>
      <c r="L40" s="194">
        <v>21</v>
      </c>
      <c r="M40" s="194">
        <f t="shared" si="17"/>
        <v>0</v>
      </c>
      <c r="N40" s="194">
        <v>0</v>
      </c>
      <c r="O40" s="194">
        <f t="shared" si="18"/>
        <v>0</v>
      </c>
      <c r="P40" s="194">
        <v>0</v>
      </c>
      <c r="Q40" s="194">
        <f t="shared" si="19"/>
        <v>0</v>
      </c>
      <c r="R40" s="194"/>
      <c r="S40" s="194" t="s">
        <v>255</v>
      </c>
      <c r="T40" s="195" t="s">
        <v>256</v>
      </c>
      <c r="U40" s="156">
        <v>0</v>
      </c>
      <c r="V40" s="156">
        <f t="shared" si="20"/>
        <v>0</v>
      </c>
      <c r="W40" s="156"/>
      <c r="X40" s="156" t="s">
        <v>257</v>
      </c>
      <c r="Y40" s="147"/>
      <c r="Z40" s="147"/>
      <c r="AA40" s="147"/>
      <c r="AB40" s="147"/>
      <c r="AC40" s="147"/>
      <c r="AD40" s="147"/>
      <c r="AE40" s="147"/>
      <c r="AF40" s="147"/>
      <c r="AG40" s="147" t="s">
        <v>1598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9">
        <v>31</v>
      </c>
      <c r="B41" s="190" t="s">
        <v>2435</v>
      </c>
      <c r="C41" s="196" t="s">
        <v>2436</v>
      </c>
      <c r="D41" s="191" t="s">
        <v>1928</v>
      </c>
      <c r="E41" s="192">
        <v>12</v>
      </c>
      <c r="F41" s="193"/>
      <c r="G41" s="194">
        <f t="shared" si="14"/>
        <v>0</v>
      </c>
      <c r="H41" s="193"/>
      <c r="I41" s="194">
        <f t="shared" si="15"/>
        <v>0</v>
      </c>
      <c r="J41" s="193"/>
      <c r="K41" s="194">
        <f t="shared" si="16"/>
        <v>0</v>
      </c>
      <c r="L41" s="194">
        <v>21</v>
      </c>
      <c r="M41" s="194">
        <f t="shared" si="17"/>
        <v>0</v>
      </c>
      <c r="N41" s="194">
        <v>0</v>
      </c>
      <c r="O41" s="194">
        <f t="shared" si="18"/>
        <v>0</v>
      </c>
      <c r="P41" s="194">
        <v>0</v>
      </c>
      <c r="Q41" s="194">
        <f t="shared" si="19"/>
        <v>0</v>
      </c>
      <c r="R41" s="194"/>
      <c r="S41" s="194" t="s">
        <v>255</v>
      </c>
      <c r="T41" s="195" t="s">
        <v>256</v>
      </c>
      <c r="U41" s="156">
        <v>0</v>
      </c>
      <c r="V41" s="156">
        <f t="shared" si="20"/>
        <v>0</v>
      </c>
      <c r="W41" s="156"/>
      <c r="X41" s="156" t="s">
        <v>257</v>
      </c>
      <c r="Y41" s="147"/>
      <c r="Z41" s="147"/>
      <c r="AA41" s="147"/>
      <c r="AB41" s="147"/>
      <c r="AC41" s="147"/>
      <c r="AD41" s="147"/>
      <c r="AE41" s="147"/>
      <c r="AF41" s="147"/>
      <c r="AG41" s="147" t="s">
        <v>1598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9">
        <v>32</v>
      </c>
      <c r="B42" s="190" t="s">
        <v>2437</v>
      </c>
      <c r="C42" s="196" t="s">
        <v>2438</v>
      </c>
      <c r="D42" s="191" t="s">
        <v>1928</v>
      </c>
      <c r="E42" s="192">
        <v>12</v>
      </c>
      <c r="F42" s="193"/>
      <c r="G42" s="194">
        <f t="shared" si="14"/>
        <v>0</v>
      </c>
      <c r="H42" s="193"/>
      <c r="I42" s="194">
        <f t="shared" si="15"/>
        <v>0</v>
      </c>
      <c r="J42" s="193"/>
      <c r="K42" s="194">
        <f t="shared" si="16"/>
        <v>0</v>
      </c>
      <c r="L42" s="194">
        <v>21</v>
      </c>
      <c r="M42" s="194">
        <f t="shared" si="17"/>
        <v>0</v>
      </c>
      <c r="N42" s="194">
        <v>0</v>
      </c>
      <c r="O42" s="194">
        <f t="shared" si="18"/>
        <v>0</v>
      </c>
      <c r="P42" s="194">
        <v>0</v>
      </c>
      <c r="Q42" s="194">
        <f t="shared" si="19"/>
        <v>0</v>
      </c>
      <c r="R42" s="194"/>
      <c r="S42" s="194" t="s">
        <v>255</v>
      </c>
      <c r="T42" s="195" t="s">
        <v>256</v>
      </c>
      <c r="U42" s="156">
        <v>0</v>
      </c>
      <c r="V42" s="156">
        <f t="shared" si="20"/>
        <v>0</v>
      </c>
      <c r="W42" s="156"/>
      <c r="X42" s="156" t="s">
        <v>257</v>
      </c>
      <c r="Y42" s="147"/>
      <c r="Z42" s="147"/>
      <c r="AA42" s="147"/>
      <c r="AB42" s="147"/>
      <c r="AC42" s="147"/>
      <c r="AD42" s="147"/>
      <c r="AE42" s="147"/>
      <c r="AF42" s="147"/>
      <c r="AG42" s="147" t="s">
        <v>1598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9">
        <v>33</v>
      </c>
      <c r="B43" s="190" t="s">
        <v>2439</v>
      </c>
      <c r="C43" s="196" t="s">
        <v>2440</v>
      </c>
      <c r="D43" s="191" t="s">
        <v>1928</v>
      </c>
      <c r="E43" s="192">
        <v>2</v>
      </c>
      <c r="F43" s="193"/>
      <c r="G43" s="194">
        <f t="shared" si="14"/>
        <v>0</v>
      </c>
      <c r="H43" s="193"/>
      <c r="I43" s="194">
        <f t="shared" si="15"/>
        <v>0</v>
      </c>
      <c r="J43" s="193"/>
      <c r="K43" s="194">
        <f t="shared" si="16"/>
        <v>0</v>
      </c>
      <c r="L43" s="194">
        <v>21</v>
      </c>
      <c r="M43" s="194">
        <f t="shared" si="17"/>
        <v>0</v>
      </c>
      <c r="N43" s="194">
        <v>0</v>
      </c>
      <c r="O43" s="194">
        <f t="shared" si="18"/>
        <v>0</v>
      </c>
      <c r="P43" s="194">
        <v>0</v>
      </c>
      <c r="Q43" s="194">
        <f t="shared" si="19"/>
        <v>0</v>
      </c>
      <c r="R43" s="194"/>
      <c r="S43" s="194" t="s">
        <v>255</v>
      </c>
      <c r="T43" s="195" t="s">
        <v>256</v>
      </c>
      <c r="U43" s="156">
        <v>0</v>
      </c>
      <c r="V43" s="156">
        <f t="shared" si="20"/>
        <v>0</v>
      </c>
      <c r="W43" s="156"/>
      <c r="X43" s="156" t="s">
        <v>257</v>
      </c>
      <c r="Y43" s="147"/>
      <c r="Z43" s="147"/>
      <c r="AA43" s="147"/>
      <c r="AB43" s="147"/>
      <c r="AC43" s="147"/>
      <c r="AD43" s="147"/>
      <c r="AE43" s="147"/>
      <c r="AF43" s="147"/>
      <c r="AG43" s="147" t="s">
        <v>1598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9">
        <v>34</v>
      </c>
      <c r="B44" s="190" t="s">
        <v>2441</v>
      </c>
      <c r="C44" s="196" t="s">
        <v>2442</v>
      </c>
      <c r="D44" s="191" t="s">
        <v>1928</v>
      </c>
      <c r="E44" s="192">
        <v>2</v>
      </c>
      <c r="F44" s="193"/>
      <c r="G44" s="194">
        <f t="shared" si="14"/>
        <v>0</v>
      </c>
      <c r="H44" s="193"/>
      <c r="I44" s="194">
        <f t="shared" si="15"/>
        <v>0</v>
      </c>
      <c r="J44" s="193"/>
      <c r="K44" s="194">
        <f t="shared" si="16"/>
        <v>0</v>
      </c>
      <c r="L44" s="194">
        <v>21</v>
      </c>
      <c r="M44" s="194">
        <f t="shared" si="17"/>
        <v>0</v>
      </c>
      <c r="N44" s="194">
        <v>0</v>
      </c>
      <c r="O44" s="194">
        <f t="shared" si="18"/>
        <v>0</v>
      </c>
      <c r="P44" s="194">
        <v>0</v>
      </c>
      <c r="Q44" s="194">
        <f t="shared" si="19"/>
        <v>0</v>
      </c>
      <c r="R44" s="194"/>
      <c r="S44" s="194" t="s">
        <v>255</v>
      </c>
      <c r="T44" s="195" t="s">
        <v>256</v>
      </c>
      <c r="U44" s="156">
        <v>0</v>
      </c>
      <c r="V44" s="156">
        <f t="shared" si="20"/>
        <v>0</v>
      </c>
      <c r="W44" s="156"/>
      <c r="X44" s="156" t="s">
        <v>257</v>
      </c>
      <c r="Y44" s="147"/>
      <c r="Z44" s="147"/>
      <c r="AA44" s="147"/>
      <c r="AB44" s="147"/>
      <c r="AC44" s="147"/>
      <c r="AD44" s="147"/>
      <c r="AE44" s="147"/>
      <c r="AF44" s="147"/>
      <c r="AG44" s="147" t="s">
        <v>1598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9">
        <v>35</v>
      </c>
      <c r="B45" s="190" t="s">
        <v>2443</v>
      </c>
      <c r="C45" s="196" t="s">
        <v>2444</v>
      </c>
      <c r="D45" s="191" t="s">
        <v>1928</v>
      </c>
      <c r="E45" s="192">
        <v>30</v>
      </c>
      <c r="F45" s="193"/>
      <c r="G45" s="194">
        <f t="shared" si="14"/>
        <v>0</v>
      </c>
      <c r="H45" s="193"/>
      <c r="I45" s="194">
        <f t="shared" si="15"/>
        <v>0</v>
      </c>
      <c r="J45" s="193"/>
      <c r="K45" s="194">
        <f t="shared" si="16"/>
        <v>0</v>
      </c>
      <c r="L45" s="194">
        <v>21</v>
      </c>
      <c r="M45" s="194">
        <f t="shared" si="17"/>
        <v>0</v>
      </c>
      <c r="N45" s="194">
        <v>0</v>
      </c>
      <c r="O45" s="194">
        <f t="shared" si="18"/>
        <v>0</v>
      </c>
      <c r="P45" s="194">
        <v>0</v>
      </c>
      <c r="Q45" s="194">
        <f t="shared" si="19"/>
        <v>0</v>
      </c>
      <c r="R45" s="194"/>
      <c r="S45" s="194" t="s">
        <v>255</v>
      </c>
      <c r="T45" s="195" t="s">
        <v>256</v>
      </c>
      <c r="U45" s="156">
        <v>0</v>
      </c>
      <c r="V45" s="156">
        <f t="shared" si="20"/>
        <v>0</v>
      </c>
      <c r="W45" s="156"/>
      <c r="X45" s="156" t="s">
        <v>257</v>
      </c>
      <c r="Y45" s="147"/>
      <c r="Z45" s="147"/>
      <c r="AA45" s="147"/>
      <c r="AB45" s="147"/>
      <c r="AC45" s="147"/>
      <c r="AD45" s="147"/>
      <c r="AE45" s="147"/>
      <c r="AF45" s="147"/>
      <c r="AG45" s="147" t="s">
        <v>1598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9">
        <v>36</v>
      </c>
      <c r="B46" s="190" t="s">
        <v>2445</v>
      </c>
      <c r="C46" s="196" t="s">
        <v>2446</v>
      </c>
      <c r="D46" s="191" t="s">
        <v>1928</v>
      </c>
      <c r="E46" s="192">
        <v>30</v>
      </c>
      <c r="F46" s="193"/>
      <c r="G46" s="194">
        <f t="shared" si="14"/>
        <v>0</v>
      </c>
      <c r="H46" s="193"/>
      <c r="I46" s="194">
        <f t="shared" si="15"/>
        <v>0</v>
      </c>
      <c r="J46" s="193"/>
      <c r="K46" s="194">
        <f t="shared" si="16"/>
        <v>0</v>
      </c>
      <c r="L46" s="194">
        <v>21</v>
      </c>
      <c r="M46" s="194">
        <f t="shared" si="17"/>
        <v>0</v>
      </c>
      <c r="N46" s="194">
        <v>0</v>
      </c>
      <c r="O46" s="194">
        <f t="shared" si="18"/>
        <v>0</v>
      </c>
      <c r="P46" s="194">
        <v>0</v>
      </c>
      <c r="Q46" s="194">
        <f t="shared" si="19"/>
        <v>0</v>
      </c>
      <c r="R46" s="194"/>
      <c r="S46" s="194" t="s">
        <v>255</v>
      </c>
      <c r="T46" s="195" t="s">
        <v>256</v>
      </c>
      <c r="U46" s="156">
        <v>0</v>
      </c>
      <c r="V46" s="156">
        <f t="shared" si="20"/>
        <v>0</v>
      </c>
      <c r="W46" s="156"/>
      <c r="X46" s="156" t="s">
        <v>257</v>
      </c>
      <c r="Y46" s="147"/>
      <c r="Z46" s="147"/>
      <c r="AA46" s="147"/>
      <c r="AB46" s="147"/>
      <c r="AC46" s="147"/>
      <c r="AD46" s="147"/>
      <c r="AE46" s="147"/>
      <c r="AF46" s="147"/>
      <c r="AG46" s="147" t="s">
        <v>1598</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89">
        <v>37</v>
      </c>
      <c r="B47" s="190" t="s">
        <v>2344</v>
      </c>
      <c r="C47" s="196" t="s">
        <v>2447</v>
      </c>
      <c r="D47" s="191" t="s">
        <v>1928</v>
      </c>
      <c r="E47" s="192">
        <v>50</v>
      </c>
      <c r="F47" s="193"/>
      <c r="G47" s="194">
        <f t="shared" si="14"/>
        <v>0</v>
      </c>
      <c r="H47" s="193"/>
      <c r="I47" s="194">
        <f t="shared" si="15"/>
        <v>0</v>
      </c>
      <c r="J47" s="193"/>
      <c r="K47" s="194">
        <f t="shared" si="16"/>
        <v>0</v>
      </c>
      <c r="L47" s="194">
        <v>21</v>
      </c>
      <c r="M47" s="194">
        <f t="shared" si="17"/>
        <v>0</v>
      </c>
      <c r="N47" s="194">
        <v>0</v>
      </c>
      <c r="O47" s="194">
        <f t="shared" si="18"/>
        <v>0</v>
      </c>
      <c r="P47" s="194">
        <v>0</v>
      </c>
      <c r="Q47" s="194">
        <f t="shared" si="19"/>
        <v>0</v>
      </c>
      <c r="R47" s="194"/>
      <c r="S47" s="194" t="s">
        <v>255</v>
      </c>
      <c r="T47" s="195" t="s">
        <v>256</v>
      </c>
      <c r="U47" s="156">
        <v>0</v>
      </c>
      <c r="V47" s="156">
        <f t="shared" si="20"/>
        <v>0</v>
      </c>
      <c r="W47" s="156"/>
      <c r="X47" s="156" t="s">
        <v>257</v>
      </c>
      <c r="Y47" s="147"/>
      <c r="Z47" s="147"/>
      <c r="AA47" s="147"/>
      <c r="AB47" s="147"/>
      <c r="AC47" s="147"/>
      <c r="AD47" s="147"/>
      <c r="AE47" s="147"/>
      <c r="AF47" s="147"/>
      <c r="AG47" s="147" t="s">
        <v>1598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89">
        <v>38</v>
      </c>
      <c r="B48" s="190" t="s">
        <v>2404</v>
      </c>
      <c r="C48" s="196" t="s">
        <v>2405</v>
      </c>
      <c r="D48" s="191" t="s">
        <v>514</v>
      </c>
      <c r="E48" s="192">
        <v>150</v>
      </c>
      <c r="F48" s="193"/>
      <c r="G48" s="194">
        <f t="shared" si="14"/>
        <v>0</v>
      </c>
      <c r="H48" s="193"/>
      <c r="I48" s="194">
        <f t="shared" si="15"/>
        <v>0</v>
      </c>
      <c r="J48" s="193"/>
      <c r="K48" s="194">
        <f t="shared" si="16"/>
        <v>0</v>
      </c>
      <c r="L48" s="194">
        <v>21</v>
      </c>
      <c r="M48" s="194">
        <f t="shared" si="17"/>
        <v>0</v>
      </c>
      <c r="N48" s="194">
        <v>0</v>
      </c>
      <c r="O48" s="194">
        <f t="shared" si="18"/>
        <v>0</v>
      </c>
      <c r="P48" s="194">
        <v>0</v>
      </c>
      <c r="Q48" s="194">
        <f t="shared" si="19"/>
        <v>0</v>
      </c>
      <c r="R48" s="194"/>
      <c r="S48" s="194" t="s">
        <v>255</v>
      </c>
      <c r="T48" s="195" t="s">
        <v>256</v>
      </c>
      <c r="U48" s="156">
        <v>0</v>
      </c>
      <c r="V48" s="156">
        <f t="shared" si="20"/>
        <v>0</v>
      </c>
      <c r="W48" s="156"/>
      <c r="X48" s="156" t="s">
        <v>257</v>
      </c>
      <c r="Y48" s="147"/>
      <c r="Z48" s="147"/>
      <c r="AA48" s="147"/>
      <c r="AB48" s="147"/>
      <c r="AC48" s="147"/>
      <c r="AD48" s="147"/>
      <c r="AE48" s="147"/>
      <c r="AF48" s="147"/>
      <c r="AG48" s="147" t="s">
        <v>1598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9">
        <v>39</v>
      </c>
      <c r="B49" s="190" t="s">
        <v>2406</v>
      </c>
      <c r="C49" s="196" t="s">
        <v>2407</v>
      </c>
      <c r="D49" s="191" t="s">
        <v>514</v>
      </c>
      <c r="E49" s="192">
        <v>50</v>
      </c>
      <c r="F49" s="193"/>
      <c r="G49" s="194">
        <f t="shared" si="14"/>
        <v>0</v>
      </c>
      <c r="H49" s="193"/>
      <c r="I49" s="194">
        <f t="shared" si="15"/>
        <v>0</v>
      </c>
      <c r="J49" s="193"/>
      <c r="K49" s="194">
        <f t="shared" si="16"/>
        <v>0</v>
      </c>
      <c r="L49" s="194">
        <v>21</v>
      </c>
      <c r="M49" s="194">
        <f t="shared" si="17"/>
        <v>0</v>
      </c>
      <c r="N49" s="194">
        <v>0</v>
      </c>
      <c r="O49" s="194">
        <f t="shared" si="18"/>
        <v>0</v>
      </c>
      <c r="P49" s="194">
        <v>0</v>
      </c>
      <c r="Q49" s="194">
        <f t="shared" si="19"/>
        <v>0</v>
      </c>
      <c r="R49" s="194"/>
      <c r="S49" s="194" t="s">
        <v>255</v>
      </c>
      <c r="T49" s="195" t="s">
        <v>256</v>
      </c>
      <c r="U49" s="156">
        <v>0</v>
      </c>
      <c r="V49" s="156">
        <f t="shared" si="20"/>
        <v>0</v>
      </c>
      <c r="W49" s="156"/>
      <c r="X49" s="156" t="s">
        <v>257</v>
      </c>
      <c r="Y49" s="147"/>
      <c r="Z49" s="147"/>
      <c r="AA49" s="147"/>
      <c r="AB49" s="147"/>
      <c r="AC49" s="147"/>
      <c r="AD49" s="147"/>
      <c r="AE49" s="147"/>
      <c r="AF49" s="147"/>
      <c r="AG49" s="147" t="s">
        <v>1598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9">
        <v>40</v>
      </c>
      <c r="B50" s="190" t="s">
        <v>2410</v>
      </c>
      <c r="C50" s="196" t="s">
        <v>2411</v>
      </c>
      <c r="D50" s="191" t="s">
        <v>514</v>
      </c>
      <c r="E50" s="192">
        <v>60</v>
      </c>
      <c r="F50" s="193"/>
      <c r="G50" s="194">
        <f t="shared" si="14"/>
        <v>0</v>
      </c>
      <c r="H50" s="193"/>
      <c r="I50" s="194">
        <f t="shared" si="15"/>
        <v>0</v>
      </c>
      <c r="J50" s="193"/>
      <c r="K50" s="194">
        <f t="shared" si="16"/>
        <v>0</v>
      </c>
      <c r="L50" s="194">
        <v>21</v>
      </c>
      <c r="M50" s="194">
        <f t="shared" si="17"/>
        <v>0</v>
      </c>
      <c r="N50" s="194">
        <v>0</v>
      </c>
      <c r="O50" s="194">
        <f t="shared" si="18"/>
        <v>0</v>
      </c>
      <c r="P50" s="194">
        <v>0</v>
      </c>
      <c r="Q50" s="194">
        <f t="shared" si="19"/>
        <v>0</v>
      </c>
      <c r="R50" s="194"/>
      <c r="S50" s="194" t="s">
        <v>255</v>
      </c>
      <c r="T50" s="195" t="s">
        <v>256</v>
      </c>
      <c r="U50" s="156">
        <v>0</v>
      </c>
      <c r="V50" s="156">
        <f t="shared" si="20"/>
        <v>0</v>
      </c>
      <c r="W50" s="156"/>
      <c r="X50" s="156" t="s">
        <v>257</v>
      </c>
      <c r="Y50" s="147"/>
      <c r="Z50" s="147"/>
      <c r="AA50" s="147"/>
      <c r="AB50" s="147"/>
      <c r="AC50" s="147"/>
      <c r="AD50" s="147"/>
      <c r="AE50" s="147"/>
      <c r="AF50" s="147"/>
      <c r="AG50" s="147" t="s">
        <v>1598</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9">
        <v>41</v>
      </c>
      <c r="B51" s="190" t="s">
        <v>2448</v>
      </c>
      <c r="C51" s="196" t="s">
        <v>2412</v>
      </c>
      <c r="D51" s="191" t="s">
        <v>514</v>
      </c>
      <c r="E51" s="192">
        <v>60</v>
      </c>
      <c r="F51" s="193"/>
      <c r="G51" s="194">
        <f t="shared" si="14"/>
        <v>0</v>
      </c>
      <c r="H51" s="193"/>
      <c r="I51" s="194">
        <f t="shared" si="15"/>
        <v>0</v>
      </c>
      <c r="J51" s="193"/>
      <c r="K51" s="194">
        <f t="shared" si="16"/>
        <v>0</v>
      </c>
      <c r="L51" s="194">
        <v>21</v>
      </c>
      <c r="M51" s="194">
        <f t="shared" si="17"/>
        <v>0</v>
      </c>
      <c r="N51" s="194">
        <v>0</v>
      </c>
      <c r="O51" s="194">
        <f t="shared" si="18"/>
        <v>0</v>
      </c>
      <c r="P51" s="194">
        <v>0</v>
      </c>
      <c r="Q51" s="194">
        <f t="shared" si="19"/>
        <v>0</v>
      </c>
      <c r="R51" s="194"/>
      <c r="S51" s="194" t="s">
        <v>255</v>
      </c>
      <c r="T51" s="195" t="s">
        <v>256</v>
      </c>
      <c r="U51" s="156">
        <v>0</v>
      </c>
      <c r="V51" s="156">
        <f t="shared" si="20"/>
        <v>0</v>
      </c>
      <c r="W51" s="156"/>
      <c r="X51" s="156" t="s">
        <v>257</v>
      </c>
      <c r="Y51" s="147"/>
      <c r="Z51" s="147"/>
      <c r="AA51" s="147"/>
      <c r="AB51" s="147"/>
      <c r="AC51" s="147"/>
      <c r="AD51" s="147"/>
      <c r="AE51" s="147"/>
      <c r="AF51" s="147"/>
      <c r="AG51" s="147" t="s">
        <v>1598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89">
        <v>42</v>
      </c>
      <c r="B52" s="190" t="s">
        <v>2449</v>
      </c>
      <c r="C52" s="196" t="s">
        <v>2450</v>
      </c>
      <c r="D52" s="191" t="s">
        <v>1928</v>
      </c>
      <c r="E52" s="192">
        <v>1</v>
      </c>
      <c r="F52" s="193"/>
      <c r="G52" s="194">
        <f t="shared" si="14"/>
        <v>0</v>
      </c>
      <c r="H52" s="193"/>
      <c r="I52" s="194">
        <f t="shared" si="15"/>
        <v>0</v>
      </c>
      <c r="J52" s="193"/>
      <c r="K52" s="194">
        <f t="shared" si="16"/>
        <v>0</v>
      </c>
      <c r="L52" s="194">
        <v>21</v>
      </c>
      <c r="M52" s="194">
        <f t="shared" si="17"/>
        <v>0</v>
      </c>
      <c r="N52" s="194">
        <v>0</v>
      </c>
      <c r="O52" s="194">
        <f t="shared" si="18"/>
        <v>0</v>
      </c>
      <c r="P52" s="194">
        <v>0</v>
      </c>
      <c r="Q52" s="194">
        <f t="shared" si="19"/>
        <v>0</v>
      </c>
      <c r="R52" s="194"/>
      <c r="S52" s="194" t="s">
        <v>255</v>
      </c>
      <c r="T52" s="195" t="s">
        <v>256</v>
      </c>
      <c r="U52" s="156">
        <v>0</v>
      </c>
      <c r="V52" s="156">
        <f t="shared" si="20"/>
        <v>0</v>
      </c>
      <c r="W52" s="156"/>
      <c r="X52" s="156" t="s">
        <v>257</v>
      </c>
      <c r="Y52" s="147"/>
      <c r="Z52" s="147"/>
      <c r="AA52" s="147"/>
      <c r="AB52" s="147"/>
      <c r="AC52" s="147"/>
      <c r="AD52" s="147"/>
      <c r="AE52" s="147"/>
      <c r="AF52" s="147"/>
      <c r="AG52" s="147" t="s">
        <v>1598</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9">
        <v>43</v>
      </c>
      <c r="B53" s="190" t="s">
        <v>2451</v>
      </c>
      <c r="C53" s="196" t="s">
        <v>2415</v>
      </c>
      <c r="D53" s="191" t="s">
        <v>514</v>
      </c>
      <c r="E53" s="192">
        <v>50</v>
      </c>
      <c r="F53" s="193"/>
      <c r="G53" s="194">
        <f t="shared" si="14"/>
        <v>0</v>
      </c>
      <c r="H53" s="193"/>
      <c r="I53" s="194">
        <f t="shared" si="15"/>
        <v>0</v>
      </c>
      <c r="J53" s="193"/>
      <c r="K53" s="194">
        <f t="shared" si="16"/>
        <v>0</v>
      </c>
      <c r="L53" s="194">
        <v>21</v>
      </c>
      <c r="M53" s="194">
        <f t="shared" si="17"/>
        <v>0</v>
      </c>
      <c r="N53" s="194">
        <v>0</v>
      </c>
      <c r="O53" s="194">
        <f t="shared" si="18"/>
        <v>0</v>
      </c>
      <c r="P53" s="194">
        <v>0</v>
      </c>
      <c r="Q53" s="194">
        <f t="shared" si="19"/>
        <v>0</v>
      </c>
      <c r="R53" s="194"/>
      <c r="S53" s="194" t="s">
        <v>255</v>
      </c>
      <c r="T53" s="195" t="s">
        <v>256</v>
      </c>
      <c r="U53" s="156">
        <v>0</v>
      </c>
      <c r="V53" s="156">
        <f t="shared" si="20"/>
        <v>0</v>
      </c>
      <c r="W53" s="156"/>
      <c r="X53" s="156" t="s">
        <v>257</v>
      </c>
      <c r="Y53" s="147"/>
      <c r="Z53" s="147"/>
      <c r="AA53" s="147"/>
      <c r="AB53" s="147"/>
      <c r="AC53" s="147"/>
      <c r="AD53" s="147"/>
      <c r="AE53" s="147"/>
      <c r="AF53" s="147"/>
      <c r="AG53" s="147" t="s">
        <v>1598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89">
        <v>44</v>
      </c>
      <c r="B54" s="190" t="s">
        <v>2452</v>
      </c>
      <c r="C54" s="196" t="s">
        <v>1925</v>
      </c>
      <c r="D54" s="191" t="s">
        <v>376</v>
      </c>
      <c r="E54" s="192">
        <v>0.5</v>
      </c>
      <c r="F54" s="193"/>
      <c r="G54" s="194">
        <f t="shared" si="14"/>
        <v>0</v>
      </c>
      <c r="H54" s="193"/>
      <c r="I54" s="194">
        <f t="shared" si="15"/>
        <v>0</v>
      </c>
      <c r="J54" s="193"/>
      <c r="K54" s="194">
        <f t="shared" si="16"/>
        <v>0</v>
      </c>
      <c r="L54" s="194">
        <v>21</v>
      </c>
      <c r="M54" s="194">
        <f t="shared" si="17"/>
        <v>0</v>
      </c>
      <c r="N54" s="194">
        <v>0</v>
      </c>
      <c r="O54" s="194">
        <f t="shared" si="18"/>
        <v>0</v>
      </c>
      <c r="P54" s="194">
        <v>0</v>
      </c>
      <c r="Q54" s="194">
        <f t="shared" si="19"/>
        <v>0</v>
      </c>
      <c r="R54" s="194"/>
      <c r="S54" s="194" t="s">
        <v>255</v>
      </c>
      <c r="T54" s="195" t="s">
        <v>256</v>
      </c>
      <c r="U54" s="156">
        <v>0</v>
      </c>
      <c r="V54" s="156">
        <f t="shared" si="20"/>
        <v>0</v>
      </c>
      <c r="W54" s="156"/>
      <c r="X54" s="156" t="s">
        <v>257</v>
      </c>
      <c r="Y54" s="147"/>
      <c r="Z54" s="147"/>
      <c r="AA54" s="147"/>
      <c r="AB54" s="147"/>
      <c r="AC54" s="147"/>
      <c r="AD54" s="147"/>
      <c r="AE54" s="147"/>
      <c r="AF54" s="147"/>
      <c r="AG54" s="147" t="s">
        <v>1598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89">
        <v>45</v>
      </c>
      <c r="B55" s="190" t="s">
        <v>2453</v>
      </c>
      <c r="C55" s="196" t="s">
        <v>2416</v>
      </c>
      <c r="D55" s="191" t="s">
        <v>792</v>
      </c>
      <c r="E55" s="192">
        <v>1</v>
      </c>
      <c r="F55" s="193"/>
      <c r="G55" s="194">
        <f t="shared" si="14"/>
        <v>0</v>
      </c>
      <c r="H55" s="193"/>
      <c r="I55" s="194">
        <f t="shared" si="15"/>
        <v>0</v>
      </c>
      <c r="J55" s="193"/>
      <c r="K55" s="194">
        <f t="shared" si="16"/>
        <v>0</v>
      </c>
      <c r="L55" s="194">
        <v>21</v>
      </c>
      <c r="M55" s="194">
        <f t="shared" si="17"/>
        <v>0</v>
      </c>
      <c r="N55" s="194">
        <v>0</v>
      </c>
      <c r="O55" s="194">
        <f t="shared" si="18"/>
        <v>0</v>
      </c>
      <c r="P55" s="194">
        <v>0</v>
      </c>
      <c r="Q55" s="194">
        <f t="shared" si="19"/>
        <v>0</v>
      </c>
      <c r="R55" s="194"/>
      <c r="S55" s="194" t="s">
        <v>255</v>
      </c>
      <c r="T55" s="195" t="s">
        <v>256</v>
      </c>
      <c r="U55" s="156">
        <v>0</v>
      </c>
      <c r="V55" s="156">
        <f t="shared" si="20"/>
        <v>0</v>
      </c>
      <c r="W55" s="156"/>
      <c r="X55" s="156" t="s">
        <v>257</v>
      </c>
      <c r="Y55" s="147"/>
      <c r="Z55" s="147"/>
      <c r="AA55" s="147"/>
      <c r="AB55" s="147"/>
      <c r="AC55" s="147"/>
      <c r="AD55" s="147"/>
      <c r="AE55" s="147"/>
      <c r="AF55" s="147"/>
      <c r="AG55" s="147" t="s">
        <v>1598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x14ac:dyDescent="0.2">
      <c r="A56" s="160" t="s">
        <v>250</v>
      </c>
      <c r="B56" s="161" t="s">
        <v>122</v>
      </c>
      <c r="C56" s="174" t="s">
        <v>123</v>
      </c>
      <c r="D56" s="162"/>
      <c r="E56" s="163"/>
      <c r="F56" s="164"/>
      <c r="G56" s="164">
        <f>SUMIF(AG57:AG75,"&lt;&gt;NOR",G57:G75)</f>
        <v>0</v>
      </c>
      <c r="H56" s="164"/>
      <c r="I56" s="164">
        <f>SUM(I57:I75)</f>
        <v>0</v>
      </c>
      <c r="J56" s="164"/>
      <c r="K56" s="164">
        <f>SUM(K57:K75)</f>
        <v>0</v>
      </c>
      <c r="L56" s="164"/>
      <c r="M56" s="164">
        <f>SUM(M57:M75)</f>
        <v>0</v>
      </c>
      <c r="N56" s="164"/>
      <c r="O56" s="164">
        <f>SUM(O57:O75)</f>
        <v>0</v>
      </c>
      <c r="P56" s="164"/>
      <c r="Q56" s="164">
        <f>SUM(Q57:Q75)</f>
        <v>0</v>
      </c>
      <c r="R56" s="164"/>
      <c r="S56" s="164"/>
      <c r="T56" s="165"/>
      <c r="U56" s="159"/>
      <c r="V56" s="159">
        <f>SUM(V57:V75)</f>
        <v>0</v>
      </c>
      <c r="W56" s="159"/>
      <c r="X56" s="159"/>
      <c r="AG56" t="s">
        <v>251</v>
      </c>
    </row>
    <row r="57" spans="1:60" ht="33.75" outlineLevel="1" x14ac:dyDescent="0.2">
      <c r="A57" s="166">
        <v>46</v>
      </c>
      <c r="B57" s="167" t="s">
        <v>2454</v>
      </c>
      <c r="C57" s="175" t="s">
        <v>2455</v>
      </c>
      <c r="D57" s="168" t="s">
        <v>1928</v>
      </c>
      <c r="E57" s="169">
        <v>3</v>
      </c>
      <c r="F57" s="170"/>
      <c r="G57" s="171">
        <f>ROUND(E57*F57,2)</f>
        <v>0</v>
      </c>
      <c r="H57" s="170"/>
      <c r="I57" s="171">
        <f>ROUND(E57*H57,2)</f>
        <v>0</v>
      </c>
      <c r="J57" s="170"/>
      <c r="K57" s="171">
        <f>ROUND(E57*J57,2)</f>
        <v>0</v>
      </c>
      <c r="L57" s="171">
        <v>21</v>
      </c>
      <c r="M57" s="171">
        <f>G57*(1+L57/100)</f>
        <v>0</v>
      </c>
      <c r="N57" s="171">
        <v>0</v>
      </c>
      <c r="O57" s="171">
        <f>ROUND(E57*N57,2)</f>
        <v>0</v>
      </c>
      <c r="P57" s="171">
        <v>0</v>
      </c>
      <c r="Q57" s="171">
        <f>ROUND(E57*P57,2)</f>
        <v>0</v>
      </c>
      <c r="R57" s="171"/>
      <c r="S57" s="171" t="s">
        <v>255</v>
      </c>
      <c r="T57" s="172" t="s">
        <v>256</v>
      </c>
      <c r="U57" s="156">
        <v>0</v>
      </c>
      <c r="V57" s="156">
        <f>ROUND(E57*U57,2)</f>
        <v>0</v>
      </c>
      <c r="W57" s="156"/>
      <c r="X57" s="156" t="s">
        <v>257</v>
      </c>
      <c r="Y57" s="147"/>
      <c r="Z57" s="147"/>
      <c r="AA57" s="147"/>
      <c r="AB57" s="147"/>
      <c r="AC57" s="147"/>
      <c r="AD57" s="147"/>
      <c r="AE57" s="147"/>
      <c r="AF57" s="147"/>
      <c r="AG57" s="147" t="s">
        <v>1598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1" x14ac:dyDescent="0.2">
      <c r="A58" s="154"/>
      <c r="B58" s="155"/>
      <c r="C58" s="266" t="s">
        <v>2456</v>
      </c>
      <c r="D58" s="267"/>
      <c r="E58" s="267"/>
      <c r="F58" s="267"/>
      <c r="G58" s="267"/>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404</v>
      </c>
      <c r="AH58" s="147"/>
      <c r="AI58" s="147"/>
      <c r="AJ58" s="147"/>
      <c r="AK58" s="147"/>
      <c r="AL58" s="147"/>
      <c r="AM58" s="147"/>
      <c r="AN58" s="147"/>
      <c r="AO58" s="147"/>
      <c r="AP58" s="147"/>
      <c r="AQ58" s="147"/>
      <c r="AR58" s="147"/>
      <c r="AS58" s="147"/>
      <c r="AT58" s="147"/>
      <c r="AU58" s="147"/>
      <c r="AV58" s="147"/>
      <c r="AW58" s="147"/>
      <c r="AX58" s="147"/>
      <c r="AY58" s="147"/>
      <c r="AZ58" s="147"/>
      <c r="BA58" s="185" t="str">
        <f>C58</f>
        <v>NO/NC pro ovládání zámku, 1x NO kontakt odchodového tlačítka, napájení 802.3af PoE switchem nebo napájení 12 V DC / 800 mA montáž pod omítku do instalačního rámečku</v>
      </c>
      <c r="BB58" s="147"/>
      <c r="BC58" s="147"/>
      <c r="BD58" s="147"/>
      <c r="BE58" s="147"/>
      <c r="BF58" s="147"/>
      <c r="BG58" s="147"/>
      <c r="BH58" s="147"/>
    </row>
    <row r="59" spans="1:60" ht="22.5" outlineLevel="1" x14ac:dyDescent="0.2">
      <c r="A59" s="189">
        <v>47</v>
      </c>
      <c r="B59" s="190" t="s">
        <v>2457</v>
      </c>
      <c r="C59" s="196" t="s">
        <v>2458</v>
      </c>
      <c r="D59" s="191" t="s">
        <v>1928</v>
      </c>
      <c r="E59" s="192">
        <v>3</v>
      </c>
      <c r="F59" s="193"/>
      <c r="G59" s="194">
        <f t="shared" ref="G59:G75" si="21">ROUND(E59*F59,2)</f>
        <v>0</v>
      </c>
      <c r="H59" s="193"/>
      <c r="I59" s="194">
        <f t="shared" ref="I59:I75" si="22">ROUND(E59*H59,2)</f>
        <v>0</v>
      </c>
      <c r="J59" s="193"/>
      <c r="K59" s="194">
        <f t="shared" ref="K59:K75" si="23">ROUND(E59*J59,2)</f>
        <v>0</v>
      </c>
      <c r="L59" s="194">
        <v>21</v>
      </c>
      <c r="M59" s="194">
        <f t="shared" ref="M59:M75" si="24">G59*(1+L59/100)</f>
        <v>0</v>
      </c>
      <c r="N59" s="194">
        <v>0</v>
      </c>
      <c r="O59" s="194">
        <f t="shared" ref="O59:O75" si="25">ROUND(E59*N59,2)</f>
        <v>0</v>
      </c>
      <c r="P59" s="194">
        <v>0</v>
      </c>
      <c r="Q59" s="194">
        <f t="shared" ref="Q59:Q75" si="26">ROUND(E59*P59,2)</f>
        <v>0</v>
      </c>
      <c r="R59" s="194"/>
      <c r="S59" s="194" t="s">
        <v>255</v>
      </c>
      <c r="T59" s="195" t="s">
        <v>256</v>
      </c>
      <c r="U59" s="156">
        <v>0</v>
      </c>
      <c r="V59" s="156">
        <f t="shared" ref="V59:V75" si="27">ROUND(E59*U59,2)</f>
        <v>0</v>
      </c>
      <c r="W59" s="156"/>
      <c r="X59" s="156" t="s">
        <v>257</v>
      </c>
      <c r="Y59" s="147"/>
      <c r="Z59" s="147"/>
      <c r="AA59" s="147"/>
      <c r="AB59" s="147"/>
      <c r="AC59" s="147"/>
      <c r="AD59" s="147"/>
      <c r="AE59" s="147"/>
      <c r="AF59" s="147"/>
      <c r="AG59" s="147" t="s">
        <v>1598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9">
        <v>48</v>
      </c>
      <c r="B60" s="190" t="s">
        <v>2459</v>
      </c>
      <c r="C60" s="196" t="s">
        <v>2460</v>
      </c>
      <c r="D60" s="191" t="s">
        <v>1928</v>
      </c>
      <c r="E60" s="192">
        <v>3</v>
      </c>
      <c r="F60" s="193"/>
      <c r="G60" s="194">
        <f t="shared" si="21"/>
        <v>0</v>
      </c>
      <c r="H60" s="193"/>
      <c r="I60" s="194">
        <f t="shared" si="22"/>
        <v>0</v>
      </c>
      <c r="J60" s="193"/>
      <c r="K60" s="194">
        <f t="shared" si="23"/>
        <v>0</v>
      </c>
      <c r="L60" s="194">
        <v>21</v>
      </c>
      <c r="M60" s="194">
        <f t="shared" si="24"/>
        <v>0</v>
      </c>
      <c r="N60" s="194">
        <v>0</v>
      </c>
      <c r="O60" s="194">
        <f t="shared" si="25"/>
        <v>0</v>
      </c>
      <c r="P60" s="194">
        <v>0</v>
      </c>
      <c r="Q60" s="194">
        <f t="shared" si="26"/>
        <v>0</v>
      </c>
      <c r="R60" s="194"/>
      <c r="S60" s="194" t="s">
        <v>255</v>
      </c>
      <c r="T60" s="195" t="s">
        <v>256</v>
      </c>
      <c r="U60" s="156">
        <v>0</v>
      </c>
      <c r="V60" s="156">
        <f t="shared" si="27"/>
        <v>0</v>
      </c>
      <c r="W60" s="156"/>
      <c r="X60" s="156" t="s">
        <v>257</v>
      </c>
      <c r="Y60" s="147"/>
      <c r="Z60" s="147"/>
      <c r="AA60" s="147"/>
      <c r="AB60" s="147"/>
      <c r="AC60" s="147"/>
      <c r="AD60" s="147"/>
      <c r="AE60" s="147"/>
      <c r="AF60" s="147"/>
      <c r="AG60" s="147" t="s">
        <v>1598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89">
        <v>49</v>
      </c>
      <c r="B61" s="190" t="s">
        <v>2461</v>
      </c>
      <c r="C61" s="196" t="s">
        <v>2462</v>
      </c>
      <c r="D61" s="191" t="s">
        <v>1928</v>
      </c>
      <c r="E61" s="192">
        <v>3</v>
      </c>
      <c r="F61" s="193"/>
      <c r="G61" s="194">
        <f t="shared" si="21"/>
        <v>0</v>
      </c>
      <c r="H61" s="193"/>
      <c r="I61" s="194">
        <f t="shared" si="22"/>
        <v>0</v>
      </c>
      <c r="J61" s="193"/>
      <c r="K61" s="194">
        <f t="shared" si="23"/>
        <v>0</v>
      </c>
      <c r="L61" s="194">
        <v>21</v>
      </c>
      <c r="M61" s="194">
        <f t="shared" si="24"/>
        <v>0</v>
      </c>
      <c r="N61" s="194">
        <v>0</v>
      </c>
      <c r="O61" s="194">
        <f t="shared" si="25"/>
        <v>0</v>
      </c>
      <c r="P61" s="194">
        <v>0</v>
      </c>
      <c r="Q61" s="194">
        <f t="shared" si="26"/>
        <v>0</v>
      </c>
      <c r="R61" s="194"/>
      <c r="S61" s="194" t="s">
        <v>255</v>
      </c>
      <c r="T61" s="195" t="s">
        <v>256</v>
      </c>
      <c r="U61" s="156">
        <v>0</v>
      </c>
      <c r="V61" s="156">
        <f t="shared" si="27"/>
        <v>0</v>
      </c>
      <c r="W61" s="156"/>
      <c r="X61" s="156" t="s">
        <v>257</v>
      </c>
      <c r="Y61" s="147"/>
      <c r="Z61" s="147"/>
      <c r="AA61" s="147"/>
      <c r="AB61" s="147"/>
      <c r="AC61" s="147"/>
      <c r="AD61" s="147"/>
      <c r="AE61" s="147"/>
      <c r="AF61" s="147"/>
      <c r="AG61" s="147" t="s">
        <v>1598</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89">
        <v>50</v>
      </c>
      <c r="B62" s="190" t="s">
        <v>2463</v>
      </c>
      <c r="C62" s="196" t="s">
        <v>2464</v>
      </c>
      <c r="D62" s="191" t="s">
        <v>1928</v>
      </c>
      <c r="E62" s="192">
        <v>1</v>
      </c>
      <c r="F62" s="193"/>
      <c r="G62" s="194">
        <f t="shared" si="21"/>
        <v>0</v>
      </c>
      <c r="H62" s="193"/>
      <c r="I62" s="194">
        <f t="shared" si="22"/>
        <v>0</v>
      </c>
      <c r="J62" s="193"/>
      <c r="K62" s="194">
        <f t="shared" si="23"/>
        <v>0</v>
      </c>
      <c r="L62" s="194">
        <v>21</v>
      </c>
      <c r="M62" s="194">
        <f t="shared" si="24"/>
        <v>0</v>
      </c>
      <c r="N62" s="194">
        <v>0</v>
      </c>
      <c r="O62" s="194">
        <f t="shared" si="25"/>
        <v>0</v>
      </c>
      <c r="P62" s="194">
        <v>0</v>
      </c>
      <c r="Q62" s="194">
        <f t="shared" si="26"/>
        <v>0</v>
      </c>
      <c r="R62" s="194"/>
      <c r="S62" s="194" t="s">
        <v>255</v>
      </c>
      <c r="T62" s="195" t="s">
        <v>256</v>
      </c>
      <c r="U62" s="156">
        <v>0</v>
      </c>
      <c r="V62" s="156">
        <f t="shared" si="27"/>
        <v>0</v>
      </c>
      <c r="W62" s="156"/>
      <c r="X62" s="156" t="s">
        <v>257</v>
      </c>
      <c r="Y62" s="147"/>
      <c r="Z62" s="147"/>
      <c r="AA62" s="147"/>
      <c r="AB62" s="147"/>
      <c r="AC62" s="147"/>
      <c r="AD62" s="147"/>
      <c r="AE62" s="147"/>
      <c r="AF62" s="147"/>
      <c r="AG62" s="147" t="s">
        <v>1598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89">
        <v>51</v>
      </c>
      <c r="B63" s="190" t="s">
        <v>2465</v>
      </c>
      <c r="C63" s="196" t="s">
        <v>2466</v>
      </c>
      <c r="D63" s="191" t="s">
        <v>1928</v>
      </c>
      <c r="E63" s="192">
        <v>1</v>
      </c>
      <c r="F63" s="193"/>
      <c r="G63" s="194">
        <f t="shared" si="21"/>
        <v>0</v>
      </c>
      <c r="H63" s="193"/>
      <c r="I63" s="194">
        <f t="shared" si="22"/>
        <v>0</v>
      </c>
      <c r="J63" s="193"/>
      <c r="K63" s="194">
        <f t="shared" si="23"/>
        <v>0</v>
      </c>
      <c r="L63" s="194">
        <v>21</v>
      </c>
      <c r="M63" s="194">
        <f t="shared" si="24"/>
        <v>0</v>
      </c>
      <c r="N63" s="194">
        <v>0</v>
      </c>
      <c r="O63" s="194">
        <f t="shared" si="25"/>
        <v>0</v>
      </c>
      <c r="P63" s="194">
        <v>0</v>
      </c>
      <c r="Q63" s="194">
        <f t="shared" si="26"/>
        <v>0</v>
      </c>
      <c r="R63" s="194"/>
      <c r="S63" s="194" t="s">
        <v>255</v>
      </c>
      <c r="T63" s="195" t="s">
        <v>256</v>
      </c>
      <c r="U63" s="156">
        <v>0</v>
      </c>
      <c r="V63" s="156">
        <f t="shared" si="27"/>
        <v>0</v>
      </c>
      <c r="W63" s="156"/>
      <c r="X63" s="156" t="s">
        <v>257</v>
      </c>
      <c r="Y63" s="147"/>
      <c r="Z63" s="147"/>
      <c r="AA63" s="147"/>
      <c r="AB63" s="147"/>
      <c r="AC63" s="147"/>
      <c r="AD63" s="147"/>
      <c r="AE63" s="147"/>
      <c r="AF63" s="147"/>
      <c r="AG63" s="147" t="s">
        <v>1598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2.5" outlineLevel="1" x14ac:dyDescent="0.2">
      <c r="A64" s="189">
        <v>52</v>
      </c>
      <c r="B64" s="190" t="s">
        <v>2467</v>
      </c>
      <c r="C64" s="196" t="s">
        <v>2468</v>
      </c>
      <c r="D64" s="191" t="s">
        <v>1928</v>
      </c>
      <c r="E64" s="192">
        <v>4</v>
      </c>
      <c r="F64" s="193"/>
      <c r="G64" s="194">
        <f t="shared" si="21"/>
        <v>0</v>
      </c>
      <c r="H64" s="193"/>
      <c r="I64" s="194">
        <f t="shared" si="22"/>
        <v>0</v>
      </c>
      <c r="J64" s="193"/>
      <c r="K64" s="194">
        <f t="shared" si="23"/>
        <v>0</v>
      </c>
      <c r="L64" s="194">
        <v>21</v>
      </c>
      <c r="M64" s="194">
        <f t="shared" si="24"/>
        <v>0</v>
      </c>
      <c r="N64" s="194">
        <v>0</v>
      </c>
      <c r="O64" s="194">
        <f t="shared" si="25"/>
        <v>0</v>
      </c>
      <c r="P64" s="194">
        <v>0</v>
      </c>
      <c r="Q64" s="194">
        <f t="shared" si="26"/>
        <v>0</v>
      </c>
      <c r="R64" s="194"/>
      <c r="S64" s="194" t="s">
        <v>255</v>
      </c>
      <c r="T64" s="195" t="s">
        <v>256</v>
      </c>
      <c r="U64" s="156">
        <v>0</v>
      </c>
      <c r="V64" s="156">
        <f t="shared" si="27"/>
        <v>0</v>
      </c>
      <c r="W64" s="156"/>
      <c r="X64" s="156" t="s">
        <v>257</v>
      </c>
      <c r="Y64" s="147"/>
      <c r="Z64" s="147"/>
      <c r="AA64" s="147"/>
      <c r="AB64" s="147"/>
      <c r="AC64" s="147"/>
      <c r="AD64" s="147"/>
      <c r="AE64" s="147"/>
      <c r="AF64" s="147"/>
      <c r="AG64" s="147" t="s">
        <v>1598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89">
        <v>53</v>
      </c>
      <c r="B65" s="190" t="s">
        <v>2433</v>
      </c>
      <c r="C65" s="196" t="s">
        <v>2434</v>
      </c>
      <c r="D65" s="191" t="s">
        <v>514</v>
      </c>
      <c r="E65" s="192">
        <v>250</v>
      </c>
      <c r="F65" s="193"/>
      <c r="G65" s="194">
        <f t="shared" si="21"/>
        <v>0</v>
      </c>
      <c r="H65" s="193"/>
      <c r="I65" s="194">
        <f t="shared" si="22"/>
        <v>0</v>
      </c>
      <c r="J65" s="193"/>
      <c r="K65" s="194">
        <f t="shared" si="23"/>
        <v>0</v>
      </c>
      <c r="L65" s="194">
        <v>21</v>
      </c>
      <c r="M65" s="194">
        <f t="shared" si="24"/>
        <v>0</v>
      </c>
      <c r="N65" s="194">
        <v>0</v>
      </c>
      <c r="O65" s="194">
        <f t="shared" si="25"/>
        <v>0</v>
      </c>
      <c r="P65" s="194">
        <v>0</v>
      </c>
      <c r="Q65" s="194">
        <f t="shared" si="26"/>
        <v>0</v>
      </c>
      <c r="R65" s="194"/>
      <c r="S65" s="194" t="s">
        <v>255</v>
      </c>
      <c r="T65" s="195" t="s">
        <v>256</v>
      </c>
      <c r="U65" s="156">
        <v>0</v>
      </c>
      <c r="V65" s="156">
        <f t="shared" si="27"/>
        <v>0</v>
      </c>
      <c r="W65" s="156"/>
      <c r="X65" s="156" t="s">
        <v>257</v>
      </c>
      <c r="Y65" s="147"/>
      <c r="Z65" s="147"/>
      <c r="AA65" s="147"/>
      <c r="AB65" s="147"/>
      <c r="AC65" s="147"/>
      <c r="AD65" s="147"/>
      <c r="AE65" s="147"/>
      <c r="AF65" s="147"/>
      <c r="AG65" s="147" t="s">
        <v>1598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89">
        <v>54</v>
      </c>
      <c r="B66" s="190" t="s">
        <v>2469</v>
      </c>
      <c r="C66" s="196" t="s">
        <v>2470</v>
      </c>
      <c r="D66" s="191" t="s">
        <v>514</v>
      </c>
      <c r="E66" s="192">
        <v>100</v>
      </c>
      <c r="F66" s="193"/>
      <c r="G66" s="194">
        <f t="shared" si="21"/>
        <v>0</v>
      </c>
      <c r="H66" s="193"/>
      <c r="I66" s="194">
        <f t="shared" si="22"/>
        <v>0</v>
      </c>
      <c r="J66" s="193"/>
      <c r="K66" s="194">
        <f t="shared" si="23"/>
        <v>0</v>
      </c>
      <c r="L66" s="194">
        <v>21</v>
      </c>
      <c r="M66" s="194">
        <f t="shared" si="24"/>
        <v>0</v>
      </c>
      <c r="N66" s="194">
        <v>0</v>
      </c>
      <c r="O66" s="194">
        <f t="shared" si="25"/>
        <v>0</v>
      </c>
      <c r="P66" s="194">
        <v>0</v>
      </c>
      <c r="Q66" s="194">
        <f t="shared" si="26"/>
        <v>0</v>
      </c>
      <c r="R66" s="194"/>
      <c r="S66" s="194" t="s">
        <v>255</v>
      </c>
      <c r="T66" s="195" t="s">
        <v>256</v>
      </c>
      <c r="U66" s="156">
        <v>0</v>
      </c>
      <c r="V66" s="156">
        <f t="shared" si="27"/>
        <v>0</v>
      </c>
      <c r="W66" s="156"/>
      <c r="X66" s="156" t="s">
        <v>257</v>
      </c>
      <c r="Y66" s="147"/>
      <c r="Z66" s="147"/>
      <c r="AA66" s="147"/>
      <c r="AB66" s="147"/>
      <c r="AC66" s="147"/>
      <c r="AD66" s="147"/>
      <c r="AE66" s="147"/>
      <c r="AF66" s="147"/>
      <c r="AG66" s="147" t="s">
        <v>1598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89">
        <v>55</v>
      </c>
      <c r="B67" s="190" t="s">
        <v>2471</v>
      </c>
      <c r="C67" s="196" t="s">
        <v>2472</v>
      </c>
      <c r="D67" s="191" t="s">
        <v>1928</v>
      </c>
      <c r="E67" s="192">
        <v>4</v>
      </c>
      <c r="F67" s="193"/>
      <c r="G67" s="194">
        <f t="shared" si="21"/>
        <v>0</v>
      </c>
      <c r="H67" s="193"/>
      <c r="I67" s="194">
        <f t="shared" si="22"/>
        <v>0</v>
      </c>
      <c r="J67" s="193"/>
      <c r="K67" s="194">
        <f t="shared" si="23"/>
        <v>0</v>
      </c>
      <c r="L67" s="194">
        <v>21</v>
      </c>
      <c r="M67" s="194">
        <f t="shared" si="24"/>
        <v>0</v>
      </c>
      <c r="N67" s="194">
        <v>0</v>
      </c>
      <c r="O67" s="194">
        <f t="shared" si="25"/>
        <v>0</v>
      </c>
      <c r="P67" s="194">
        <v>0</v>
      </c>
      <c r="Q67" s="194">
        <f t="shared" si="26"/>
        <v>0</v>
      </c>
      <c r="R67" s="194"/>
      <c r="S67" s="194" t="s">
        <v>255</v>
      </c>
      <c r="T67" s="195" t="s">
        <v>256</v>
      </c>
      <c r="U67" s="156">
        <v>0</v>
      </c>
      <c r="V67" s="156">
        <f t="shared" si="27"/>
        <v>0</v>
      </c>
      <c r="W67" s="156"/>
      <c r="X67" s="156" t="s">
        <v>257</v>
      </c>
      <c r="Y67" s="147"/>
      <c r="Z67" s="147"/>
      <c r="AA67" s="147"/>
      <c r="AB67" s="147"/>
      <c r="AC67" s="147"/>
      <c r="AD67" s="147"/>
      <c r="AE67" s="147"/>
      <c r="AF67" s="147"/>
      <c r="AG67" s="147" t="s">
        <v>1598</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89">
        <v>56</v>
      </c>
      <c r="B68" s="190" t="s">
        <v>2473</v>
      </c>
      <c r="C68" s="196" t="s">
        <v>2474</v>
      </c>
      <c r="D68" s="191" t="s">
        <v>1928</v>
      </c>
      <c r="E68" s="192">
        <v>14</v>
      </c>
      <c r="F68" s="193"/>
      <c r="G68" s="194">
        <f t="shared" si="21"/>
        <v>0</v>
      </c>
      <c r="H68" s="193"/>
      <c r="I68" s="194">
        <f t="shared" si="22"/>
        <v>0</v>
      </c>
      <c r="J68" s="193"/>
      <c r="K68" s="194">
        <f t="shared" si="23"/>
        <v>0</v>
      </c>
      <c r="L68" s="194">
        <v>21</v>
      </c>
      <c r="M68" s="194">
        <f t="shared" si="24"/>
        <v>0</v>
      </c>
      <c r="N68" s="194">
        <v>0</v>
      </c>
      <c r="O68" s="194">
        <f t="shared" si="25"/>
        <v>0</v>
      </c>
      <c r="P68" s="194">
        <v>0</v>
      </c>
      <c r="Q68" s="194">
        <f t="shared" si="26"/>
        <v>0</v>
      </c>
      <c r="R68" s="194"/>
      <c r="S68" s="194" t="s">
        <v>255</v>
      </c>
      <c r="T68" s="195" t="s">
        <v>256</v>
      </c>
      <c r="U68" s="156">
        <v>0</v>
      </c>
      <c r="V68" s="156">
        <f t="shared" si="27"/>
        <v>0</v>
      </c>
      <c r="W68" s="156"/>
      <c r="X68" s="156" t="s">
        <v>257</v>
      </c>
      <c r="Y68" s="147"/>
      <c r="Z68" s="147"/>
      <c r="AA68" s="147"/>
      <c r="AB68" s="147"/>
      <c r="AC68" s="147"/>
      <c r="AD68" s="147"/>
      <c r="AE68" s="147"/>
      <c r="AF68" s="147"/>
      <c r="AG68" s="147" t="s">
        <v>1598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89">
        <v>57</v>
      </c>
      <c r="B69" s="190" t="s">
        <v>2475</v>
      </c>
      <c r="C69" s="196" t="s">
        <v>2447</v>
      </c>
      <c r="D69" s="191" t="s">
        <v>1928</v>
      </c>
      <c r="E69" s="192">
        <v>50</v>
      </c>
      <c r="F69" s="193"/>
      <c r="G69" s="194">
        <f t="shared" si="21"/>
        <v>0</v>
      </c>
      <c r="H69" s="193"/>
      <c r="I69" s="194">
        <f t="shared" si="22"/>
        <v>0</v>
      </c>
      <c r="J69" s="193"/>
      <c r="K69" s="194">
        <f t="shared" si="23"/>
        <v>0</v>
      </c>
      <c r="L69" s="194">
        <v>21</v>
      </c>
      <c r="M69" s="194">
        <f t="shared" si="24"/>
        <v>0</v>
      </c>
      <c r="N69" s="194">
        <v>0</v>
      </c>
      <c r="O69" s="194">
        <f t="shared" si="25"/>
        <v>0</v>
      </c>
      <c r="P69" s="194">
        <v>0</v>
      </c>
      <c r="Q69" s="194">
        <f t="shared" si="26"/>
        <v>0</v>
      </c>
      <c r="R69" s="194"/>
      <c r="S69" s="194" t="s">
        <v>255</v>
      </c>
      <c r="T69" s="195" t="s">
        <v>256</v>
      </c>
      <c r="U69" s="156">
        <v>0</v>
      </c>
      <c r="V69" s="156">
        <f t="shared" si="27"/>
        <v>0</v>
      </c>
      <c r="W69" s="156"/>
      <c r="X69" s="156" t="s">
        <v>257</v>
      </c>
      <c r="Y69" s="147"/>
      <c r="Z69" s="147"/>
      <c r="AA69" s="147"/>
      <c r="AB69" s="147"/>
      <c r="AC69" s="147"/>
      <c r="AD69" s="147"/>
      <c r="AE69" s="147"/>
      <c r="AF69" s="147"/>
      <c r="AG69" s="147" t="s">
        <v>1598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89">
        <v>58</v>
      </c>
      <c r="B70" s="190" t="s">
        <v>2404</v>
      </c>
      <c r="C70" s="196" t="s">
        <v>2405</v>
      </c>
      <c r="D70" s="191" t="s">
        <v>514</v>
      </c>
      <c r="E70" s="192">
        <v>100</v>
      </c>
      <c r="F70" s="193"/>
      <c r="G70" s="194">
        <f t="shared" si="21"/>
        <v>0</v>
      </c>
      <c r="H70" s="193"/>
      <c r="I70" s="194">
        <f t="shared" si="22"/>
        <v>0</v>
      </c>
      <c r="J70" s="193"/>
      <c r="K70" s="194">
        <f t="shared" si="23"/>
        <v>0</v>
      </c>
      <c r="L70" s="194">
        <v>21</v>
      </c>
      <c r="M70" s="194">
        <f t="shared" si="24"/>
        <v>0</v>
      </c>
      <c r="N70" s="194">
        <v>0</v>
      </c>
      <c r="O70" s="194">
        <f t="shared" si="25"/>
        <v>0</v>
      </c>
      <c r="P70" s="194">
        <v>0</v>
      </c>
      <c r="Q70" s="194">
        <f t="shared" si="26"/>
        <v>0</v>
      </c>
      <c r="R70" s="194"/>
      <c r="S70" s="194" t="s">
        <v>255</v>
      </c>
      <c r="T70" s="195" t="s">
        <v>256</v>
      </c>
      <c r="U70" s="156">
        <v>0</v>
      </c>
      <c r="V70" s="156">
        <f t="shared" si="27"/>
        <v>0</v>
      </c>
      <c r="W70" s="156"/>
      <c r="X70" s="156" t="s">
        <v>257</v>
      </c>
      <c r="Y70" s="147"/>
      <c r="Z70" s="147"/>
      <c r="AA70" s="147"/>
      <c r="AB70" s="147"/>
      <c r="AC70" s="147"/>
      <c r="AD70" s="147"/>
      <c r="AE70" s="147"/>
      <c r="AF70" s="147"/>
      <c r="AG70" s="147" t="s">
        <v>1598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89">
        <v>59</v>
      </c>
      <c r="B71" s="190" t="s">
        <v>2406</v>
      </c>
      <c r="C71" s="196" t="s">
        <v>2407</v>
      </c>
      <c r="D71" s="191" t="s">
        <v>514</v>
      </c>
      <c r="E71" s="192">
        <v>30</v>
      </c>
      <c r="F71" s="193"/>
      <c r="G71" s="194">
        <f t="shared" si="21"/>
        <v>0</v>
      </c>
      <c r="H71" s="193"/>
      <c r="I71" s="194">
        <f t="shared" si="22"/>
        <v>0</v>
      </c>
      <c r="J71" s="193"/>
      <c r="K71" s="194">
        <f t="shared" si="23"/>
        <v>0</v>
      </c>
      <c r="L71" s="194">
        <v>21</v>
      </c>
      <c r="M71" s="194">
        <f t="shared" si="24"/>
        <v>0</v>
      </c>
      <c r="N71" s="194">
        <v>0</v>
      </c>
      <c r="O71" s="194">
        <f t="shared" si="25"/>
        <v>0</v>
      </c>
      <c r="P71" s="194">
        <v>0</v>
      </c>
      <c r="Q71" s="194">
        <f t="shared" si="26"/>
        <v>0</v>
      </c>
      <c r="R71" s="194"/>
      <c r="S71" s="194" t="s">
        <v>255</v>
      </c>
      <c r="T71" s="195" t="s">
        <v>256</v>
      </c>
      <c r="U71" s="156">
        <v>0</v>
      </c>
      <c r="V71" s="156">
        <f t="shared" si="27"/>
        <v>0</v>
      </c>
      <c r="W71" s="156"/>
      <c r="X71" s="156" t="s">
        <v>257</v>
      </c>
      <c r="Y71" s="147"/>
      <c r="Z71" s="147"/>
      <c r="AA71" s="147"/>
      <c r="AB71" s="147"/>
      <c r="AC71" s="147"/>
      <c r="AD71" s="147"/>
      <c r="AE71" s="147"/>
      <c r="AF71" s="147"/>
      <c r="AG71" s="147" t="s">
        <v>1598</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89">
        <v>60</v>
      </c>
      <c r="B72" s="190" t="s">
        <v>2410</v>
      </c>
      <c r="C72" s="196" t="s">
        <v>2411</v>
      </c>
      <c r="D72" s="191" t="s">
        <v>514</v>
      </c>
      <c r="E72" s="192">
        <v>30</v>
      </c>
      <c r="F72" s="193"/>
      <c r="G72" s="194">
        <f t="shared" si="21"/>
        <v>0</v>
      </c>
      <c r="H72" s="193"/>
      <c r="I72" s="194">
        <f t="shared" si="22"/>
        <v>0</v>
      </c>
      <c r="J72" s="193"/>
      <c r="K72" s="194">
        <f t="shared" si="23"/>
        <v>0</v>
      </c>
      <c r="L72" s="194">
        <v>21</v>
      </c>
      <c r="M72" s="194">
        <f t="shared" si="24"/>
        <v>0</v>
      </c>
      <c r="N72" s="194">
        <v>0</v>
      </c>
      <c r="O72" s="194">
        <f t="shared" si="25"/>
        <v>0</v>
      </c>
      <c r="P72" s="194">
        <v>0</v>
      </c>
      <c r="Q72" s="194">
        <f t="shared" si="26"/>
        <v>0</v>
      </c>
      <c r="R72" s="194"/>
      <c r="S72" s="194" t="s">
        <v>255</v>
      </c>
      <c r="T72" s="195" t="s">
        <v>256</v>
      </c>
      <c r="U72" s="156">
        <v>0</v>
      </c>
      <c r="V72" s="156">
        <f t="shared" si="27"/>
        <v>0</v>
      </c>
      <c r="W72" s="156"/>
      <c r="X72" s="156" t="s">
        <v>257</v>
      </c>
      <c r="Y72" s="147"/>
      <c r="Z72" s="147"/>
      <c r="AA72" s="147"/>
      <c r="AB72" s="147"/>
      <c r="AC72" s="147"/>
      <c r="AD72" s="147"/>
      <c r="AE72" s="147"/>
      <c r="AF72" s="147"/>
      <c r="AG72" s="147" t="s">
        <v>1598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89">
        <v>61</v>
      </c>
      <c r="B73" s="190" t="s">
        <v>2476</v>
      </c>
      <c r="C73" s="196" t="s">
        <v>2477</v>
      </c>
      <c r="D73" s="191" t="s">
        <v>1928</v>
      </c>
      <c r="E73" s="192">
        <v>1</v>
      </c>
      <c r="F73" s="193"/>
      <c r="G73" s="194">
        <f t="shared" si="21"/>
        <v>0</v>
      </c>
      <c r="H73" s="193"/>
      <c r="I73" s="194">
        <f t="shared" si="22"/>
        <v>0</v>
      </c>
      <c r="J73" s="193"/>
      <c r="K73" s="194">
        <f t="shared" si="23"/>
        <v>0</v>
      </c>
      <c r="L73" s="194">
        <v>21</v>
      </c>
      <c r="M73" s="194">
        <f t="shared" si="24"/>
        <v>0</v>
      </c>
      <c r="N73" s="194">
        <v>0</v>
      </c>
      <c r="O73" s="194">
        <f t="shared" si="25"/>
        <v>0</v>
      </c>
      <c r="P73" s="194">
        <v>0</v>
      </c>
      <c r="Q73" s="194">
        <f t="shared" si="26"/>
        <v>0</v>
      </c>
      <c r="R73" s="194"/>
      <c r="S73" s="194" t="s">
        <v>255</v>
      </c>
      <c r="T73" s="195" t="s">
        <v>256</v>
      </c>
      <c r="U73" s="156">
        <v>0</v>
      </c>
      <c r="V73" s="156">
        <f t="shared" si="27"/>
        <v>0</v>
      </c>
      <c r="W73" s="156"/>
      <c r="X73" s="156" t="s">
        <v>257</v>
      </c>
      <c r="Y73" s="147"/>
      <c r="Z73" s="147"/>
      <c r="AA73" s="147"/>
      <c r="AB73" s="147"/>
      <c r="AC73" s="147"/>
      <c r="AD73" s="147"/>
      <c r="AE73" s="147"/>
      <c r="AF73" s="147"/>
      <c r="AG73" s="147" t="s">
        <v>1598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89">
        <v>62</v>
      </c>
      <c r="B74" s="190" t="s">
        <v>2478</v>
      </c>
      <c r="C74" s="196" t="s">
        <v>2412</v>
      </c>
      <c r="D74" s="191" t="s">
        <v>514</v>
      </c>
      <c r="E74" s="192">
        <v>30</v>
      </c>
      <c r="F74" s="193"/>
      <c r="G74" s="194">
        <f t="shared" si="21"/>
        <v>0</v>
      </c>
      <c r="H74" s="193"/>
      <c r="I74" s="194">
        <f t="shared" si="22"/>
        <v>0</v>
      </c>
      <c r="J74" s="193"/>
      <c r="K74" s="194">
        <f t="shared" si="23"/>
        <v>0</v>
      </c>
      <c r="L74" s="194">
        <v>21</v>
      </c>
      <c r="M74" s="194">
        <f t="shared" si="24"/>
        <v>0</v>
      </c>
      <c r="N74" s="194">
        <v>0</v>
      </c>
      <c r="O74" s="194">
        <f t="shared" si="25"/>
        <v>0</v>
      </c>
      <c r="P74" s="194">
        <v>0</v>
      </c>
      <c r="Q74" s="194">
        <f t="shared" si="26"/>
        <v>0</v>
      </c>
      <c r="R74" s="194"/>
      <c r="S74" s="194" t="s">
        <v>255</v>
      </c>
      <c r="T74" s="195" t="s">
        <v>256</v>
      </c>
      <c r="U74" s="156">
        <v>0</v>
      </c>
      <c r="V74" s="156">
        <f t="shared" si="27"/>
        <v>0</v>
      </c>
      <c r="W74" s="156"/>
      <c r="X74" s="156" t="s">
        <v>257</v>
      </c>
      <c r="Y74" s="147"/>
      <c r="Z74" s="147"/>
      <c r="AA74" s="147"/>
      <c r="AB74" s="147"/>
      <c r="AC74" s="147"/>
      <c r="AD74" s="147"/>
      <c r="AE74" s="147"/>
      <c r="AF74" s="147"/>
      <c r="AG74" s="147" t="s">
        <v>1598</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89">
        <v>63</v>
      </c>
      <c r="B75" s="190" t="s">
        <v>2479</v>
      </c>
      <c r="C75" s="196" t="s">
        <v>1925</v>
      </c>
      <c r="D75" s="191" t="s">
        <v>376</v>
      </c>
      <c r="E75" s="192">
        <v>0.2</v>
      </c>
      <c r="F75" s="193"/>
      <c r="G75" s="194">
        <f t="shared" si="21"/>
        <v>0</v>
      </c>
      <c r="H75" s="193"/>
      <c r="I75" s="194">
        <f t="shared" si="22"/>
        <v>0</v>
      </c>
      <c r="J75" s="193"/>
      <c r="K75" s="194">
        <f t="shared" si="23"/>
        <v>0</v>
      </c>
      <c r="L75" s="194">
        <v>21</v>
      </c>
      <c r="M75" s="194">
        <f t="shared" si="24"/>
        <v>0</v>
      </c>
      <c r="N75" s="194">
        <v>0</v>
      </c>
      <c r="O75" s="194">
        <f t="shared" si="25"/>
        <v>0</v>
      </c>
      <c r="P75" s="194">
        <v>0</v>
      </c>
      <c r="Q75" s="194">
        <f t="shared" si="26"/>
        <v>0</v>
      </c>
      <c r="R75" s="194"/>
      <c r="S75" s="194" t="s">
        <v>255</v>
      </c>
      <c r="T75" s="195" t="s">
        <v>256</v>
      </c>
      <c r="U75" s="156">
        <v>0</v>
      </c>
      <c r="V75" s="156">
        <f t="shared" si="27"/>
        <v>0</v>
      </c>
      <c r="W75" s="156"/>
      <c r="X75" s="156" t="s">
        <v>257</v>
      </c>
      <c r="Y75" s="147"/>
      <c r="Z75" s="147"/>
      <c r="AA75" s="147"/>
      <c r="AB75" s="147"/>
      <c r="AC75" s="147"/>
      <c r="AD75" s="147"/>
      <c r="AE75" s="147"/>
      <c r="AF75" s="147"/>
      <c r="AG75" s="147" t="s">
        <v>1598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60" t="s">
        <v>250</v>
      </c>
      <c r="B76" s="161" t="s">
        <v>124</v>
      </c>
      <c r="C76" s="174" t="s">
        <v>125</v>
      </c>
      <c r="D76" s="162"/>
      <c r="E76" s="163"/>
      <c r="F76" s="164"/>
      <c r="G76" s="164">
        <f>SUMIF(AG77:AG93,"&lt;&gt;NOR",G77:G93)</f>
        <v>0</v>
      </c>
      <c r="H76" s="164"/>
      <c r="I76" s="164">
        <f>SUM(I77:I93)</f>
        <v>0</v>
      </c>
      <c r="J76" s="164"/>
      <c r="K76" s="164">
        <f>SUM(K77:K93)</f>
        <v>0</v>
      </c>
      <c r="L76" s="164"/>
      <c r="M76" s="164">
        <f>SUM(M77:M93)</f>
        <v>0</v>
      </c>
      <c r="N76" s="164"/>
      <c r="O76" s="164">
        <f>SUM(O77:O93)</f>
        <v>0</v>
      </c>
      <c r="P76" s="164"/>
      <c r="Q76" s="164">
        <f>SUM(Q77:Q93)</f>
        <v>0</v>
      </c>
      <c r="R76" s="164"/>
      <c r="S76" s="164"/>
      <c r="T76" s="165"/>
      <c r="U76" s="159"/>
      <c r="V76" s="159">
        <f>SUM(V77:V93)</f>
        <v>0</v>
      </c>
      <c r="W76" s="159"/>
      <c r="X76" s="159"/>
      <c r="AG76" t="s">
        <v>251</v>
      </c>
    </row>
    <row r="77" spans="1:60" outlineLevel="1" x14ac:dyDescent="0.2">
      <c r="A77" s="189">
        <v>64</v>
      </c>
      <c r="B77" s="190" t="s">
        <v>2480</v>
      </c>
      <c r="C77" s="196" t="s">
        <v>2481</v>
      </c>
      <c r="D77" s="191" t="s">
        <v>1928</v>
      </c>
      <c r="E77" s="192">
        <v>3</v>
      </c>
      <c r="F77" s="193"/>
      <c r="G77" s="194">
        <f t="shared" ref="G77:G93" si="28">ROUND(E77*F77,2)</f>
        <v>0</v>
      </c>
      <c r="H77" s="193"/>
      <c r="I77" s="194">
        <f t="shared" ref="I77:I93" si="29">ROUND(E77*H77,2)</f>
        <v>0</v>
      </c>
      <c r="J77" s="193"/>
      <c r="K77" s="194">
        <f t="shared" ref="K77:K93" si="30">ROUND(E77*J77,2)</f>
        <v>0</v>
      </c>
      <c r="L77" s="194">
        <v>21</v>
      </c>
      <c r="M77" s="194">
        <f t="shared" ref="M77:M93" si="31">G77*(1+L77/100)</f>
        <v>0</v>
      </c>
      <c r="N77" s="194">
        <v>0</v>
      </c>
      <c r="O77" s="194">
        <f t="shared" ref="O77:O93" si="32">ROUND(E77*N77,2)</f>
        <v>0</v>
      </c>
      <c r="P77" s="194">
        <v>0</v>
      </c>
      <c r="Q77" s="194">
        <f t="shared" ref="Q77:Q93" si="33">ROUND(E77*P77,2)</f>
        <v>0</v>
      </c>
      <c r="R77" s="194"/>
      <c r="S77" s="194" t="s">
        <v>255</v>
      </c>
      <c r="T77" s="195" t="s">
        <v>256</v>
      </c>
      <c r="U77" s="156">
        <v>0</v>
      </c>
      <c r="V77" s="156">
        <f t="shared" ref="V77:V93" si="34">ROUND(E77*U77,2)</f>
        <v>0</v>
      </c>
      <c r="W77" s="156"/>
      <c r="X77" s="156" t="s">
        <v>257</v>
      </c>
      <c r="Y77" s="147"/>
      <c r="Z77" s="147"/>
      <c r="AA77" s="147"/>
      <c r="AB77" s="147"/>
      <c r="AC77" s="147"/>
      <c r="AD77" s="147"/>
      <c r="AE77" s="147"/>
      <c r="AF77" s="147"/>
      <c r="AG77" s="147" t="s">
        <v>1598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89">
        <v>65</v>
      </c>
      <c r="B78" s="190" t="s">
        <v>2109</v>
      </c>
      <c r="C78" s="196" t="s">
        <v>2482</v>
      </c>
      <c r="D78" s="191" t="s">
        <v>1928</v>
      </c>
      <c r="E78" s="192">
        <v>4</v>
      </c>
      <c r="F78" s="193"/>
      <c r="G78" s="194">
        <f t="shared" si="28"/>
        <v>0</v>
      </c>
      <c r="H78" s="193"/>
      <c r="I78" s="194">
        <f t="shared" si="29"/>
        <v>0</v>
      </c>
      <c r="J78" s="193"/>
      <c r="K78" s="194">
        <f t="shared" si="30"/>
        <v>0</v>
      </c>
      <c r="L78" s="194">
        <v>21</v>
      </c>
      <c r="M78" s="194">
        <f t="shared" si="31"/>
        <v>0</v>
      </c>
      <c r="N78" s="194">
        <v>0</v>
      </c>
      <c r="O78" s="194">
        <f t="shared" si="32"/>
        <v>0</v>
      </c>
      <c r="P78" s="194">
        <v>0</v>
      </c>
      <c r="Q78" s="194">
        <f t="shared" si="33"/>
        <v>0</v>
      </c>
      <c r="R78" s="194"/>
      <c r="S78" s="194" t="s">
        <v>255</v>
      </c>
      <c r="T78" s="195" t="s">
        <v>256</v>
      </c>
      <c r="U78" s="156">
        <v>0</v>
      </c>
      <c r="V78" s="156">
        <f t="shared" si="34"/>
        <v>0</v>
      </c>
      <c r="W78" s="156"/>
      <c r="X78" s="156" t="s">
        <v>257</v>
      </c>
      <c r="Y78" s="147"/>
      <c r="Z78" s="147"/>
      <c r="AA78" s="147"/>
      <c r="AB78" s="147"/>
      <c r="AC78" s="147"/>
      <c r="AD78" s="147"/>
      <c r="AE78" s="147"/>
      <c r="AF78" s="147"/>
      <c r="AG78" s="147" t="s">
        <v>1598</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22.5" outlineLevel="1" x14ac:dyDescent="0.2">
      <c r="A79" s="189">
        <v>66</v>
      </c>
      <c r="B79" s="190" t="s">
        <v>2483</v>
      </c>
      <c r="C79" s="196" t="s">
        <v>2484</v>
      </c>
      <c r="D79" s="191" t="s">
        <v>1928</v>
      </c>
      <c r="E79" s="192">
        <v>1</v>
      </c>
      <c r="F79" s="193"/>
      <c r="G79" s="194">
        <f t="shared" si="28"/>
        <v>0</v>
      </c>
      <c r="H79" s="193"/>
      <c r="I79" s="194">
        <f t="shared" si="29"/>
        <v>0</v>
      </c>
      <c r="J79" s="193"/>
      <c r="K79" s="194">
        <f t="shared" si="30"/>
        <v>0</v>
      </c>
      <c r="L79" s="194">
        <v>21</v>
      </c>
      <c r="M79" s="194">
        <f t="shared" si="31"/>
        <v>0</v>
      </c>
      <c r="N79" s="194">
        <v>0</v>
      </c>
      <c r="O79" s="194">
        <f t="shared" si="32"/>
        <v>0</v>
      </c>
      <c r="P79" s="194">
        <v>0</v>
      </c>
      <c r="Q79" s="194">
        <f t="shared" si="33"/>
        <v>0</v>
      </c>
      <c r="R79" s="194"/>
      <c r="S79" s="194" t="s">
        <v>255</v>
      </c>
      <c r="T79" s="195" t="s">
        <v>256</v>
      </c>
      <c r="U79" s="156">
        <v>0</v>
      </c>
      <c r="V79" s="156">
        <f t="shared" si="34"/>
        <v>0</v>
      </c>
      <c r="W79" s="156"/>
      <c r="X79" s="156" t="s">
        <v>257</v>
      </c>
      <c r="Y79" s="147"/>
      <c r="Z79" s="147"/>
      <c r="AA79" s="147"/>
      <c r="AB79" s="147"/>
      <c r="AC79" s="147"/>
      <c r="AD79" s="147"/>
      <c r="AE79" s="147"/>
      <c r="AF79" s="147"/>
      <c r="AG79" s="147" t="s">
        <v>1598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89">
        <v>67</v>
      </c>
      <c r="B80" s="190" t="s">
        <v>2485</v>
      </c>
      <c r="C80" s="196" t="s">
        <v>2486</v>
      </c>
      <c r="D80" s="191" t="s">
        <v>1928</v>
      </c>
      <c r="E80" s="192">
        <v>1</v>
      </c>
      <c r="F80" s="193"/>
      <c r="G80" s="194">
        <f t="shared" si="28"/>
        <v>0</v>
      </c>
      <c r="H80" s="193"/>
      <c r="I80" s="194">
        <f t="shared" si="29"/>
        <v>0</v>
      </c>
      <c r="J80" s="193"/>
      <c r="K80" s="194">
        <f t="shared" si="30"/>
        <v>0</v>
      </c>
      <c r="L80" s="194">
        <v>21</v>
      </c>
      <c r="M80" s="194">
        <f t="shared" si="31"/>
        <v>0</v>
      </c>
      <c r="N80" s="194">
        <v>0</v>
      </c>
      <c r="O80" s="194">
        <f t="shared" si="32"/>
        <v>0</v>
      </c>
      <c r="P80" s="194">
        <v>0</v>
      </c>
      <c r="Q80" s="194">
        <f t="shared" si="33"/>
        <v>0</v>
      </c>
      <c r="R80" s="194"/>
      <c r="S80" s="194" t="s">
        <v>255</v>
      </c>
      <c r="T80" s="195" t="s">
        <v>256</v>
      </c>
      <c r="U80" s="156">
        <v>0</v>
      </c>
      <c r="V80" s="156">
        <f t="shared" si="34"/>
        <v>0</v>
      </c>
      <c r="W80" s="156"/>
      <c r="X80" s="156" t="s">
        <v>257</v>
      </c>
      <c r="Y80" s="147"/>
      <c r="Z80" s="147"/>
      <c r="AA80" s="147"/>
      <c r="AB80" s="147"/>
      <c r="AC80" s="147"/>
      <c r="AD80" s="147"/>
      <c r="AE80" s="147"/>
      <c r="AF80" s="147"/>
      <c r="AG80" s="147" t="s">
        <v>1598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89">
        <v>68</v>
      </c>
      <c r="B81" s="190" t="s">
        <v>2487</v>
      </c>
      <c r="C81" s="196" t="s">
        <v>2488</v>
      </c>
      <c r="D81" s="191" t="s">
        <v>1928</v>
      </c>
      <c r="E81" s="192">
        <v>1</v>
      </c>
      <c r="F81" s="193"/>
      <c r="G81" s="194">
        <f t="shared" si="28"/>
        <v>0</v>
      </c>
      <c r="H81" s="193"/>
      <c r="I81" s="194">
        <f t="shared" si="29"/>
        <v>0</v>
      </c>
      <c r="J81" s="193"/>
      <c r="K81" s="194">
        <f t="shared" si="30"/>
        <v>0</v>
      </c>
      <c r="L81" s="194">
        <v>21</v>
      </c>
      <c r="M81" s="194">
        <f t="shared" si="31"/>
        <v>0</v>
      </c>
      <c r="N81" s="194">
        <v>0</v>
      </c>
      <c r="O81" s="194">
        <f t="shared" si="32"/>
        <v>0</v>
      </c>
      <c r="P81" s="194">
        <v>0</v>
      </c>
      <c r="Q81" s="194">
        <f t="shared" si="33"/>
        <v>0</v>
      </c>
      <c r="R81" s="194"/>
      <c r="S81" s="194" t="s">
        <v>255</v>
      </c>
      <c r="T81" s="195" t="s">
        <v>256</v>
      </c>
      <c r="U81" s="156">
        <v>0</v>
      </c>
      <c r="V81" s="156">
        <f t="shared" si="34"/>
        <v>0</v>
      </c>
      <c r="W81" s="156"/>
      <c r="X81" s="156" t="s">
        <v>257</v>
      </c>
      <c r="Y81" s="147"/>
      <c r="Z81" s="147"/>
      <c r="AA81" s="147"/>
      <c r="AB81" s="147"/>
      <c r="AC81" s="147"/>
      <c r="AD81" s="147"/>
      <c r="AE81" s="147"/>
      <c r="AF81" s="147"/>
      <c r="AG81" s="147" t="s">
        <v>1598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89">
        <v>69</v>
      </c>
      <c r="B82" s="190" t="s">
        <v>2110</v>
      </c>
      <c r="C82" s="196" t="s">
        <v>2489</v>
      </c>
      <c r="D82" s="191" t="s">
        <v>1928</v>
      </c>
      <c r="E82" s="192">
        <v>1</v>
      </c>
      <c r="F82" s="193"/>
      <c r="G82" s="194">
        <f t="shared" si="28"/>
        <v>0</v>
      </c>
      <c r="H82" s="193"/>
      <c r="I82" s="194">
        <f t="shared" si="29"/>
        <v>0</v>
      </c>
      <c r="J82" s="193"/>
      <c r="K82" s="194">
        <f t="shared" si="30"/>
        <v>0</v>
      </c>
      <c r="L82" s="194">
        <v>21</v>
      </c>
      <c r="M82" s="194">
        <f t="shared" si="31"/>
        <v>0</v>
      </c>
      <c r="N82" s="194">
        <v>0</v>
      </c>
      <c r="O82" s="194">
        <f t="shared" si="32"/>
        <v>0</v>
      </c>
      <c r="P82" s="194">
        <v>0</v>
      </c>
      <c r="Q82" s="194">
        <f t="shared" si="33"/>
        <v>0</v>
      </c>
      <c r="R82" s="194"/>
      <c r="S82" s="194" t="s">
        <v>255</v>
      </c>
      <c r="T82" s="195" t="s">
        <v>256</v>
      </c>
      <c r="U82" s="156">
        <v>0</v>
      </c>
      <c r="V82" s="156">
        <f t="shared" si="34"/>
        <v>0</v>
      </c>
      <c r="W82" s="156"/>
      <c r="X82" s="156" t="s">
        <v>257</v>
      </c>
      <c r="Y82" s="147"/>
      <c r="Z82" s="147"/>
      <c r="AA82" s="147"/>
      <c r="AB82" s="147"/>
      <c r="AC82" s="147"/>
      <c r="AD82" s="147"/>
      <c r="AE82" s="147"/>
      <c r="AF82" s="147"/>
      <c r="AG82" s="147" t="s">
        <v>1598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89">
        <v>70</v>
      </c>
      <c r="B83" s="190" t="s">
        <v>2490</v>
      </c>
      <c r="C83" s="196" t="s">
        <v>2491</v>
      </c>
      <c r="D83" s="191" t="s">
        <v>1928</v>
      </c>
      <c r="E83" s="192">
        <v>1</v>
      </c>
      <c r="F83" s="193"/>
      <c r="G83" s="194">
        <f t="shared" si="28"/>
        <v>0</v>
      </c>
      <c r="H83" s="193"/>
      <c r="I83" s="194">
        <f t="shared" si="29"/>
        <v>0</v>
      </c>
      <c r="J83" s="193"/>
      <c r="K83" s="194">
        <f t="shared" si="30"/>
        <v>0</v>
      </c>
      <c r="L83" s="194">
        <v>21</v>
      </c>
      <c r="M83" s="194">
        <f t="shared" si="31"/>
        <v>0</v>
      </c>
      <c r="N83" s="194">
        <v>0</v>
      </c>
      <c r="O83" s="194">
        <f t="shared" si="32"/>
        <v>0</v>
      </c>
      <c r="P83" s="194">
        <v>0</v>
      </c>
      <c r="Q83" s="194">
        <f t="shared" si="33"/>
        <v>0</v>
      </c>
      <c r="R83" s="194"/>
      <c r="S83" s="194" t="s">
        <v>255</v>
      </c>
      <c r="T83" s="195" t="s">
        <v>256</v>
      </c>
      <c r="U83" s="156">
        <v>0</v>
      </c>
      <c r="V83" s="156">
        <f t="shared" si="34"/>
        <v>0</v>
      </c>
      <c r="W83" s="156"/>
      <c r="X83" s="156" t="s">
        <v>257</v>
      </c>
      <c r="Y83" s="147"/>
      <c r="Z83" s="147"/>
      <c r="AA83" s="147"/>
      <c r="AB83" s="147"/>
      <c r="AC83" s="147"/>
      <c r="AD83" s="147"/>
      <c r="AE83" s="147"/>
      <c r="AF83" s="147"/>
      <c r="AG83" s="147" t="s">
        <v>1598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89">
        <v>71</v>
      </c>
      <c r="B84" s="190" t="s">
        <v>2492</v>
      </c>
      <c r="C84" s="196" t="s">
        <v>2493</v>
      </c>
      <c r="D84" s="191" t="s">
        <v>1928</v>
      </c>
      <c r="E84" s="192">
        <v>1</v>
      </c>
      <c r="F84" s="193"/>
      <c r="G84" s="194">
        <f t="shared" si="28"/>
        <v>0</v>
      </c>
      <c r="H84" s="193"/>
      <c r="I84" s="194">
        <f t="shared" si="29"/>
        <v>0</v>
      </c>
      <c r="J84" s="193"/>
      <c r="K84" s="194">
        <f t="shared" si="30"/>
        <v>0</v>
      </c>
      <c r="L84" s="194">
        <v>21</v>
      </c>
      <c r="M84" s="194">
        <f t="shared" si="31"/>
        <v>0</v>
      </c>
      <c r="N84" s="194">
        <v>0</v>
      </c>
      <c r="O84" s="194">
        <f t="shared" si="32"/>
        <v>0</v>
      </c>
      <c r="P84" s="194">
        <v>0</v>
      </c>
      <c r="Q84" s="194">
        <f t="shared" si="33"/>
        <v>0</v>
      </c>
      <c r="R84" s="194"/>
      <c r="S84" s="194" t="s">
        <v>255</v>
      </c>
      <c r="T84" s="195" t="s">
        <v>256</v>
      </c>
      <c r="U84" s="156">
        <v>0</v>
      </c>
      <c r="V84" s="156">
        <f t="shared" si="34"/>
        <v>0</v>
      </c>
      <c r="W84" s="156"/>
      <c r="X84" s="156" t="s">
        <v>257</v>
      </c>
      <c r="Y84" s="147"/>
      <c r="Z84" s="147"/>
      <c r="AA84" s="147"/>
      <c r="AB84" s="147"/>
      <c r="AC84" s="147"/>
      <c r="AD84" s="147"/>
      <c r="AE84" s="147"/>
      <c r="AF84" s="147"/>
      <c r="AG84" s="147" t="s">
        <v>1598</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9">
        <v>72</v>
      </c>
      <c r="B85" s="190" t="s">
        <v>2494</v>
      </c>
      <c r="C85" s="196" t="s">
        <v>2495</v>
      </c>
      <c r="D85" s="191" t="s">
        <v>1928</v>
      </c>
      <c r="E85" s="192">
        <v>1</v>
      </c>
      <c r="F85" s="193"/>
      <c r="G85" s="194">
        <f t="shared" si="28"/>
        <v>0</v>
      </c>
      <c r="H85" s="193"/>
      <c r="I85" s="194">
        <f t="shared" si="29"/>
        <v>0</v>
      </c>
      <c r="J85" s="193"/>
      <c r="K85" s="194">
        <f t="shared" si="30"/>
        <v>0</v>
      </c>
      <c r="L85" s="194">
        <v>21</v>
      </c>
      <c r="M85" s="194">
        <f t="shared" si="31"/>
        <v>0</v>
      </c>
      <c r="N85" s="194">
        <v>0</v>
      </c>
      <c r="O85" s="194">
        <f t="shared" si="32"/>
        <v>0</v>
      </c>
      <c r="P85" s="194">
        <v>0</v>
      </c>
      <c r="Q85" s="194">
        <f t="shared" si="33"/>
        <v>0</v>
      </c>
      <c r="R85" s="194"/>
      <c r="S85" s="194" t="s">
        <v>255</v>
      </c>
      <c r="T85" s="195" t="s">
        <v>256</v>
      </c>
      <c r="U85" s="156">
        <v>0</v>
      </c>
      <c r="V85" s="156">
        <f t="shared" si="34"/>
        <v>0</v>
      </c>
      <c r="W85" s="156"/>
      <c r="X85" s="156" t="s">
        <v>257</v>
      </c>
      <c r="Y85" s="147"/>
      <c r="Z85" s="147"/>
      <c r="AA85" s="147"/>
      <c r="AB85" s="147"/>
      <c r="AC85" s="147"/>
      <c r="AD85" s="147"/>
      <c r="AE85" s="147"/>
      <c r="AF85" s="147"/>
      <c r="AG85" s="147" t="s">
        <v>1598</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89">
        <v>73</v>
      </c>
      <c r="B86" s="190" t="s">
        <v>2496</v>
      </c>
      <c r="C86" s="196" t="s">
        <v>2497</v>
      </c>
      <c r="D86" s="191" t="s">
        <v>1928</v>
      </c>
      <c r="E86" s="192">
        <v>1</v>
      </c>
      <c r="F86" s="193"/>
      <c r="G86" s="194">
        <f t="shared" si="28"/>
        <v>0</v>
      </c>
      <c r="H86" s="193"/>
      <c r="I86" s="194">
        <f t="shared" si="29"/>
        <v>0</v>
      </c>
      <c r="J86" s="193"/>
      <c r="K86" s="194">
        <f t="shared" si="30"/>
        <v>0</v>
      </c>
      <c r="L86" s="194">
        <v>21</v>
      </c>
      <c r="M86" s="194">
        <f t="shared" si="31"/>
        <v>0</v>
      </c>
      <c r="N86" s="194">
        <v>0</v>
      </c>
      <c r="O86" s="194">
        <f t="shared" si="32"/>
        <v>0</v>
      </c>
      <c r="P86" s="194">
        <v>0</v>
      </c>
      <c r="Q86" s="194">
        <f t="shared" si="33"/>
        <v>0</v>
      </c>
      <c r="R86" s="194"/>
      <c r="S86" s="194" t="s">
        <v>255</v>
      </c>
      <c r="T86" s="195" t="s">
        <v>256</v>
      </c>
      <c r="U86" s="156">
        <v>0</v>
      </c>
      <c r="V86" s="156">
        <f t="shared" si="34"/>
        <v>0</v>
      </c>
      <c r="W86" s="156"/>
      <c r="X86" s="156" t="s">
        <v>257</v>
      </c>
      <c r="Y86" s="147"/>
      <c r="Z86" s="147"/>
      <c r="AA86" s="147"/>
      <c r="AB86" s="147"/>
      <c r="AC86" s="147"/>
      <c r="AD86" s="147"/>
      <c r="AE86" s="147"/>
      <c r="AF86" s="147"/>
      <c r="AG86" s="147" t="s">
        <v>1598</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89">
        <v>74</v>
      </c>
      <c r="B87" s="190" t="s">
        <v>2433</v>
      </c>
      <c r="C87" s="196" t="s">
        <v>2434</v>
      </c>
      <c r="D87" s="191" t="s">
        <v>514</v>
      </c>
      <c r="E87" s="192">
        <v>210</v>
      </c>
      <c r="F87" s="193"/>
      <c r="G87" s="194">
        <f t="shared" si="28"/>
        <v>0</v>
      </c>
      <c r="H87" s="193"/>
      <c r="I87" s="194">
        <f t="shared" si="29"/>
        <v>0</v>
      </c>
      <c r="J87" s="193"/>
      <c r="K87" s="194">
        <f t="shared" si="30"/>
        <v>0</v>
      </c>
      <c r="L87" s="194">
        <v>21</v>
      </c>
      <c r="M87" s="194">
        <f t="shared" si="31"/>
        <v>0</v>
      </c>
      <c r="N87" s="194">
        <v>0</v>
      </c>
      <c r="O87" s="194">
        <f t="shared" si="32"/>
        <v>0</v>
      </c>
      <c r="P87" s="194">
        <v>0</v>
      </c>
      <c r="Q87" s="194">
        <f t="shared" si="33"/>
        <v>0</v>
      </c>
      <c r="R87" s="194"/>
      <c r="S87" s="194" t="s">
        <v>255</v>
      </c>
      <c r="T87" s="195" t="s">
        <v>256</v>
      </c>
      <c r="U87" s="156">
        <v>0</v>
      </c>
      <c r="V87" s="156">
        <f t="shared" si="34"/>
        <v>0</v>
      </c>
      <c r="W87" s="156"/>
      <c r="X87" s="156" t="s">
        <v>257</v>
      </c>
      <c r="Y87" s="147"/>
      <c r="Z87" s="147"/>
      <c r="AA87" s="147"/>
      <c r="AB87" s="147"/>
      <c r="AC87" s="147"/>
      <c r="AD87" s="147"/>
      <c r="AE87" s="147"/>
      <c r="AF87" s="147"/>
      <c r="AG87" s="147" t="s">
        <v>1598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89">
        <v>75</v>
      </c>
      <c r="B88" s="190" t="s">
        <v>2498</v>
      </c>
      <c r="C88" s="196" t="s">
        <v>2470</v>
      </c>
      <c r="D88" s="191" t="s">
        <v>514</v>
      </c>
      <c r="E88" s="192">
        <v>130</v>
      </c>
      <c r="F88" s="193"/>
      <c r="G88" s="194">
        <f t="shared" si="28"/>
        <v>0</v>
      </c>
      <c r="H88" s="193"/>
      <c r="I88" s="194">
        <f t="shared" si="29"/>
        <v>0</v>
      </c>
      <c r="J88" s="193"/>
      <c r="K88" s="194">
        <f t="shared" si="30"/>
        <v>0</v>
      </c>
      <c r="L88" s="194">
        <v>21</v>
      </c>
      <c r="M88" s="194">
        <f t="shared" si="31"/>
        <v>0</v>
      </c>
      <c r="N88" s="194">
        <v>0</v>
      </c>
      <c r="O88" s="194">
        <f t="shared" si="32"/>
        <v>0</v>
      </c>
      <c r="P88" s="194">
        <v>0</v>
      </c>
      <c r="Q88" s="194">
        <f t="shared" si="33"/>
        <v>0</v>
      </c>
      <c r="R88" s="194"/>
      <c r="S88" s="194" t="s">
        <v>255</v>
      </c>
      <c r="T88" s="195" t="s">
        <v>256</v>
      </c>
      <c r="U88" s="156">
        <v>0</v>
      </c>
      <c r="V88" s="156">
        <f t="shared" si="34"/>
        <v>0</v>
      </c>
      <c r="W88" s="156"/>
      <c r="X88" s="156" t="s">
        <v>257</v>
      </c>
      <c r="Y88" s="147"/>
      <c r="Z88" s="147"/>
      <c r="AA88" s="147"/>
      <c r="AB88" s="147"/>
      <c r="AC88" s="147"/>
      <c r="AD88" s="147"/>
      <c r="AE88" s="147"/>
      <c r="AF88" s="147"/>
      <c r="AG88" s="147" t="s">
        <v>1598</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89">
        <v>76</v>
      </c>
      <c r="B89" s="190" t="s">
        <v>2404</v>
      </c>
      <c r="C89" s="196" t="s">
        <v>2405</v>
      </c>
      <c r="D89" s="191" t="s">
        <v>514</v>
      </c>
      <c r="E89" s="192">
        <v>100</v>
      </c>
      <c r="F89" s="193"/>
      <c r="G89" s="194">
        <f t="shared" si="28"/>
        <v>0</v>
      </c>
      <c r="H89" s="193"/>
      <c r="I89" s="194">
        <f t="shared" si="29"/>
        <v>0</v>
      </c>
      <c r="J89" s="193"/>
      <c r="K89" s="194">
        <f t="shared" si="30"/>
        <v>0</v>
      </c>
      <c r="L89" s="194">
        <v>21</v>
      </c>
      <c r="M89" s="194">
        <f t="shared" si="31"/>
        <v>0</v>
      </c>
      <c r="N89" s="194">
        <v>0</v>
      </c>
      <c r="O89" s="194">
        <f t="shared" si="32"/>
        <v>0</v>
      </c>
      <c r="P89" s="194">
        <v>0</v>
      </c>
      <c r="Q89" s="194">
        <f t="shared" si="33"/>
        <v>0</v>
      </c>
      <c r="R89" s="194"/>
      <c r="S89" s="194" t="s">
        <v>255</v>
      </c>
      <c r="T89" s="195" t="s">
        <v>256</v>
      </c>
      <c r="U89" s="156">
        <v>0</v>
      </c>
      <c r="V89" s="156">
        <f t="shared" si="34"/>
        <v>0</v>
      </c>
      <c r="W89" s="156"/>
      <c r="X89" s="156" t="s">
        <v>257</v>
      </c>
      <c r="Y89" s="147"/>
      <c r="Z89" s="147"/>
      <c r="AA89" s="147"/>
      <c r="AB89" s="147"/>
      <c r="AC89" s="147"/>
      <c r="AD89" s="147"/>
      <c r="AE89" s="147"/>
      <c r="AF89" s="147"/>
      <c r="AG89" s="147" t="s">
        <v>1598</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89">
        <v>77</v>
      </c>
      <c r="B90" s="190" t="s">
        <v>2406</v>
      </c>
      <c r="C90" s="196" t="s">
        <v>2407</v>
      </c>
      <c r="D90" s="191" t="s">
        <v>514</v>
      </c>
      <c r="E90" s="192">
        <v>10</v>
      </c>
      <c r="F90" s="193"/>
      <c r="G90" s="194">
        <f t="shared" si="28"/>
        <v>0</v>
      </c>
      <c r="H90" s="193"/>
      <c r="I90" s="194">
        <f t="shared" si="29"/>
        <v>0</v>
      </c>
      <c r="J90" s="193"/>
      <c r="K90" s="194">
        <f t="shared" si="30"/>
        <v>0</v>
      </c>
      <c r="L90" s="194">
        <v>21</v>
      </c>
      <c r="M90" s="194">
        <f t="shared" si="31"/>
        <v>0</v>
      </c>
      <c r="N90" s="194">
        <v>0</v>
      </c>
      <c r="O90" s="194">
        <f t="shared" si="32"/>
        <v>0</v>
      </c>
      <c r="P90" s="194">
        <v>0</v>
      </c>
      <c r="Q90" s="194">
        <f t="shared" si="33"/>
        <v>0</v>
      </c>
      <c r="R90" s="194"/>
      <c r="S90" s="194" t="s">
        <v>255</v>
      </c>
      <c r="T90" s="195" t="s">
        <v>256</v>
      </c>
      <c r="U90" s="156">
        <v>0</v>
      </c>
      <c r="V90" s="156">
        <f t="shared" si="34"/>
        <v>0</v>
      </c>
      <c r="W90" s="156"/>
      <c r="X90" s="156" t="s">
        <v>257</v>
      </c>
      <c r="Y90" s="147"/>
      <c r="Z90" s="147"/>
      <c r="AA90" s="147"/>
      <c r="AB90" s="147"/>
      <c r="AC90" s="147"/>
      <c r="AD90" s="147"/>
      <c r="AE90" s="147"/>
      <c r="AF90" s="147"/>
      <c r="AG90" s="147" t="s">
        <v>1598</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89">
        <v>78</v>
      </c>
      <c r="B91" s="190" t="s">
        <v>2410</v>
      </c>
      <c r="C91" s="196" t="s">
        <v>2411</v>
      </c>
      <c r="D91" s="191" t="s">
        <v>514</v>
      </c>
      <c r="E91" s="192">
        <v>20</v>
      </c>
      <c r="F91" s="193"/>
      <c r="G91" s="194">
        <f t="shared" si="28"/>
        <v>0</v>
      </c>
      <c r="H91" s="193"/>
      <c r="I91" s="194">
        <f t="shared" si="29"/>
        <v>0</v>
      </c>
      <c r="J91" s="193"/>
      <c r="K91" s="194">
        <f t="shared" si="30"/>
        <v>0</v>
      </c>
      <c r="L91" s="194">
        <v>21</v>
      </c>
      <c r="M91" s="194">
        <f t="shared" si="31"/>
        <v>0</v>
      </c>
      <c r="N91" s="194">
        <v>0</v>
      </c>
      <c r="O91" s="194">
        <f t="shared" si="32"/>
        <v>0</v>
      </c>
      <c r="P91" s="194">
        <v>0</v>
      </c>
      <c r="Q91" s="194">
        <f t="shared" si="33"/>
        <v>0</v>
      </c>
      <c r="R91" s="194"/>
      <c r="S91" s="194" t="s">
        <v>255</v>
      </c>
      <c r="T91" s="195" t="s">
        <v>256</v>
      </c>
      <c r="U91" s="156">
        <v>0</v>
      </c>
      <c r="V91" s="156">
        <f t="shared" si="34"/>
        <v>0</v>
      </c>
      <c r="W91" s="156"/>
      <c r="X91" s="156" t="s">
        <v>257</v>
      </c>
      <c r="Y91" s="147"/>
      <c r="Z91" s="147"/>
      <c r="AA91" s="147"/>
      <c r="AB91" s="147"/>
      <c r="AC91" s="147"/>
      <c r="AD91" s="147"/>
      <c r="AE91" s="147"/>
      <c r="AF91" s="147"/>
      <c r="AG91" s="147" t="s">
        <v>1598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89">
        <v>79</v>
      </c>
      <c r="B92" s="190" t="s">
        <v>2499</v>
      </c>
      <c r="C92" s="196" t="s">
        <v>2412</v>
      </c>
      <c r="D92" s="191" t="s">
        <v>514</v>
      </c>
      <c r="E92" s="192">
        <v>20</v>
      </c>
      <c r="F92" s="193"/>
      <c r="G92" s="194">
        <f t="shared" si="28"/>
        <v>0</v>
      </c>
      <c r="H92" s="193"/>
      <c r="I92" s="194">
        <f t="shared" si="29"/>
        <v>0</v>
      </c>
      <c r="J92" s="193"/>
      <c r="K92" s="194">
        <f t="shared" si="30"/>
        <v>0</v>
      </c>
      <c r="L92" s="194">
        <v>21</v>
      </c>
      <c r="M92" s="194">
        <f t="shared" si="31"/>
        <v>0</v>
      </c>
      <c r="N92" s="194">
        <v>0</v>
      </c>
      <c r="O92" s="194">
        <f t="shared" si="32"/>
        <v>0</v>
      </c>
      <c r="P92" s="194">
        <v>0</v>
      </c>
      <c r="Q92" s="194">
        <f t="shared" si="33"/>
        <v>0</v>
      </c>
      <c r="R92" s="194"/>
      <c r="S92" s="194" t="s">
        <v>255</v>
      </c>
      <c r="T92" s="195" t="s">
        <v>256</v>
      </c>
      <c r="U92" s="156">
        <v>0</v>
      </c>
      <c r="V92" s="156">
        <f t="shared" si="34"/>
        <v>0</v>
      </c>
      <c r="W92" s="156"/>
      <c r="X92" s="156" t="s">
        <v>257</v>
      </c>
      <c r="Y92" s="147"/>
      <c r="Z92" s="147"/>
      <c r="AA92" s="147"/>
      <c r="AB92" s="147"/>
      <c r="AC92" s="147"/>
      <c r="AD92" s="147"/>
      <c r="AE92" s="147"/>
      <c r="AF92" s="147"/>
      <c r="AG92" s="147" t="s">
        <v>1598</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89">
        <v>80</v>
      </c>
      <c r="B93" s="190" t="s">
        <v>2122</v>
      </c>
      <c r="C93" s="196" t="s">
        <v>1925</v>
      </c>
      <c r="D93" s="191" t="s">
        <v>376</v>
      </c>
      <c r="E93" s="192">
        <v>0.2</v>
      </c>
      <c r="F93" s="193"/>
      <c r="G93" s="194">
        <f t="shared" si="28"/>
        <v>0</v>
      </c>
      <c r="H93" s="193"/>
      <c r="I93" s="194">
        <f t="shared" si="29"/>
        <v>0</v>
      </c>
      <c r="J93" s="193"/>
      <c r="K93" s="194">
        <f t="shared" si="30"/>
        <v>0</v>
      </c>
      <c r="L93" s="194">
        <v>21</v>
      </c>
      <c r="M93" s="194">
        <f t="shared" si="31"/>
        <v>0</v>
      </c>
      <c r="N93" s="194">
        <v>0</v>
      </c>
      <c r="O93" s="194">
        <f t="shared" si="32"/>
        <v>0</v>
      </c>
      <c r="P93" s="194">
        <v>0</v>
      </c>
      <c r="Q93" s="194">
        <f t="shared" si="33"/>
        <v>0</v>
      </c>
      <c r="R93" s="194"/>
      <c r="S93" s="194" t="s">
        <v>255</v>
      </c>
      <c r="T93" s="195" t="s">
        <v>256</v>
      </c>
      <c r="U93" s="156">
        <v>0</v>
      </c>
      <c r="V93" s="156">
        <f t="shared" si="34"/>
        <v>0</v>
      </c>
      <c r="W93" s="156"/>
      <c r="X93" s="156" t="s">
        <v>257</v>
      </c>
      <c r="Y93" s="147"/>
      <c r="Z93" s="147"/>
      <c r="AA93" s="147"/>
      <c r="AB93" s="147"/>
      <c r="AC93" s="147"/>
      <c r="AD93" s="147"/>
      <c r="AE93" s="147"/>
      <c r="AF93" s="147"/>
      <c r="AG93" s="147" t="s">
        <v>1598</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x14ac:dyDescent="0.2">
      <c r="A94" s="160" t="s">
        <v>250</v>
      </c>
      <c r="B94" s="161" t="s">
        <v>133</v>
      </c>
      <c r="C94" s="174" t="s">
        <v>134</v>
      </c>
      <c r="D94" s="162"/>
      <c r="E94" s="163"/>
      <c r="F94" s="164"/>
      <c r="G94" s="164">
        <f>SUMIF(AG95:AG110,"&lt;&gt;NOR",G95:G110)</f>
        <v>0</v>
      </c>
      <c r="H94" s="164"/>
      <c r="I94" s="164">
        <f>SUM(I95:I110)</f>
        <v>0</v>
      </c>
      <c r="J94" s="164"/>
      <c r="K94" s="164">
        <f>SUM(K95:K110)</f>
        <v>0</v>
      </c>
      <c r="L94" s="164"/>
      <c r="M94" s="164">
        <f>SUM(M95:M110)</f>
        <v>0</v>
      </c>
      <c r="N94" s="164"/>
      <c r="O94" s="164">
        <f>SUM(O95:O110)</f>
        <v>0</v>
      </c>
      <c r="P94" s="164"/>
      <c r="Q94" s="164">
        <f>SUM(Q95:Q110)</f>
        <v>0</v>
      </c>
      <c r="R94" s="164"/>
      <c r="S94" s="164"/>
      <c r="T94" s="165"/>
      <c r="U94" s="159"/>
      <c r="V94" s="159">
        <f>SUM(V95:V110)</f>
        <v>0</v>
      </c>
      <c r="W94" s="159"/>
      <c r="X94" s="159"/>
      <c r="AG94" t="s">
        <v>251</v>
      </c>
    </row>
    <row r="95" spans="1:60" outlineLevel="1" x14ac:dyDescent="0.2">
      <c r="A95" s="189">
        <v>81</v>
      </c>
      <c r="B95" s="190" t="s">
        <v>2123</v>
      </c>
      <c r="C95" s="196" t="s">
        <v>2500</v>
      </c>
      <c r="D95" s="191" t="s">
        <v>514</v>
      </c>
      <c r="E95" s="192">
        <v>60</v>
      </c>
      <c r="F95" s="193"/>
      <c r="G95" s="194">
        <f t="shared" ref="G95:G110" si="35">ROUND(E95*F95,2)</f>
        <v>0</v>
      </c>
      <c r="H95" s="193"/>
      <c r="I95" s="194">
        <f t="shared" ref="I95:I110" si="36">ROUND(E95*H95,2)</f>
        <v>0</v>
      </c>
      <c r="J95" s="193"/>
      <c r="K95" s="194">
        <f t="shared" ref="K95:K110" si="37">ROUND(E95*J95,2)</f>
        <v>0</v>
      </c>
      <c r="L95" s="194">
        <v>21</v>
      </c>
      <c r="M95" s="194">
        <f t="shared" ref="M95:M110" si="38">G95*(1+L95/100)</f>
        <v>0</v>
      </c>
      <c r="N95" s="194">
        <v>0</v>
      </c>
      <c r="O95" s="194">
        <f t="shared" ref="O95:O110" si="39">ROUND(E95*N95,2)</f>
        <v>0</v>
      </c>
      <c r="P95" s="194">
        <v>0</v>
      </c>
      <c r="Q95" s="194">
        <f t="shared" ref="Q95:Q110" si="40">ROUND(E95*P95,2)</f>
        <v>0</v>
      </c>
      <c r="R95" s="194"/>
      <c r="S95" s="194" t="s">
        <v>255</v>
      </c>
      <c r="T95" s="195" t="s">
        <v>256</v>
      </c>
      <c r="U95" s="156">
        <v>0</v>
      </c>
      <c r="V95" s="156">
        <f t="shared" ref="V95:V110" si="41">ROUND(E95*U95,2)</f>
        <v>0</v>
      </c>
      <c r="W95" s="156"/>
      <c r="X95" s="156" t="s">
        <v>961</v>
      </c>
      <c r="Y95" s="147"/>
      <c r="Z95" s="147"/>
      <c r="AA95" s="147"/>
      <c r="AB95" s="147"/>
      <c r="AC95" s="147"/>
      <c r="AD95" s="147"/>
      <c r="AE95" s="147"/>
      <c r="AF95" s="147"/>
      <c r="AG95" s="147" t="s">
        <v>1617</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89">
        <v>82</v>
      </c>
      <c r="B96" s="190" t="s">
        <v>2124</v>
      </c>
      <c r="C96" s="196" t="s">
        <v>2501</v>
      </c>
      <c r="D96" s="191" t="s">
        <v>514</v>
      </c>
      <c r="E96" s="192">
        <v>40</v>
      </c>
      <c r="F96" s="193"/>
      <c r="G96" s="194">
        <f t="shared" si="35"/>
        <v>0</v>
      </c>
      <c r="H96" s="193"/>
      <c r="I96" s="194">
        <f t="shared" si="36"/>
        <v>0</v>
      </c>
      <c r="J96" s="193"/>
      <c r="K96" s="194">
        <f t="shared" si="37"/>
        <v>0</v>
      </c>
      <c r="L96" s="194">
        <v>21</v>
      </c>
      <c r="M96" s="194">
        <f t="shared" si="38"/>
        <v>0</v>
      </c>
      <c r="N96" s="194">
        <v>0</v>
      </c>
      <c r="O96" s="194">
        <f t="shared" si="39"/>
        <v>0</v>
      </c>
      <c r="P96" s="194">
        <v>0</v>
      </c>
      <c r="Q96" s="194">
        <f t="shared" si="40"/>
        <v>0</v>
      </c>
      <c r="R96" s="194"/>
      <c r="S96" s="194" t="s">
        <v>255</v>
      </c>
      <c r="T96" s="195" t="s">
        <v>256</v>
      </c>
      <c r="U96" s="156">
        <v>0</v>
      </c>
      <c r="V96" s="156">
        <f t="shared" si="41"/>
        <v>0</v>
      </c>
      <c r="W96" s="156"/>
      <c r="X96" s="156" t="s">
        <v>2141</v>
      </c>
      <c r="Y96" s="147"/>
      <c r="Z96" s="147"/>
      <c r="AA96" s="147"/>
      <c r="AB96" s="147"/>
      <c r="AC96" s="147"/>
      <c r="AD96" s="147"/>
      <c r="AE96" s="147"/>
      <c r="AF96" s="147"/>
      <c r="AG96" s="147" t="s">
        <v>2142</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89">
        <v>83</v>
      </c>
      <c r="B97" s="190" t="s">
        <v>2502</v>
      </c>
      <c r="C97" s="196" t="s">
        <v>2503</v>
      </c>
      <c r="D97" s="191" t="s">
        <v>1928</v>
      </c>
      <c r="E97" s="192">
        <v>4</v>
      </c>
      <c r="F97" s="193"/>
      <c r="G97" s="194">
        <f t="shared" si="35"/>
        <v>0</v>
      </c>
      <c r="H97" s="193"/>
      <c r="I97" s="194">
        <f t="shared" si="36"/>
        <v>0</v>
      </c>
      <c r="J97" s="193"/>
      <c r="K97" s="194">
        <f t="shared" si="37"/>
        <v>0</v>
      </c>
      <c r="L97" s="194">
        <v>21</v>
      </c>
      <c r="M97" s="194">
        <f t="shared" si="38"/>
        <v>0</v>
      </c>
      <c r="N97" s="194">
        <v>0</v>
      </c>
      <c r="O97" s="194">
        <f t="shared" si="39"/>
        <v>0</v>
      </c>
      <c r="P97" s="194">
        <v>0</v>
      </c>
      <c r="Q97" s="194">
        <f t="shared" si="40"/>
        <v>0</v>
      </c>
      <c r="R97" s="194"/>
      <c r="S97" s="194" t="s">
        <v>255</v>
      </c>
      <c r="T97" s="195" t="s">
        <v>256</v>
      </c>
      <c r="U97" s="156">
        <v>0</v>
      </c>
      <c r="V97" s="156">
        <f t="shared" si="41"/>
        <v>0</v>
      </c>
      <c r="W97" s="156"/>
      <c r="X97" s="156" t="s">
        <v>2141</v>
      </c>
      <c r="Y97" s="147"/>
      <c r="Z97" s="147"/>
      <c r="AA97" s="147"/>
      <c r="AB97" s="147"/>
      <c r="AC97" s="147"/>
      <c r="AD97" s="147"/>
      <c r="AE97" s="147"/>
      <c r="AF97" s="147"/>
      <c r="AG97" s="147" t="s">
        <v>2142</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89">
        <v>84</v>
      </c>
      <c r="B98" s="190" t="s">
        <v>2125</v>
      </c>
      <c r="C98" s="196" t="s">
        <v>2504</v>
      </c>
      <c r="D98" s="191" t="s">
        <v>1928</v>
      </c>
      <c r="E98" s="192">
        <v>2</v>
      </c>
      <c r="F98" s="193"/>
      <c r="G98" s="194">
        <f t="shared" si="35"/>
        <v>0</v>
      </c>
      <c r="H98" s="193"/>
      <c r="I98" s="194">
        <f t="shared" si="36"/>
        <v>0</v>
      </c>
      <c r="J98" s="193"/>
      <c r="K98" s="194">
        <f t="shared" si="37"/>
        <v>0</v>
      </c>
      <c r="L98" s="194">
        <v>21</v>
      </c>
      <c r="M98" s="194">
        <f t="shared" si="38"/>
        <v>0</v>
      </c>
      <c r="N98" s="194">
        <v>0</v>
      </c>
      <c r="O98" s="194">
        <f t="shared" si="39"/>
        <v>0</v>
      </c>
      <c r="P98" s="194">
        <v>0</v>
      </c>
      <c r="Q98" s="194">
        <f t="shared" si="40"/>
        <v>0</v>
      </c>
      <c r="R98" s="194"/>
      <c r="S98" s="194" t="s">
        <v>255</v>
      </c>
      <c r="T98" s="195" t="s">
        <v>256</v>
      </c>
      <c r="U98" s="156">
        <v>0</v>
      </c>
      <c r="V98" s="156">
        <f t="shared" si="41"/>
        <v>0</v>
      </c>
      <c r="W98" s="156"/>
      <c r="X98" s="156" t="s">
        <v>2141</v>
      </c>
      <c r="Y98" s="147"/>
      <c r="Z98" s="147"/>
      <c r="AA98" s="147"/>
      <c r="AB98" s="147"/>
      <c r="AC98" s="147"/>
      <c r="AD98" s="147"/>
      <c r="AE98" s="147"/>
      <c r="AF98" s="147"/>
      <c r="AG98" s="147" t="s">
        <v>2142</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89">
        <v>85</v>
      </c>
      <c r="B99" s="190" t="s">
        <v>2505</v>
      </c>
      <c r="C99" s="196" t="s">
        <v>2506</v>
      </c>
      <c r="D99" s="191" t="s">
        <v>1928</v>
      </c>
      <c r="E99" s="192">
        <v>1</v>
      </c>
      <c r="F99" s="193"/>
      <c r="G99" s="194">
        <f t="shared" si="35"/>
        <v>0</v>
      </c>
      <c r="H99" s="193"/>
      <c r="I99" s="194">
        <f t="shared" si="36"/>
        <v>0</v>
      </c>
      <c r="J99" s="193"/>
      <c r="K99" s="194">
        <f t="shared" si="37"/>
        <v>0</v>
      </c>
      <c r="L99" s="194">
        <v>21</v>
      </c>
      <c r="M99" s="194">
        <f t="shared" si="38"/>
        <v>0</v>
      </c>
      <c r="N99" s="194">
        <v>0</v>
      </c>
      <c r="O99" s="194">
        <f t="shared" si="39"/>
        <v>0</v>
      </c>
      <c r="P99" s="194">
        <v>0</v>
      </c>
      <c r="Q99" s="194">
        <f t="shared" si="40"/>
        <v>0</v>
      </c>
      <c r="R99" s="194"/>
      <c r="S99" s="194" t="s">
        <v>255</v>
      </c>
      <c r="T99" s="195" t="s">
        <v>256</v>
      </c>
      <c r="U99" s="156">
        <v>0</v>
      </c>
      <c r="V99" s="156">
        <f t="shared" si="41"/>
        <v>0</v>
      </c>
      <c r="W99" s="156"/>
      <c r="X99" s="156" t="s">
        <v>2141</v>
      </c>
      <c r="Y99" s="147"/>
      <c r="Z99" s="147"/>
      <c r="AA99" s="147"/>
      <c r="AB99" s="147"/>
      <c r="AC99" s="147"/>
      <c r="AD99" s="147"/>
      <c r="AE99" s="147"/>
      <c r="AF99" s="147"/>
      <c r="AG99" s="147" t="s">
        <v>2142</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89">
        <v>86</v>
      </c>
      <c r="B100" s="190" t="s">
        <v>2507</v>
      </c>
      <c r="C100" s="196" t="s">
        <v>2508</v>
      </c>
      <c r="D100" s="191" t="s">
        <v>1928</v>
      </c>
      <c r="E100" s="192">
        <v>4</v>
      </c>
      <c r="F100" s="193"/>
      <c r="G100" s="194">
        <f t="shared" si="35"/>
        <v>0</v>
      </c>
      <c r="H100" s="193"/>
      <c r="I100" s="194">
        <f t="shared" si="36"/>
        <v>0</v>
      </c>
      <c r="J100" s="193"/>
      <c r="K100" s="194">
        <f t="shared" si="37"/>
        <v>0</v>
      </c>
      <c r="L100" s="194">
        <v>21</v>
      </c>
      <c r="M100" s="194">
        <f t="shared" si="38"/>
        <v>0</v>
      </c>
      <c r="N100" s="194">
        <v>0</v>
      </c>
      <c r="O100" s="194">
        <f t="shared" si="39"/>
        <v>0</v>
      </c>
      <c r="P100" s="194">
        <v>0</v>
      </c>
      <c r="Q100" s="194">
        <f t="shared" si="40"/>
        <v>0</v>
      </c>
      <c r="R100" s="194"/>
      <c r="S100" s="194" t="s">
        <v>255</v>
      </c>
      <c r="T100" s="195" t="s">
        <v>256</v>
      </c>
      <c r="U100" s="156">
        <v>0</v>
      </c>
      <c r="V100" s="156">
        <f t="shared" si="41"/>
        <v>0</v>
      </c>
      <c r="W100" s="156"/>
      <c r="X100" s="156" t="s">
        <v>2141</v>
      </c>
      <c r="Y100" s="147"/>
      <c r="Z100" s="147"/>
      <c r="AA100" s="147"/>
      <c r="AB100" s="147"/>
      <c r="AC100" s="147"/>
      <c r="AD100" s="147"/>
      <c r="AE100" s="147"/>
      <c r="AF100" s="147"/>
      <c r="AG100" s="147" t="s">
        <v>2142</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89">
        <v>87</v>
      </c>
      <c r="B101" s="190" t="s">
        <v>2509</v>
      </c>
      <c r="C101" s="196" t="s">
        <v>2510</v>
      </c>
      <c r="D101" s="191" t="s">
        <v>1928</v>
      </c>
      <c r="E101" s="192">
        <v>4</v>
      </c>
      <c r="F101" s="193"/>
      <c r="G101" s="194">
        <f t="shared" si="35"/>
        <v>0</v>
      </c>
      <c r="H101" s="193"/>
      <c r="I101" s="194">
        <f t="shared" si="36"/>
        <v>0</v>
      </c>
      <c r="J101" s="193"/>
      <c r="K101" s="194">
        <f t="shared" si="37"/>
        <v>0</v>
      </c>
      <c r="L101" s="194">
        <v>21</v>
      </c>
      <c r="M101" s="194">
        <f t="shared" si="38"/>
        <v>0</v>
      </c>
      <c r="N101" s="194">
        <v>0</v>
      </c>
      <c r="O101" s="194">
        <f t="shared" si="39"/>
        <v>0</v>
      </c>
      <c r="P101" s="194">
        <v>0</v>
      </c>
      <c r="Q101" s="194">
        <f t="shared" si="40"/>
        <v>0</v>
      </c>
      <c r="R101" s="194"/>
      <c r="S101" s="194" t="s">
        <v>255</v>
      </c>
      <c r="T101" s="195" t="s">
        <v>256</v>
      </c>
      <c r="U101" s="156">
        <v>0</v>
      </c>
      <c r="V101" s="156">
        <f t="shared" si="41"/>
        <v>0</v>
      </c>
      <c r="W101" s="156"/>
      <c r="X101" s="156" t="s">
        <v>2141</v>
      </c>
      <c r="Y101" s="147"/>
      <c r="Z101" s="147"/>
      <c r="AA101" s="147"/>
      <c r="AB101" s="147"/>
      <c r="AC101" s="147"/>
      <c r="AD101" s="147"/>
      <c r="AE101" s="147"/>
      <c r="AF101" s="147"/>
      <c r="AG101" s="147" t="s">
        <v>2142</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89">
        <v>88</v>
      </c>
      <c r="B102" s="190" t="s">
        <v>2511</v>
      </c>
      <c r="C102" s="196" t="s">
        <v>2512</v>
      </c>
      <c r="D102" s="191" t="s">
        <v>1928</v>
      </c>
      <c r="E102" s="192">
        <v>4</v>
      </c>
      <c r="F102" s="193"/>
      <c r="G102" s="194">
        <f t="shared" si="35"/>
        <v>0</v>
      </c>
      <c r="H102" s="193"/>
      <c r="I102" s="194">
        <f t="shared" si="36"/>
        <v>0</v>
      </c>
      <c r="J102" s="193"/>
      <c r="K102" s="194">
        <f t="shared" si="37"/>
        <v>0</v>
      </c>
      <c r="L102" s="194">
        <v>21</v>
      </c>
      <c r="M102" s="194">
        <f t="shared" si="38"/>
        <v>0</v>
      </c>
      <c r="N102" s="194">
        <v>0</v>
      </c>
      <c r="O102" s="194">
        <f t="shared" si="39"/>
        <v>0</v>
      </c>
      <c r="P102" s="194">
        <v>0</v>
      </c>
      <c r="Q102" s="194">
        <f t="shared" si="40"/>
        <v>0</v>
      </c>
      <c r="R102" s="194"/>
      <c r="S102" s="194" t="s">
        <v>255</v>
      </c>
      <c r="T102" s="195" t="s">
        <v>256</v>
      </c>
      <c r="U102" s="156">
        <v>0</v>
      </c>
      <c r="V102" s="156">
        <f t="shared" si="41"/>
        <v>0</v>
      </c>
      <c r="W102" s="156"/>
      <c r="X102" s="156" t="s">
        <v>2141</v>
      </c>
      <c r="Y102" s="147"/>
      <c r="Z102" s="147"/>
      <c r="AA102" s="147"/>
      <c r="AB102" s="147"/>
      <c r="AC102" s="147"/>
      <c r="AD102" s="147"/>
      <c r="AE102" s="147"/>
      <c r="AF102" s="147"/>
      <c r="AG102" s="147" t="s">
        <v>2142</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89">
        <v>89</v>
      </c>
      <c r="B103" s="190" t="s">
        <v>2513</v>
      </c>
      <c r="C103" s="196" t="s">
        <v>2514</v>
      </c>
      <c r="D103" s="191" t="s">
        <v>1928</v>
      </c>
      <c r="E103" s="192">
        <v>4</v>
      </c>
      <c r="F103" s="193"/>
      <c r="G103" s="194">
        <f t="shared" si="35"/>
        <v>0</v>
      </c>
      <c r="H103" s="193"/>
      <c r="I103" s="194">
        <f t="shared" si="36"/>
        <v>0</v>
      </c>
      <c r="J103" s="193"/>
      <c r="K103" s="194">
        <f t="shared" si="37"/>
        <v>0</v>
      </c>
      <c r="L103" s="194">
        <v>21</v>
      </c>
      <c r="M103" s="194">
        <f t="shared" si="38"/>
        <v>0</v>
      </c>
      <c r="N103" s="194">
        <v>0</v>
      </c>
      <c r="O103" s="194">
        <f t="shared" si="39"/>
        <v>0</v>
      </c>
      <c r="P103" s="194">
        <v>0</v>
      </c>
      <c r="Q103" s="194">
        <f t="shared" si="40"/>
        <v>0</v>
      </c>
      <c r="R103" s="194"/>
      <c r="S103" s="194" t="s">
        <v>255</v>
      </c>
      <c r="T103" s="195" t="s">
        <v>256</v>
      </c>
      <c r="U103" s="156">
        <v>0</v>
      </c>
      <c r="V103" s="156">
        <f t="shared" si="41"/>
        <v>0</v>
      </c>
      <c r="W103" s="156"/>
      <c r="X103" s="156" t="s">
        <v>257</v>
      </c>
      <c r="Y103" s="147"/>
      <c r="Z103" s="147"/>
      <c r="AA103" s="147"/>
      <c r="AB103" s="147"/>
      <c r="AC103" s="147"/>
      <c r="AD103" s="147"/>
      <c r="AE103" s="147"/>
      <c r="AF103" s="147"/>
      <c r="AG103" s="147" t="s">
        <v>1598</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89">
        <v>90</v>
      </c>
      <c r="B104" s="190" t="s">
        <v>2515</v>
      </c>
      <c r="C104" s="196" t="s">
        <v>2516</v>
      </c>
      <c r="D104" s="191" t="s">
        <v>1928</v>
      </c>
      <c r="E104" s="192">
        <v>1</v>
      </c>
      <c r="F104" s="193"/>
      <c r="G104" s="194">
        <f t="shared" si="35"/>
        <v>0</v>
      </c>
      <c r="H104" s="193"/>
      <c r="I104" s="194">
        <f t="shared" si="36"/>
        <v>0</v>
      </c>
      <c r="J104" s="193"/>
      <c r="K104" s="194">
        <f t="shared" si="37"/>
        <v>0</v>
      </c>
      <c r="L104" s="194">
        <v>21</v>
      </c>
      <c r="M104" s="194">
        <f t="shared" si="38"/>
        <v>0</v>
      </c>
      <c r="N104" s="194">
        <v>0</v>
      </c>
      <c r="O104" s="194">
        <f t="shared" si="39"/>
        <v>0</v>
      </c>
      <c r="P104" s="194">
        <v>0</v>
      </c>
      <c r="Q104" s="194">
        <f t="shared" si="40"/>
        <v>0</v>
      </c>
      <c r="R104" s="194"/>
      <c r="S104" s="194" t="s">
        <v>255</v>
      </c>
      <c r="T104" s="195" t="s">
        <v>256</v>
      </c>
      <c r="U104" s="156">
        <v>0</v>
      </c>
      <c r="V104" s="156">
        <f t="shared" si="41"/>
        <v>0</v>
      </c>
      <c r="W104" s="156"/>
      <c r="X104" s="156" t="s">
        <v>2141</v>
      </c>
      <c r="Y104" s="147"/>
      <c r="Z104" s="147"/>
      <c r="AA104" s="147"/>
      <c r="AB104" s="147"/>
      <c r="AC104" s="147"/>
      <c r="AD104" s="147"/>
      <c r="AE104" s="147"/>
      <c r="AF104" s="147"/>
      <c r="AG104" s="147" t="s">
        <v>2142</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89">
        <v>91</v>
      </c>
      <c r="B105" s="190" t="s">
        <v>2517</v>
      </c>
      <c r="C105" s="196" t="s">
        <v>2518</v>
      </c>
      <c r="D105" s="191" t="s">
        <v>1928</v>
      </c>
      <c r="E105" s="192">
        <v>5</v>
      </c>
      <c r="F105" s="193"/>
      <c r="G105" s="194">
        <f t="shared" si="35"/>
        <v>0</v>
      </c>
      <c r="H105" s="193"/>
      <c r="I105" s="194">
        <f t="shared" si="36"/>
        <v>0</v>
      </c>
      <c r="J105" s="193"/>
      <c r="K105" s="194">
        <f t="shared" si="37"/>
        <v>0</v>
      </c>
      <c r="L105" s="194">
        <v>21</v>
      </c>
      <c r="M105" s="194">
        <f t="shared" si="38"/>
        <v>0</v>
      </c>
      <c r="N105" s="194">
        <v>0</v>
      </c>
      <c r="O105" s="194">
        <f t="shared" si="39"/>
        <v>0</v>
      </c>
      <c r="P105" s="194">
        <v>0</v>
      </c>
      <c r="Q105" s="194">
        <f t="shared" si="40"/>
        <v>0</v>
      </c>
      <c r="R105" s="194"/>
      <c r="S105" s="194" t="s">
        <v>255</v>
      </c>
      <c r="T105" s="195" t="s">
        <v>256</v>
      </c>
      <c r="U105" s="156">
        <v>0</v>
      </c>
      <c r="V105" s="156">
        <f t="shared" si="41"/>
        <v>0</v>
      </c>
      <c r="W105" s="156"/>
      <c r="X105" s="156" t="s">
        <v>2141</v>
      </c>
      <c r="Y105" s="147"/>
      <c r="Z105" s="147"/>
      <c r="AA105" s="147"/>
      <c r="AB105" s="147"/>
      <c r="AC105" s="147"/>
      <c r="AD105" s="147"/>
      <c r="AE105" s="147"/>
      <c r="AF105" s="147"/>
      <c r="AG105" s="147" t="s">
        <v>2142</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89">
        <v>92</v>
      </c>
      <c r="B106" s="190" t="s">
        <v>2519</v>
      </c>
      <c r="C106" s="196" t="s">
        <v>2520</v>
      </c>
      <c r="D106" s="191" t="s">
        <v>1928</v>
      </c>
      <c r="E106" s="192">
        <v>1</v>
      </c>
      <c r="F106" s="193"/>
      <c r="G106" s="194">
        <f t="shared" si="35"/>
        <v>0</v>
      </c>
      <c r="H106" s="193"/>
      <c r="I106" s="194">
        <f t="shared" si="36"/>
        <v>0</v>
      </c>
      <c r="J106" s="193"/>
      <c r="K106" s="194">
        <f t="shared" si="37"/>
        <v>0</v>
      </c>
      <c r="L106" s="194">
        <v>21</v>
      </c>
      <c r="M106" s="194">
        <f t="shared" si="38"/>
        <v>0</v>
      </c>
      <c r="N106" s="194">
        <v>0</v>
      </c>
      <c r="O106" s="194">
        <f t="shared" si="39"/>
        <v>0</v>
      </c>
      <c r="P106" s="194">
        <v>0</v>
      </c>
      <c r="Q106" s="194">
        <f t="shared" si="40"/>
        <v>0</v>
      </c>
      <c r="R106" s="194"/>
      <c r="S106" s="194" t="s">
        <v>255</v>
      </c>
      <c r="T106" s="195" t="s">
        <v>256</v>
      </c>
      <c r="U106" s="156">
        <v>0</v>
      </c>
      <c r="V106" s="156">
        <f t="shared" si="41"/>
        <v>0</v>
      </c>
      <c r="W106" s="156"/>
      <c r="X106" s="156" t="s">
        <v>2141</v>
      </c>
      <c r="Y106" s="147"/>
      <c r="Z106" s="147"/>
      <c r="AA106" s="147"/>
      <c r="AB106" s="147"/>
      <c r="AC106" s="147"/>
      <c r="AD106" s="147"/>
      <c r="AE106" s="147"/>
      <c r="AF106" s="147"/>
      <c r="AG106" s="147" t="s">
        <v>2142</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89">
        <v>93</v>
      </c>
      <c r="B107" s="190" t="s">
        <v>2521</v>
      </c>
      <c r="C107" s="196" t="s">
        <v>2522</v>
      </c>
      <c r="D107" s="191" t="s">
        <v>1928</v>
      </c>
      <c r="E107" s="192">
        <v>1</v>
      </c>
      <c r="F107" s="193"/>
      <c r="G107" s="194">
        <f t="shared" si="35"/>
        <v>0</v>
      </c>
      <c r="H107" s="193"/>
      <c r="I107" s="194">
        <f t="shared" si="36"/>
        <v>0</v>
      </c>
      <c r="J107" s="193"/>
      <c r="K107" s="194">
        <f t="shared" si="37"/>
        <v>0</v>
      </c>
      <c r="L107" s="194">
        <v>21</v>
      </c>
      <c r="M107" s="194">
        <f t="shared" si="38"/>
        <v>0</v>
      </c>
      <c r="N107" s="194">
        <v>0</v>
      </c>
      <c r="O107" s="194">
        <f t="shared" si="39"/>
        <v>0</v>
      </c>
      <c r="P107" s="194">
        <v>0</v>
      </c>
      <c r="Q107" s="194">
        <f t="shared" si="40"/>
        <v>0</v>
      </c>
      <c r="R107" s="194"/>
      <c r="S107" s="194" t="s">
        <v>255</v>
      </c>
      <c r="T107" s="195" t="s">
        <v>256</v>
      </c>
      <c r="U107" s="156">
        <v>0</v>
      </c>
      <c r="V107" s="156">
        <f t="shared" si="41"/>
        <v>0</v>
      </c>
      <c r="W107" s="156"/>
      <c r="X107" s="156" t="s">
        <v>2141</v>
      </c>
      <c r="Y107" s="147"/>
      <c r="Z107" s="147"/>
      <c r="AA107" s="147"/>
      <c r="AB107" s="147"/>
      <c r="AC107" s="147"/>
      <c r="AD107" s="147"/>
      <c r="AE107" s="147"/>
      <c r="AF107" s="147"/>
      <c r="AG107" s="147" t="s">
        <v>2142</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89">
        <v>94</v>
      </c>
      <c r="B108" s="190" t="s">
        <v>2523</v>
      </c>
      <c r="C108" s="196" t="s">
        <v>2524</v>
      </c>
      <c r="D108" s="191" t="s">
        <v>1928</v>
      </c>
      <c r="E108" s="192">
        <v>1</v>
      </c>
      <c r="F108" s="193"/>
      <c r="G108" s="194">
        <f t="shared" si="35"/>
        <v>0</v>
      </c>
      <c r="H108" s="193"/>
      <c r="I108" s="194">
        <f t="shared" si="36"/>
        <v>0</v>
      </c>
      <c r="J108" s="193"/>
      <c r="K108" s="194">
        <f t="shared" si="37"/>
        <v>0</v>
      </c>
      <c r="L108" s="194">
        <v>21</v>
      </c>
      <c r="M108" s="194">
        <f t="shared" si="38"/>
        <v>0</v>
      </c>
      <c r="N108" s="194">
        <v>0</v>
      </c>
      <c r="O108" s="194">
        <f t="shared" si="39"/>
        <v>0</v>
      </c>
      <c r="P108" s="194">
        <v>0</v>
      </c>
      <c r="Q108" s="194">
        <f t="shared" si="40"/>
        <v>0</v>
      </c>
      <c r="R108" s="194"/>
      <c r="S108" s="194" t="s">
        <v>255</v>
      </c>
      <c r="T108" s="195" t="s">
        <v>256</v>
      </c>
      <c r="U108" s="156">
        <v>0</v>
      </c>
      <c r="V108" s="156">
        <f t="shared" si="41"/>
        <v>0</v>
      </c>
      <c r="W108" s="156"/>
      <c r="X108" s="156" t="s">
        <v>2141</v>
      </c>
      <c r="Y108" s="147"/>
      <c r="Z108" s="147"/>
      <c r="AA108" s="147"/>
      <c r="AB108" s="147"/>
      <c r="AC108" s="147"/>
      <c r="AD108" s="147"/>
      <c r="AE108" s="147"/>
      <c r="AF108" s="147"/>
      <c r="AG108" s="147" t="s">
        <v>2142</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89">
        <v>95</v>
      </c>
      <c r="B109" s="190" t="s">
        <v>2525</v>
      </c>
      <c r="C109" s="196" t="s">
        <v>2415</v>
      </c>
      <c r="D109" s="191" t="s">
        <v>514</v>
      </c>
      <c r="E109" s="192">
        <v>60</v>
      </c>
      <c r="F109" s="193"/>
      <c r="G109" s="194">
        <f t="shared" si="35"/>
        <v>0</v>
      </c>
      <c r="H109" s="193"/>
      <c r="I109" s="194">
        <f t="shared" si="36"/>
        <v>0</v>
      </c>
      <c r="J109" s="193"/>
      <c r="K109" s="194">
        <f t="shared" si="37"/>
        <v>0</v>
      </c>
      <c r="L109" s="194">
        <v>21</v>
      </c>
      <c r="M109" s="194">
        <f t="shared" si="38"/>
        <v>0</v>
      </c>
      <c r="N109" s="194">
        <v>0</v>
      </c>
      <c r="O109" s="194">
        <f t="shared" si="39"/>
        <v>0</v>
      </c>
      <c r="P109" s="194">
        <v>0</v>
      </c>
      <c r="Q109" s="194">
        <f t="shared" si="40"/>
        <v>0</v>
      </c>
      <c r="R109" s="194"/>
      <c r="S109" s="194" t="s">
        <v>255</v>
      </c>
      <c r="T109" s="195" t="s">
        <v>256</v>
      </c>
      <c r="U109" s="156">
        <v>0</v>
      </c>
      <c r="V109" s="156">
        <f t="shared" si="41"/>
        <v>0</v>
      </c>
      <c r="W109" s="156"/>
      <c r="X109" s="156" t="s">
        <v>2141</v>
      </c>
      <c r="Y109" s="147"/>
      <c r="Z109" s="147"/>
      <c r="AA109" s="147"/>
      <c r="AB109" s="147"/>
      <c r="AC109" s="147"/>
      <c r="AD109" s="147"/>
      <c r="AE109" s="147"/>
      <c r="AF109" s="147"/>
      <c r="AG109" s="147" t="s">
        <v>2526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89">
        <v>96</v>
      </c>
      <c r="B110" s="190" t="s">
        <v>2527</v>
      </c>
      <c r="C110" s="196" t="s">
        <v>2528</v>
      </c>
      <c r="D110" s="191" t="s">
        <v>1928</v>
      </c>
      <c r="E110" s="192">
        <v>4</v>
      </c>
      <c r="F110" s="193"/>
      <c r="G110" s="194">
        <f t="shared" si="35"/>
        <v>0</v>
      </c>
      <c r="H110" s="193"/>
      <c r="I110" s="194">
        <f t="shared" si="36"/>
        <v>0</v>
      </c>
      <c r="J110" s="193"/>
      <c r="K110" s="194">
        <f t="shared" si="37"/>
        <v>0</v>
      </c>
      <c r="L110" s="194">
        <v>21</v>
      </c>
      <c r="M110" s="194">
        <f t="shared" si="38"/>
        <v>0</v>
      </c>
      <c r="N110" s="194">
        <v>0</v>
      </c>
      <c r="O110" s="194">
        <f t="shared" si="39"/>
        <v>0</v>
      </c>
      <c r="P110" s="194">
        <v>0</v>
      </c>
      <c r="Q110" s="194">
        <f t="shared" si="40"/>
        <v>0</v>
      </c>
      <c r="R110" s="194"/>
      <c r="S110" s="194" t="s">
        <v>255</v>
      </c>
      <c r="T110" s="195" t="s">
        <v>256</v>
      </c>
      <c r="U110" s="156">
        <v>0</v>
      </c>
      <c r="V110" s="156">
        <f t="shared" si="41"/>
        <v>0</v>
      </c>
      <c r="W110" s="156"/>
      <c r="X110" s="156" t="s">
        <v>2141</v>
      </c>
      <c r="Y110" s="147"/>
      <c r="Z110" s="147"/>
      <c r="AA110" s="147"/>
      <c r="AB110" s="147"/>
      <c r="AC110" s="147"/>
      <c r="AD110" s="147"/>
      <c r="AE110" s="147"/>
      <c r="AF110" s="147"/>
      <c r="AG110" s="147" t="s">
        <v>2142</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x14ac:dyDescent="0.2">
      <c r="A111" s="160" t="s">
        <v>250</v>
      </c>
      <c r="B111" s="161" t="s">
        <v>135</v>
      </c>
      <c r="C111" s="174" t="s">
        <v>136</v>
      </c>
      <c r="D111" s="162"/>
      <c r="E111" s="163"/>
      <c r="F111" s="164"/>
      <c r="G111" s="164">
        <f>SUMIF(AG112:AG121,"&lt;&gt;NOR",G112:G121)</f>
        <v>0</v>
      </c>
      <c r="H111" s="164"/>
      <c r="I111" s="164">
        <f>SUM(I112:I121)</f>
        <v>0</v>
      </c>
      <c r="J111" s="164"/>
      <c r="K111" s="164">
        <f>SUM(K112:K121)</f>
        <v>0</v>
      </c>
      <c r="L111" s="164"/>
      <c r="M111" s="164">
        <f>SUM(M112:M121)</f>
        <v>0</v>
      </c>
      <c r="N111" s="164"/>
      <c r="O111" s="164">
        <f>SUM(O112:O121)</f>
        <v>0</v>
      </c>
      <c r="P111" s="164"/>
      <c r="Q111" s="164">
        <f>SUM(Q112:Q121)</f>
        <v>0</v>
      </c>
      <c r="R111" s="164"/>
      <c r="S111" s="164"/>
      <c r="T111" s="165"/>
      <c r="U111" s="159"/>
      <c r="V111" s="159">
        <f>SUM(V112:V121)</f>
        <v>0</v>
      </c>
      <c r="W111" s="159"/>
      <c r="X111" s="159"/>
      <c r="AG111" t="s">
        <v>251</v>
      </c>
    </row>
    <row r="112" spans="1:60" outlineLevel="1" x14ac:dyDescent="0.2">
      <c r="A112" s="189">
        <v>97</v>
      </c>
      <c r="B112" s="190" t="s">
        <v>2529</v>
      </c>
      <c r="C112" s="196" t="s">
        <v>3186</v>
      </c>
      <c r="D112" s="191" t="s">
        <v>1928</v>
      </c>
      <c r="E112" s="192">
        <v>3</v>
      </c>
      <c r="F112" s="193"/>
      <c r="G112" s="194">
        <f t="shared" ref="G112:G121" si="42">ROUND(E112*F112,2)</f>
        <v>0</v>
      </c>
      <c r="H112" s="193"/>
      <c r="I112" s="194">
        <f t="shared" ref="I112:I121" si="43">ROUND(E112*H112,2)</f>
        <v>0</v>
      </c>
      <c r="J112" s="193"/>
      <c r="K112" s="194">
        <f t="shared" ref="K112:K121" si="44">ROUND(E112*J112,2)</f>
        <v>0</v>
      </c>
      <c r="L112" s="194">
        <v>21</v>
      </c>
      <c r="M112" s="194">
        <f t="shared" ref="M112:M121" si="45">G112*(1+L112/100)</f>
        <v>0</v>
      </c>
      <c r="N112" s="194">
        <v>0</v>
      </c>
      <c r="O112" s="194">
        <f t="shared" ref="O112:O121" si="46">ROUND(E112*N112,2)</f>
        <v>0</v>
      </c>
      <c r="P112" s="194">
        <v>0</v>
      </c>
      <c r="Q112" s="194">
        <f t="shared" ref="Q112:Q121" si="47">ROUND(E112*P112,2)</f>
        <v>0</v>
      </c>
      <c r="R112" s="194"/>
      <c r="S112" s="194" t="s">
        <v>255</v>
      </c>
      <c r="T112" s="195" t="s">
        <v>256</v>
      </c>
      <c r="U112" s="156">
        <v>0</v>
      </c>
      <c r="V112" s="156">
        <f t="shared" ref="V112:V121" si="48">ROUND(E112*U112,2)</f>
        <v>0</v>
      </c>
      <c r="W112" s="156"/>
      <c r="X112" s="156" t="s">
        <v>2141</v>
      </c>
      <c r="Y112" s="147"/>
      <c r="Z112" s="147"/>
      <c r="AA112" s="147"/>
      <c r="AB112" s="147"/>
      <c r="AC112" s="147"/>
      <c r="AD112" s="147"/>
      <c r="AE112" s="147"/>
      <c r="AF112" s="147"/>
      <c r="AG112" s="147" t="s">
        <v>2142</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89">
        <v>98</v>
      </c>
      <c r="B113" s="190" t="s">
        <v>2530</v>
      </c>
      <c r="C113" s="196" t="s">
        <v>3187</v>
      </c>
      <c r="D113" s="191" t="s">
        <v>1928</v>
      </c>
      <c r="E113" s="192">
        <v>3</v>
      </c>
      <c r="F113" s="193"/>
      <c r="G113" s="194">
        <f t="shared" si="42"/>
        <v>0</v>
      </c>
      <c r="H113" s="193"/>
      <c r="I113" s="194">
        <f t="shared" si="43"/>
        <v>0</v>
      </c>
      <c r="J113" s="193"/>
      <c r="K113" s="194">
        <f t="shared" si="44"/>
        <v>0</v>
      </c>
      <c r="L113" s="194">
        <v>21</v>
      </c>
      <c r="M113" s="194">
        <f t="shared" si="45"/>
        <v>0</v>
      </c>
      <c r="N113" s="194">
        <v>0</v>
      </c>
      <c r="O113" s="194">
        <f t="shared" si="46"/>
        <v>0</v>
      </c>
      <c r="P113" s="194">
        <v>0</v>
      </c>
      <c r="Q113" s="194">
        <f t="shared" si="47"/>
        <v>0</v>
      </c>
      <c r="R113" s="194"/>
      <c r="S113" s="194" t="s">
        <v>255</v>
      </c>
      <c r="T113" s="195" t="s">
        <v>256</v>
      </c>
      <c r="U113" s="156">
        <v>0</v>
      </c>
      <c r="V113" s="156">
        <f t="shared" si="48"/>
        <v>0</v>
      </c>
      <c r="W113" s="156"/>
      <c r="X113" s="156" t="s">
        <v>2141</v>
      </c>
      <c r="Y113" s="147"/>
      <c r="Z113" s="147"/>
      <c r="AA113" s="147"/>
      <c r="AB113" s="147"/>
      <c r="AC113" s="147"/>
      <c r="AD113" s="147"/>
      <c r="AE113" s="147"/>
      <c r="AF113" s="147"/>
      <c r="AG113" s="147" t="s">
        <v>2142</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89">
        <v>99</v>
      </c>
      <c r="B114" s="190" t="s">
        <v>2531</v>
      </c>
      <c r="C114" s="196" t="s">
        <v>3188</v>
      </c>
      <c r="D114" s="191" t="s">
        <v>1928</v>
      </c>
      <c r="E114" s="192">
        <v>4</v>
      </c>
      <c r="F114" s="193"/>
      <c r="G114" s="194">
        <f t="shared" si="42"/>
        <v>0</v>
      </c>
      <c r="H114" s="193"/>
      <c r="I114" s="194">
        <f t="shared" si="43"/>
        <v>0</v>
      </c>
      <c r="J114" s="193"/>
      <c r="K114" s="194">
        <f t="shared" si="44"/>
        <v>0</v>
      </c>
      <c r="L114" s="194">
        <v>21</v>
      </c>
      <c r="M114" s="194">
        <f t="shared" si="45"/>
        <v>0</v>
      </c>
      <c r="N114" s="194">
        <v>0</v>
      </c>
      <c r="O114" s="194">
        <f t="shared" si="46"/>
        <v>0</v>
      </c>
      <c r="P114" s="194">
        <v>0</v>
      </c>
      <c r="Q114" s="194">
        <f t="shared" si="47"/>
        <v>0</v>
      </c>
      <c r="R114" s="194"/>
      <c r="S114" s="194" t="s">
        <v>255</v>
      </c>
      <c r="T114" s="195" t="s">
        <v>256</v>
      </c>
      <c r="U114" s="156">
        <v>0</v>
      </c>
      <c r="V114" s="156">
        <f t="shared" si="48"/>
        <v>0</v>
      </c>
      <c r="W114" s="156"/>
      <c r="X114" s="156" t="s">
        <v>2141</v>
      </c>
      <c r="Y114" s="147"/>
      <c r="Z114" s="147"/>
      <c r="AA114" s="147"/>
      <c r="AB114" s="147"/>
      <c r="AC114" s="147"/>
      <c r="AD114" s="147"/>
      <c r="AE114" s="147"/>
      <c r="AF114" s="147"/>
      <c r="AG114" s="147" t="s">
        <v>2142</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ht="22.5" outlineLevel="1" x14ac:dyDescent="0.2">
      <c r="A115" s="189">
        <v>100</v>
      </c>
      <c r="B115" s="190" t="s">
        <v>2532</v>
      </c>
      <c r="C115" s="196" t="s">
        <v>3189</v>
      </c>
      <c r="D115" s="191" t="s">
        <v>1928</v>
      </c>
      <c r="E115" s="192">
        <v>5</v>
      </c>
      <c r="F115" s="193"/>
      <c r="G115" s="194">
        <f t="shared" si="42"/>
        <v>0</v>
      </c>
      <c r="H115" s="193"/>
      <c r="I115" s="194">
        <f t="shared" si="43"/>
        <v>0</v>
      </c>
      <c r="J115" s="193"/>
      <c r="K115" s="194">
        <f t="shared" si="44"/>
        <v>0</v>
      </c>
      <c r="L115" s="194">
        <v>21</v>
      </c>
      <c r="M115" s="194">
        <f t="shared" si="45"/>
        <v>0</v>
      </c>
      <c r="N115" s="194">
        <v>0</v>
      </c>
      <c r="O115" s="194">
        <f t="shared" si="46"/>
        <v>0</v>
      </c>
      <c r="P115" s="194">
        <v>0</v>
      </c>
      <c r="Q115" s="194">
        <f t="shared" si="47"/>
        <v>0</v>
      </c>
      <c r="R115" s="194"/>
      <c r="S115" s="194" t="s">
        <v>255</v>
      </c>
      <c r="T115" s="195" t="s">
        <v>256</v>
      </c>
      <c r="U115" s="156">
        <v>0</v>
      </c>
      <c r="V115" s="156">
        <f t="shared" si="48"/>
        <v>0</v>
      </c>
      <c r="W115" s="156"/>
      <c r="X115" s="156" t="s">
        <v>2141</v>
      </c>
      <c r="Y115" s="147"/>
      <c r="Z115" s="147"/>
      <c r="AA115" s="147"/>
      <c r="AB115" s="147"/>
      <c r="AC115" s="147"/>
      <c r="AD115" s="147"/>
      <c r="AE115" s="147"/>
      <c r="AF115" s="147"/>
      <c r="AG115" s="147" t="s">
        <v>2142</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ht="22.5" outlineLevel="1" x14ac:dyDescent="0.2">
      <c r="A116" s="189">
        <v>101</v>
      </c>
      <c r="B116" s="190" t="s">
        <v>2533</v>
      </c>
      <c r="C116" s="196" t="s">
        <v>3190</v>
      </c>
      <c r="D116" s="191" t="s">
        <v>1928</v>
      </c>
      <c r="E116" s="192">
        <v>2</v>
      </c>
      <c r="F116" s="193"/>
      <c r="G116" s="194">
        <f t="shared" si="42"/>
        <v>0</v>
      </c>
      <c r="H116" s="193"/>
      <c r="I116" s="194">
        <f t="shared" si="43"/>
        <v>0</v>
      </c>
      <c r="J116" s="193"/>
      <c r="K116" s="194">
        <f t="shared" si="44"/>
        <v>0</v>
      </c>
      <c r="L116" s="194">
        <v>21</v>
      </c>
      <c r="M116" s="194">
        <f t="shared" si="45"/>
        <v>0</v>
      </c>
      <c r="N116" s="194">
        <v>0</v>
      </c>
      <c r="O116" s="194">
        <f t="shared" si="46"/>
        <v>0</v>
      </c>
      <c r="P116" s="194">
        <v>0</v>
      </c>
      <c r="Q116" s="194">
        <f t="shared" si="47"/>
        <v>0</v>
      </c>
      <c r="R116" s="194"/>
      <c r="S116" s="194" t="s">
        <v>255</v>
      </c>
      <c r="T116" s="195" t="s">
        <v>256</v>
      </c>
      <c r="U116" s="156">
        <v>0</v>
      </c>
      <c r="V116" s="156">
        <f t="shared" si="48"/>
        <v>0</v>
      </c>
      <c r="W116" s="156"/>
      <c r="X116" s="156" t="s">
        <v>2141</v>
      </c>
      <c r="Y116" s="147"/>
      <c r="Z116" s="147"/>
      <c r="AA116" s="147"/>
      <c r="AB116" s="147"/>
      <c r="AC116" s="147"/>
      <c r="AD116" s="147"/>
      <c r="AE116" s="147"/>
      <c r="AF116" s="147"/>
      <c r="AG116" s="147" t="s">
        <v>2142</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89">
        <v>102</v>
      </c>
      <c r="B117" s="190" t="s">
        <v>2534</v>
      </c>
      <c r="C117" s="196" t="s">
        <v>3191</v>
      </c>
      <c r="D117" s="191" t="s">
        <v>1928</v>
      </c>
      <c r="E117" s="192">
        <v>4</v>
      </c>
      <c r="F117" s="193"/>
      <c r="G117" s="194">
        <f t="shared" si="42"/>
        <v>0</v>
      </c>
      <c r="H117" s="193"/>
      <c r="I117" s="194">
        <f t="shared" si="43"/>
        <v>0</v>
      </c>
      <c r="J117" s="193"/>
      <c r="K117" s="194">
        <f t="shared" si="44"/>
        <v>0</v>
      </c>
      <c r="L117" s="194">
        <v>21</v>
      </c>
      <c r="M117" s="194">
        <f t="shared" si="45"/>
        <v>0</v>
      </c>
      <c r="N117" s="194">
        <v>0</v>
      </c>
      <c r="O117" s="194">
        <f t="shared" si="46"/>
        <v>0</v>
      </c>
      <c r="P117" s="194">
        <v>0</v>
      </c>
      <c r="Q117" s="194">
        <f t="shared" si="47"/>
        <v>0</v>
      </c>
      <c r="R117" s="194"/>
      <c r="S117" s="194" t="s">
        <v>255</v>
      </c>
      <c r="T117" s="195" t="s">
        <v>256</v>
      </c>
      <c r="U117" s="156">
        <v>0</v>
      </c>
      <c r="V117" s="156">
        <f t="shared" si="48"/>
        <v>0</v>
      </c>
      <c r="W117" s="156"/>
      <c r="X117" s="156" t="s">
        <v>2141</v>
      </c>
      <c r="Y117" s="147"/>
      <c r="Z117" s="147"/>
      <c r="AA117" s="147"/>
      <c r="AB117" s="147"/>
      <c r="AC117" s="147"/>
      <c r="AD117" s="147"/>
      <c r="AE117" s="147"/>
      <c r="AF117" s="147"/>
      <c r="AG117" s="147" t="s">
        <v>2142</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2.5" outlineLevel="1" x14ac:dyDescent="0.2">
      <c r="A118" s="189">
        <v>103</v>
      </c>
      <c r="B118" s="190" t="s">
        <v>2535</v>
      </c>
      <c r="C118" s="196" t="s">
        <v>3192</v>
      </c>
      <c r="D118" s="191" t="s">
        <v>1928</v>
      </c>
      <c r="E118" s="192">
        <v>2</v>
      </c>
      <c r="F118" s="193"/>
      <c r="G118" s="194">
        <f t="shared" si="42"/>
        <v>0</v>
      </c>
      <c r="H118" s="193"/>
      <c r="I118" s="194">
        <f t="shared" si="43"/>
        <v>0</v>
      </c>
      <c r="J118" s="193"/>
      <c r="K118" s="194">
        <f t="shared" si="44"/>
        <v>0</v>
      </c>
      <c r="L118" s="194">
        <v>21</v>
      </c>
      <c r="M118" s="194">
        <f t="shared" si="45"/>
        <v>0</v>
      </c>
      <c r="N118" s="194">
        <v>0</v>
      </c>
      <c r="O118" s="194">
        <f t="shared" si="46"/>
        <v>0</v>
      </c>
      <c r="P118" s="194">
        <v>0</v>
      </c>
      <c r="Q118" s="194">
        <f t="shared" si="47"/>
        <v>0</v>
      </c>
      <c r="R118" s="194"/>
      <c r="S118" s="194" t="s">
        <v>255</v>
      </c>
      <c r="T118" s="195" t="s">
        <v>256</v>
      </c>
      <c r="U118" s="156">
        <v>0</v>
      </c>
      <c r="V118" s="156">
        <f t="shared" si="48"/>
        <v>0</v>
      </c>
      <c r="W118" s="156"/>
      <c r="X118" s="156" t="s">
        <v>2141</v>
      </c>
      <c r="Y118" s="147"/>
      <c r="Z118" s="147"/>
      <c r="AA118" s="147"/>
      <c r="AB118" s="147"/>
      <c r="AC118" s="147"/>
      <c r="AD118" s="147"/>
      <c r="AE118" s="147"/>
      <c r="AF118" s="147"/>
      <c r="AG118" s="147" t="s">
        <v>2142</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89">
        <v>104</v>
      </c>
      <c r="B119" s="190" t="s">
        <v>2536</v>
      </c>
      <c r="C119" s="196" t="s">
        <v>3193</v>
      </c>
      <c r="D119" s="191" t="s">
        <v>1928</v>
      </c>
      <c r="E119" s="192">
        <v>10</v>
      </c>
      <c r="F119" s="193"/>
      <c r="G119" s="194">
        <f t="shared" si="42"/>
        <v>0</v>
      </c>
      <c r="H119" s="193"/>
      <c r="I119" s="194">
        <f t="shared" si="43"/>
        <v>0</v>
      </c>
      <c r="J119" s="193"/>
      <c r="K119" s="194">
        <f t="shared" si="44"/>
        <v>0</v>
      </c>
      <c r="L119" s="194">
        <v>21</v>
      </c>
      <c r="M119" s="194">
        <f t="shared" si="45"/>
        <v>0</v>
      </c>
      <c r="N119" s="194">
        <v>0</v>
      </c>
      <c r="O119" s="194">
        <f t="shared" si="46"/>
        <v>0</v>
      </c>
      <c r="P119" s="194">
        <v>0</v>
      </c>
      <c r="Q119" s="194">
        <f t="shared" si="47"/>
        <v>0</v>
      </c>
      <c r="R119" s="194"/>
      <c r="S119" s="194" t="s">
        <v>255</v>
      </c>
      <c r="T119" s="195" t="s">
        <v>256</v>
      </c>
      <c r="U119" s="156">
        <v>0</v>
      </c>
      <c r="V119" s="156">
        <f t="shared" si="48"/>
        <v>0</v>
      </c>
      <c r="W119" s="156"/>
      <c r="X119" s="156" t="s">
        <v>2141</v>
      </c>
      <c r="Y119" s="147"/>
      <c r="Z119" s="147"/>
      <c r="AA119" s="147"/>
      <c r="AB119" s="147"/>
      <c r="AC119" s="147"/>
      <c r="AD119" s="147"/>
      <c r="AE119" s="147"/>
      <c r="AF119" s="147"/>
      <c r="AG119" s="147" t="s">
        <v>2142</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89">
        <v>105</v>
      </c>
      <c r="B120" s="190" t="s">
        <v>2537</v>
      </c>
      <c r="C120" s="196" t="s">
        <v>3194</v>
      </c>
      <c r="D120" s="191" t="s">
        <v>1928</v>
      </c>
      <c r="E120" s="192">
        <v>1</v>
      </c>
      <c r="F120" s="193"/>
      <c r="G120" s="194">
        <f t="shared" si="42"/>
        <v>0</v>
      </c>
      <c r="H120" s="193"/>
      <c r="I120" s="194">
        <f t="shared" si="43"/>
        <v>0</v>
      </c>
      <c r="J120" s="193"/>
      <c r="K120" s="194">
        <f t="shared" si="44"/>
        <v>0</v>
      </c>
      <c r="L120" s="194">
        <v>21</v>
      </c>
      <c r="M120" s="194">
        <f t="shared" si="45"/>
        <v>0</v>
      </c>
      <c r="N120" s="194">
        <v>0</v>
      </c>
      <c r="O120" s="194">
        <f t="shared" si="46"/>
        <v>0</v>
      </c>
      <c r="P120" s="194">
        <v>0</v>
      </c>
      <c r="Q120" s="194">
        <f t="shared" si="47"/>
        <v>0</v>
      </c>
      <c r="R120" s="194"/>
      <c r="S120" s="194" t="s">
        <v>255</v>
      </c>
      <c r="T120" s="195" t="s">
        <v>256</v>
      </c>
      <c r="U120" s="156">
        <v>0</v>
      </c>
      <c r="V120" s="156">
        <f t="shared" si="48"/>
        <v>0</v>
      </c>
      <c r="W120" s="156"/>
      <c r="X120" s="156" t="s">
        <v>2141</v>
      </c>
      <c r="Y120" s="147"/>
      <c r="Z120" s="147"/>
      <c r="AA120" s="147"/>
      <c r="AB120" s="147"/>
      <c r="AC120" s="147"/>
      <c r="AD120" s="147"/>
      <c r="AE120" s="147"/>
      <c r="AF120" s="147"/>
      <c r="AG120" s="147" t="s">
        <v>2142</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89">
        <v>106</v>
      </c>
      <c r="B121" s="190" t="s">
        <v>2538</v>
      </c>
      <c r="C121" s="196" t="s">
        <v>3195</v>
      </c>
      <c r="D121" s="191" t="s">
        <v>1928</v>
      </c>
      <c r="E121" s="192">
        <v>1</v>
      </c>
      <c r="F121" s="193"/>
      <c r="G121" s="194">
        <f t="shared" si="42"/>
        <v>0</v>
      </c>
      <c r="H121" s="193"/>
      <c r="I121" s="194">
        <f t="shared" si="43"/>
        <v>0</v>
      </c>
      <c r="J121" s="193"/>
      <c r="K121" s="194">
        <f t="shared" si="44"/>
        <v>0</v>
      </c>
      <c r="L121" s="194">
        <v>21</v>
      </c>
      <c r="M121" s="194">
        <f t="shared" si="45"/>
        <v>0</v>
      </c>
      <c r="N121" s="194">
        <v>0</v>
      </c>
      <c r="O121" s="194">
        <f t="shared" si="46"/>
        <v>0</v>
      </c>
      <c r="P121" s="194">
        <v>0</v>
      </c>
      <c r="Q121" s="194">
        <f t="shared" si="47"/>
        <v>0</v>
      </c>
      <c r="R121" s="194"/>
      <c r="S121" s="194" t="s">
        <v>255</v>
      </c>
      <c r="T121" s="195" t="s">
        <v>256</v>
      </c>
      <c r="U121" s="156">
        <v>0</v>
      </c>
      <c r="V121" s="156">
        <f t="shared" si="48"/>
        <v>0</v>
      </c>
      <c r="W121" s="156"/>
      <c r="X121" s="156" t="s">
        <v>2141</v>
      </c>
      <c r="Y121" s="147"/>
      <c r="Z121" s="147"/>
      <c r="AA121" s="147"/>
      <c r="AB121" s="147"/>
      <c r="AC121" s="147"/>
      <c r="AD121" s="147"/>
      <c r="AE121" s="147"/>
      <c r="AF121" s="147"/>
      <c r="AG121" s="147" t="s">
        <v>2142</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x14ac:dyDescent="0.2">
      <c r="A122" s="160" t="s">
        <v>250</v>
      </c>
      <c r="B122" s="161" t="s">
        <v>218</v>
      </c>
      <c r="C122" s="174" t="s">
        <v>28</v>
      </c>
      <c r="D122" s="162"/>
      <c r="E122" s="163"/>
      <c r="F122" s="164"/>
      <c r="G122" s="164">
        <f>SUMIF(AG123:AG125,"&lt;&gt;NOR",G123:G125)</f>
        <v>0</v>
      </c>
      <c r="H122" s="164"/>
      <c r="I122" s="164">
        <f>SUM(I123:I125)</f>
        <v>0</v>
      </c>
      <c r="J122" s="164"/>
      <c r="K122" s="164">
        <f>SUM(K123:K125)</f>
        <v>0</v>
      </c>
      <c r="L122" s="164"/>
      <c r="M122" s="164">
        <f>SUM(M123:M125)</f>
        <v>0</v>
      </c>
      <c r="N122" s="164"/>
      <c r="O122" s="164">
        <f>SUM(O123:O125)</f>
        <v>0</v>
      </c>
      <c r="P122" s="164"/>
      <c r="Q122" s="164">
        <f>SUM(Q123:Q125)</f>
        <v>0</v>
      </c>
      <c r="R122" s="164"/>
      <c r="S122" s="164"/>
      <c r="T122" s="165"/>
      <c r="U122" s="159"/>
      <c r="V122" s="159">
        <f>SUM(V123:V125)</f>
        <v>0</v>
      </c>
      <c r="W122" s="159"/>
      <c r="X122" s="159"/>
      <c r="AG122" t="s">
        <v>251</v>
      </c>
    </row>
    <row r="123" spans="1:60" outlineLevel="1" x14ac:dyDescent="0.2">
      <c r="A123" s="189">
        <v>107</v>
      </c>
      <c r="B123" s="190" t="s">
        <v>2539</v>
      </c>
      <c r="C123" s="196" t="s">
        <v>2540</v>
      </c>
      <c r="D123" s="191" t="s">
        <v>792</v>
      </c>
      <c r="E123" s="192">
        <v>1</v>
      </c>
      <c r="F123" s="193"/>
      <c r="G123" s="194">
        <f>ROUND(E123*F123,2)</f>
        <v>0</v>
      </c>
      <c r="H123" s="193"/>
      <c r="I123" s="194">
        <f>ROUND(E123*H123,2)</f>
        <v>0</v>
      </c>
      <c r="J123" s="193"/>
      <c r="K123" s="194">
        <f>ROUND(E123*J123,2)</f>
        <v>0</v>
      </c>
      <c r="L123" s="194">
        <v>21</v>
      </c>
      <c r="M123" s="194">
        <f>G123*(1+L123/100)</f>
        <v>0</v>
      </c>
      <c r="N123" s="194">
        <v>0</v>
      </c>
      <c r="O123" s="194">
        <f>ROUND(E123*N123,2)</f>
        <v>0</v>
      </c>
      <c r="P123" s="194">
        <v>0</v>
      </c>
      <c r="Q123" s="194">
        <f>ROUND(E123*P123,2)</f>
        <v>0</v>
      </c>
      <c r="R123" s="194"/>
      <c r="S123" s="194" t="s">
        <v>255</v>
      </c>
      <c r="T123" s="195" t="s">
        <v>256</v>
      </c>
      <c r="U123" s="156">
        <v>0</v>
      </c>
      <c r="V123" s="156">
        <f>ROUND(E123*U123,2)</f>
        <v>0</v>
      </c>
      <c r="W123" s="156"/>
      <c r="X123" s="156" t="s">
        <v>257</v>
      </c>
      <c r="Y123" s="147"/>
      <c r="Z123" s="147"/>
      <c r="AA123" s="147"/>
      <c r="AB123" s="147"/>
      <c r="AC123" s="147"/>
      <c r="AD123" s="147"/>
      <c r="AE123" s="147"/>
      <c r="AF123" s="147"/>
      <c r="AG123" s="147" t="s">
        <v>1598</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89">
        <v>108</v>
      </c>
      <c r="B124" s="190" t="s">
        <v>2541</v>
      </c>
      <c r="C124" s="196" t="s">
        <v>2542</v>
      </c>
      <c r="D124" s="191" t="s">
        <v>792</v>
      </c>
      <c r="E124" s="192">
        <v>1</v>
      </c>
      <c r="F124" s="193"/>
      <c r="G124" s="194">
        <f>ROUND(E124*F124,2)</f>
        <v>0</v>
      </c>
      <c r="H124" s="193"/>
      <c r="I124" s="194">
        <f>ROUND(E124*H124,2)</f>
        <v>0</v>
      </c>
      <c r="J124" s="193"/>
      <c r="K124" s="194">
        <f>ROUND(E124*J124,2)</f>
        <v>0</v>
      </c>
      <c r="L124" s="194">
        <v>21</v>
      </c>
      <c r="M124" s="194">
        <f>G124*(1+L124/100)</f>
        <v>0</v>
      </c>
      <c r="N124" s="194">
        <v>0</v>
      </c>
      <c r="O124" s="194">
        <f>ROUND(E124*N124,2)</f>
        <v>0</v>
      </c>
      <c r="P124" s="194">
        <v>0</v>
      </c>
      <c r="Q124" s="194">
        <f>ROUND(E124*P124,2)</f>
        <v>0</v>
      </c>
      <c r="R124" s="194"/>
      <c r="S124" s="194" t="s">
        <v>255</v>
      </c>
      <c r="T124" s="195" t="s">
        <v>256</v>
      </c>
      <c r="U124" s="156">
        <v>0</v>
      </c>
      <c r="V124" s="156">
        <f>ROUND(E124*U124,2)</f>
        <v>0</v>
      </c>
      <c r="W124" s="156"/>
      <c r="X124" s="156" t="s">
        <v>257</v>
      </c>
      <c r="Y124" s="147"/>
      <c r="Z124" s="147"/>
      <c r="AA124" s="147"/>
      <c r="AB124" s="147"/>
      <c r="AC124" s="147"/>
      <c r="AD124" s="147"/>
      <c r="AE124" s="147"/>
      <c r="AF124" s="147"/>
      <c r="AG124" s="147" t="s">
        <v>1598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66">
        <v>109</v>
      </c>
      <c r="B125" s="167" t="s">
        <v>2543</v>
      </c>
      <c r="C125" s="175" t="s">
        <v>2544</v>
      </c>
      <c r="D125" s="168" t="s">
        <v>792</v>
      </c>
      <c r="E125" s="169">
        <v>1</v>
      </c>
      <c r="F125" s="170"/>
      <c r="G125" s="171">
        <f>ROUND(E125*F125,2)</f>
        <v>0</v>
      </c>
      <c r="H125" s="170"/>
      <c r="I125" s="171">
        <f>ROUND(E125*H125,2)</f>
        <v>0</v>
      </c>
      <c r="J125" s="170"/>
      <c r="K125" s="171">
        <f>ROUND(E125*J125,2)</f>
        <v>0</v>
      </c>
      <c r="L125" s="171">
        <v>21</v>
      </c>
      <c r="M125" s="171">
        <f>G125*(1+L125/100)</f>
        <v>0</v>
      </c>
      <c r="N125" s="171">
        <v>0</v>
      </c>
      <c r="O125" s="171">
        <f>ROUND(E125*N125,2)</f>
        <v>0</v>
      </c>
      <c r="P125" s="171">
        <v>0</v>
      </c>
      <c r="Q125" s="171">
        <f>ROUND(E125*P125,2)</f>
        <v>0</v>
      </c>
      <c r="R125" s="171"/>
      <c r="S125" s="171" t="s">
        <v>255</v>
      </c>
      <c r="T125" s="172" t="s">
        <v>256</v>
      </c>
      <c r="U125" s="156">
        <v>0</v>
      </c>
      <c r="V125" s="156">
        <f>ROUND(E125*U125,2)</f>
        <v>0</v>
      </c>
      <c r="W125" s="156"/>
      <c r="X125" s="156" t="s">
        <v>257</v>
      </c>
      <c r="Y125" s="147"/>
      <c r="Z125" s="147"/>
      <c r="AA125" s="147"/>
      <c r="AB125" s="147"/>
      <c r="AC125" s="147"/>
      <c r="AD125" s="147"/>
      <c r="AE125" s="147"/>
      <c r="AF125" s="147"/>
      <c r="AG125" s="147" t="s">
        <v>1598</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x14ac:dyDescent="0.2">
      <c r="A126" s="3"/>
      <c r="B126" s="4"/>
      <c r="C126" s="177"/>
      <c r="D126" s="6"/>
      <c r="E126" s="3"/>
      <c r="F126" s="3"/>
      <c r="G126" s="3"/>
      <c r="H126" s="3"/>
      <c r="I126" s="3"/>
      <c r="J126" s="3"/>
      <c r="K126" s="3"/>
      <c r="L126" s="3"/>
      <c r="M126" s="3"/>
      <c r="N126" s="3"/>
      <c r="O126" s="3"/>
      <c r="P126" s="3"/>
      <c r="Q126" s="3"/>
      <c r="R126" s="3"/>
      <c r="S126" s="3"/>
      <c r="T126" s="3"/>
      <c r="U126" s="3"/>
      <c r="V126" s="3"/>
      <c r="W126" s="3"/>
      <c r="X126" s="3"/>
      <c r="AE126">
        <v>15</v>
      </c>
      <c r="AF126">
        <v>21</v>
      </c>
      <c r="AG126" t="s">
        <v>237</v>
      </c>
    </row>
    <row r="127" spans="1:60" x14ac:dyDescent="0.2">
      <c r="A127" s="150"/>
      <c r="B127" s="151" t="s">
        <v>29</v>
      </c>
      <c r="C127" s="178"/>
      <c r="D127" s="152"/>
      <c r="E127" s="153"/>
      <c r="F127" s="153"/>
      <c r="G127" s="173">
        <f>G8+G28+G38+G56+G76+G94+G111+G122</f>
        <v>0</v>
      </c>
      <c r="H127" s="3"/>
      <c r="I127" s="3"/>
      <c r="J127" s="3"/>
      <c r="K127" s="3"/>
      <c r="L127" s="3"/>
      <c r="M127" s="3"/>
      <c r="N127" s="3"/>
      <c r="O127" s="3"/>
      <c r="P127" s="3"/>
      <c r="Q127" s="3"/>
      <c r="R127" s="3"/>
      <c r="S127" s="3"/>
      <c r="T127" s="3"/>
      <c r="U127" s="3"/>
      <c r="V127" s="3"/>
      <c r="W127" s="3"/>
      <c r="X127" s="3"/>
      <c r="AE127">
        <f>SUMIF(L7:L125,AE126,G7:G125)</f>
        <v>0</v>
      </c>
      <c r="AF127">
        <f>SUMIF(L7:L125,AF126,G7:G125)</f>
        <v>0</v>
      </c>
      <c r="AG127" t="s">
        <v>372</v>
      </c>
    </row>
    <row r="128" spans="1:60" x14ac:dyDescent="0.2">
      <c r="C128" s="179"/>
      <c r="D128" s="10"/>
      <c r="AG128" t="s">
        <v>373</v>
      </c>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KZarwixPMu5OmFJm0EOdSBQOBD/CKFoNAWfd/upMG36sb8LdUEcJj3HRm8jjIUJJvaDfxzcfo8slat0//vLTw==" saltValue="jY7E+Qr/MvIPvuh8VRNZjw==" spinCount="100000" sheet="1" objects="1" scenarios="1"/>
  <mergeCells count="5">
    <mergeCell ref="A1:G1"/>
    <mergeCell ref="C2:G2"/>
    <mergeCell ref="C3:G3"/>
    <mergeCell ref="C4:G4"/>
    <mergeCell ref="C58:G5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51</v>
      </c>
      <c r="C3" s="258" t="s">
        <v>52</v>
      </c>
      <c r="D3" s="259"/>
      <c r="E3" s="259"/>
      <c r="F3" s="259"/>
      <c r="G3" s="260"/>
      <c r="AC3" s="121" t="s">
        <v>226</v>
      </c>
      <c r="AG3" t="s">
        <v>227</v>
      </c>
    </row>
    <row r="4" spans="1:60" ht="24.95" customHeight="1" x14ac:dyDescent="0.2">
      <c r="A4" s="140" t="s">
        <v>9</v>
      </c>
      <c r="B4" s="141" t="s">
        <v>66</v>
      </c>
      <c r="C4" s="261" t="s">
        <v>67</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151</v>
      </c>
      <c r="C8" s="174" t="s">
        <v>152</v>
      </c>
      <c r="D8" s="162"/>
      <c r="E8" s="163"/>
      <c r="F8" s="164"/>
      <c r="G8" s="164">
        <f>SUMIF(AG9:AG19,"&lt;&gt;NOR",G9:G19)</f>
        <v>0</v>
      </c>
      <c r="H8" s="164"/>
      <c r="I8" s="164">
        <f>SUM(I9:I19)</f>
        <v>0</v>
      </c>
      <c r="J8" s="164"/>
      <c r="K8" s="164">
        <f>SUM(K9:K19)</f>
        <v>0</v>
      </c>
      <c r="L8" s="164"/>
      <c r="M8" s="164">
        <f>SUM(M9:M19)</f>
        <v>0</v>
      </c>
      <c r="N8" s="164"/>
      <c r="O8" s="164">
        <f>SUM(O9:O19)</f>
        <v>0</v>
      </c>
      <c r="P8" s="164"/>
      <c r="Q8" s="164">
        <f>SUM(Q9:Q19)</f>
        <v>0</v>
      </c>
      <c r="R8" s="164"/>
      <c r="S8" s="164"/>
      <c r="T8" s="165"/>
      <c r="U8" s="159"/>
      <c r="V8" s="159">
        <f>SUM(V9:V19)</f>
        <v>43.14</v>
      </c>
      <c r="W8" s="159"/>
      <c r="X8" s="159"/>
      <c r="AG8" t="s">
        <v>251</v>
      </c>
    </row>
    <row r="9" spans="1:60" outlineLevel="1" x14ac:dyDescent="0.2">
      <c r="A9" s="189">
        <v>1</v>
      </c>
      <c r="B9" s="190" t="s">
        <v>2545</v>
      </c>
      <c r="C9" s="196" t="s">
        <v>2546</v>
      </c>
      <c r="D9" s="191" t="s">
        <v>514</v>
      </c>
      <c r="E9" s="192">
        <v>55</v>
      </c>
      <c r="F9" s="193"/>
      <c r="G9" s="194">
        <f>ROUND(E9*F9,2)</f>
        <v>0</v>
      </c>
      <c r="H9" s="193"/>
      <c r="I9" s="194">
        <f>ROUND(E9*H9,2)</f>
        <v>0</v>
      </c>
      <c r="J9" s="193"/>
      <c r="K9" s="194">
        <f>ROUND(E9*J9,2)</f>
        <v>0</v>
      </c>
      <c r="L9" s="194">
        <v>21</v>
      </c>
      <c r="M9" s="194">
        <f>G9*(1+L9/100)</f>
        <v>0</v>
      </c>
      <c r="N9" s="194">
        <v>0</v>
      </c>
      <c r="O9" s="194">
        <f>ROUND(E9*N9,2)</f>
        <v>0</v>
      </c>
      <c r="P9" s="194">
        <v>0</v>
      </c>
      <c r="Q9" s="194">
        <f>ROUND(E9*P9,2)</f>
        <v>0</v>
      </c>
      <c r="R9" s="194"/>
      <c r="S9" s="194" t="s">
        <v>255</v>
      </c>
      <c r="T9" s="195" t="s">
        <v>256</v>
      </c>
      <c r="U9" s="156">
        <v>0.55100000000000005</v>
      </c>
      <c r="V9" s="156">
        <f>ROUND(E9*U9,2)</f>
        <v>30.31</v>
      </c>
      <c r="W9" s="156"/>
      <c r="X9" s="156" t="s">
        <v>257</v>
      </c>
      <c r="Y9" s="147"/>
      <c r="Z9" s="147"/>
      <c r="AA9" s="147"/>
      <c r="AB9" s="147"/>
      <c r="AC9" s="147"/>
      <c r="AD9" s="147"/>
      <c r="AE9" s="147"/>
      <c r="AF9" s="147"/>
      <c r="AG9" s="147" t="s">
        <v>258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9">
        <v>2</v>
      </c>
      <c r="B10" s="190" t="s">
        <v>2547</v>
      </c>
      <c r="C10" s="196" t="s">
        <v>2548</v>
      </c>
      <c r="D10" s="191" t="s">
        <v>254</v>
      </c>
      <c r="E10" s="192">
        <v>15</v>
      </c>
      <c r="F10" s="193"/>
      <c r="G10" s="194">
        <f>ROUND(E10*F10,2)</f>
        <v>0</v>
      </c>
      <c r="H10" s="193"/>
      <c r="I10" s="194">
        <f>ROUND(E10*H10,2)</f>
        <v>0</v>
      </c>
      <c r="J10" s="193"/>
      <c r="K10" s="194">
        <f>ROUND(E10*J10,2)</f>
        <v>0</v>
      </c>
      <c r="L10" s="194">
        <v>21</v>
      </c>
      <c r="M10" s="194">
        <f>G10*(1+L10/100)</f>
        <v>0</v>
      </c>
      <c r="N10" s="194">
        <v>0</v>
      </c>
      <c r="O10" s="194">
        <f>ROUND(E10*N10,2)</f>
        <v>0</v>
      </c>
      <c r="P10" s="194">
        <v>0</v>
      </c>
      <c r="Q10" s="194">
        <f>ROUND(E10*P10,2)</f>
        <v>0</v>
      </c>
      <c r="R10" s="194"/>
      <c r="S10" s="194" t="s">
        <v>255</v>
      </c>
      <c r="T10" s="195" t="s">
        <v>256</v>
      </c>
      <c r="U10" s="156">
        <v>6.6000000000000003E-2</v>
      </c>
      <c r="V10" s="156">
        <f>ROUND(E10*U10,2)</f>
        <v>0.99</v>
      </c>
      <c r="W10" s="156"/>
      <c r="X10" s="156" t="s">
        <v>257</v>
      </c>
      <c r="Y10" s="147"/>
      <c r="Z10" s="147"/>
      <c r="AA10" s="147"/>
      <c r="AB10" s="147"/>
      <c r="AC10" s="147"/>
      <c r="AD10" s="147"/>
      <c r="AE10" s="147"/>
      <c r="AF10" s="147"/>
      <c r="AG10" s="147" t="s">
        <v>258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6">
        <v>3</v>
      </c>
      <c r="B11" s="167" t="s">
        <v>2549</v>
      </c>
      <c r="C11" s="175" t="s">
        <v>2550</v>
      </c>
      <c r="D11" s="168" t="s">
        <v>1024</v>
      </c>
      <c r="E11" s="169">
        <v>0.3</v>
      </c>
      <c r="F11" s="170"/>
      <c r="G11" s="171">
        <f>ROUND(E11*F11,2)</f>
        <v>0</v>
      </c>
      <c r="H11" s="170"/>
      <c r="I11" s="171">
        <f>ROUND(E11*H11,2)</f>
        <v>0</v>
      </c>
      <c r="J11" s="170"/>
      <c r="K11" s="171">
        <f>ROUND(E11*J11,2)</f>
        <v>0</v>
      </c>
      <c r="L11" s="171">
        <v>21</v>
      </c>
      <c r="M11" s="171">
        <f>G11*(1+L11/100)</f>
        <v>0</v>
      </c>
      <c r="N11" s="171">
        <v>0</v>
      </c>
      <c r="O11" s="171">
        <f>ROUND(E11*N11,2)</f>
        <v>0</v>
      </c>
      <c r="P11" s="171">
        <v>0</v>
      </c>
      <c r="Q11" s="171">
        <f>ROUND(E11*P11,2)</f>
        <v>0</v>
      </c>
      <c r="R11" s="171"/>
      <c r="S11" s="171" t="s">
        <v>255</v>
      </c>
      <c r="T11" s="172" t="s">
        <v>256</v>
      </c>
      <c r="U11" s="156">
        <v>0</v>
      </c>
      <c r="V11" s="156">
        <f>ROUND(E11*U11,2)</f>
        <v>0</v>
      </c>
      <c r="W11" s="156"/>
      <c r="X11" s="156" t="s">
        <v>961</v>
      </c>
      <c r="Y11" s="147"/>
      <c r="Z11" s="147"/>
      <c r="AA11" s="147"/>
      <c r="AB11" s="147"/>
      <c r="AC11" s="147"/>
      <c r="AD11" s="147"/>
      <c r="AE11" s="147"/>
      <c r="AF11" s="147"/>
      <c r="AG11" s="147" t="s">
        <v>962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66" t="s">
        <v>2551</v>
      </c>
      <c r="D12" s="267"/>
      <c r="E12" s="267"/>
      <c r="F12" s="267"/>
      <c r="G12" s="267"/>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404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9">
        <v>4</v>
      </c>
      <c r="B13" s="190" t="s">
        <v>2552</v>
      </c>
      <c r="C13" s="196" t="s">
        <v>2553</v>
      </c>
      <c r="D13" s="191" t="s">
        <v>254</v>
      </c>
      <c r="E13" s="192">
        <v>23</v>
      </c>
      <c r="F13" s="193"/>
      <c r="G13" s="194">
        <f t="shared" ref="G13:G19" si="0">ROUND(E13*F13,2)</f>
        <v>0</v>
      </c>
      <c r="H13" s="193"/>
      <c r="I13" s="194">
        <f t="shared" ref="I13:I19" si="1">ROUND(E13*H13,2)</f>
        <v>0</v>
      </c>
      <c r="J13" s="193"/>
      <c r="K13" s="194">
        <f t="shared" ref="K13:K19" si="2">ROUND(E13*J13,2)</f>
        <v>0</v>
      </c>
      <c r="L13" s="194">
        <v>21</v>
      </c>
      <c r="M13" s="194">
        <f t="shared" ref="M13:M19" si="3">G13*(1+L13/100)</f>
        <v>0</v>
      </c>
      <c r="N13" s="194">
        <v>0</v>
      </c>
      <c r="O13" s="194">
        <f t="shared" ref="O13:O19" si="4">ROUND(E13*N13,2)</f>
        <v>0</v>
      </c>
      <c r="P13" s="194">
        <v>0</v>
      </c>
      <c r="Q13" s="194">
        <f t="shared" ref="Q13:Q19" si="5">ROUND(E13*P13,2)</f>
        <v>0</v>
      </c>
      <c r="R13" s="194"/>
      <c r="S13" s="194" t="s">
        <v>255</v>
      </c>
      <c r="T13" s="195" t="s">
        <v>256</v>
      </c>
      <c r="U13" s="156">
        <v>0.1</v>
      </c>
      <c r="V13" s="156">
        <f t="shared" ref="V13:V19" si="6">ROUND(E13*U13,2)</f>
        <v>2.2999999999999998</v>
      </c>
      <c r="W13" s="156"/>
      <c r="X13" s="156" t="s">
        <v>257</v>
      </c>
      <c r="Y13" s="147"/>
      <c r="Z13" s="147"/>
      <c r="AA13" s="147"/>
      <c r="AB13" s="147"/>
      <c r="AC13" s="147"/>
      <c r="AD13" s="147"/>
      <c r="AE13" s="147"/>
      <c r="AF13" s="147"/>
      <c r="AG13" s="147" t="s">
        <v>258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9">
        <v>5</v>
      </c>
      <c r="B14" s="190" t="s">
        <v>2554</v>
      </c>
      <c r="C14" s="196" t="s">
        <v>2555</v>
      </c>
      <c r="D14" s="191" t="s">
        <v>514</v>
      </c>
      <c r="E14" s="192">
        <v>1</v>
      </c>
      <c r="F14" s="193"/>
      <c r="G14" s="194">
        <f t="shared" si="0"/>
        <v>0</v>
      </c>
      <c r="H14" s="193"/>
      <c r="I14" s="194">
        <f t="shared" si="1"/>
        <v>0</v>
      </c>
      <c r="J14" s="193"/>
      <c r="K14" s="194">
        <f t="shared" si="2"/>
        <v>0</v>
      </c>
      <c r="L14" s="194">
        <v>21</v>
      </c>
      <c r="M14" s="194">
        <f t="shared" si="3"/>
        <v>0</v>
      </c>
      <c r="N14" s="194">
        <v>0</v>
      </c>
      <c r="O14" s="194">
        <f t="shared" si="4"/>
        <v>0</v>
      </c>
      <c r="P14" s="194">
        <v>0</v>
      </c>
      <c r="Q14" s="194">
        <f t="shared" si="5"/>
        <v>0</v>
      </c>
      <c r="R14" s="194"/>
      <c r="S14" s="194" t="s">
        <v>255</v>
      </c>
      <c r="T14" s="195" t="s">
        <v>256</v>
      </c>
      <c r="U14" s="156">
        <v>0.17</v>
      </c>
      <c r="V14" s="156">
        <f t="shared" si="6"/>
        <v>0.17</v>
      </c>
      <c r="W14" s="156"/>
      <c r="X14" s="156" t="s">
        <v>257</v>
      </c>
      <c r="Y14" s="147"/>
      <c r="Z14" s="147"/>
      <c r="AA14" s="147"/>
      <c r="AB14" s="147"/>
      <c r="AC14" s="147"/>
      <c r="AD14" s="147"/>
      <c r="AE14" s="147"/>
      <c r="AF14" s="147"/>
      <c r="AG14" s="147" t="s">
        <v>258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9">
        <v>6</v>
      </c>
      <c r="B15" s="190" t="s">
        <v>2556</v>
      </c>
      <c r="C15" s="196" t="s">
        <v>2557</v>
      </c>
      <c r="D15" s="191" t="s">
        <v>514</v>
      </c>
      <c r="E15" s="192">
        <v>55</v>
      </c>
      <c r="F15" s="193"/>
      <c r="G15" s="194">
        <f t="shared" si="0"/>
        <v>0</v>
      </c>
      <c r="H15" s="193"/>
      <c r="I15" s="194">
        <f t="shared" si="1"/>
        <v>0</v>
      </c>
      <c r="J15" s="193"/>
      <c r="K15" s="194">
        <f t="shared" si="2"/>
        <v>0</v>
      </c>
      <c r="L15" s="194">
        <v>21</v>
      </c>
      <c r="M15" s="194">
        <f t="shared" si="3"/>
        <v>0</v>
      </c>
      <c r="N15" s="194">
        <v>0</v>
      </c>
      <c r="O15" s="194">
        <f t="shared" si="4"/>
        <v>0</v>
      </c>
      <c r="P15" s="194">
        <v>0</v>
      </c>
      <c r="Q15" s="194">
        <f t="shared" si="5"/>
        <v>0</v>
      </c>
      <c r="R15" s="194"/>
      <c r="S15" s="194" t="s">
        <v>255</v>
      </c>
      <c r="T15" s="195" t="s">
        <v>256</v>
      </c>
      <c r="U15" s="156">
        <v>0.02</v>
      </c>
      <c r="V15" s="156">
        <f t="shared" si="6"/>
        <v>1.1000000000000001</v>
      </c>
      <c r="W15" s="156"/>
      <c r="X15" s="156" t="s">
        <v>257</v>
      </c>
      <c r="Y15" s="147"/>
      <c r="Z15" s="147"/>
      <c r="AA15" s="147"/>
      <c r="AB15" s="147"/>
      <c r="AC15" s="147"/>
      <c r="AD15" s="147"/>
      <c r="AE15" s="147"/>
      <c r="AF15" s="147"/>
      <c r="AG15" s="147" t="s">
        <v>258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9">
        <v>7</v>
      </c>
      <c r="B16" s="190" t="s">
        <v>2558</v>
      </c>
      <c r="C16" s="196" t="s">
        <v>2559</v>
      </c>
      <c r="D16" s="191" t="s">
        <v>700</v>
      </c>
      <c r="E16" s="192">
        <v>55</v>
      </c>
      <c r="F16" s="193"/>
      <c r="G16" s="194">
        <f t="shared" si="0"/>
        <v>0</v>
      </c>
      <c r="H16" s="193"/>
      <c r="I16" s="194">
        <f t="shared" si="1"/>
        <v>0</v>
      </c>
      <c r="J16" s="193"/>
      <c r="K16" s="194">
        <f t="shared" si="2"/>
        <v>0</v>
      </c>
      <c r="L16" s="194">
        <v>21</v>
      </c>
      <c r="M16" s="194">
        <f t="shared" si="3"/>
        <v>0</v>
      </c>
      <c r="N16" s="194">
        <v>0</v>
      </c>
      <c r="O16" s="194">
        <f t="shared" si="4"/>
        <v>0</v>
      </c>
      <c r="P16" s="194">
        <v>0</v>
      </c>
      <c r="Q16" s="194">
        <f t="shared" si="5"/>
        <v>0</v>
      </c>
      <c r="R16" s="194"/>
      <c r="S16" s="194" t="s">
        <v>255</v>
      </c>
      <c r="T16" s="195" t="s">
        <v>256</v>
      </c>
      <c r="U16" s="156">
        <v>0</v>
      </c>
      <c r="V16" s="156">
        <f t="shared" si="6"/>
        <v>0</v>
      </c>
      <c r="W16" s="156"/>
      <c r="X16" s="156" t="s">
        <v>257</v>
      </c>
      <c r="Y16" s="147"/>
      <c r="Z16" s="147"/>
      <c r="AA16" s="147"/>
      <c r="AB16" s="147"/>
      <c r="AC16" s="147"/>
      <c r="AD16" s="147"/>
      <c r="AE16" s="147"/>
      <c r="AF16" s="147"/>
      <c r="AG16" s="147" t="s">
        <v>258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9">
        <v>8</v>
      </c>
      <c r="B17" s="190" t="s">
        <v>2560</v>
      </c>
      <c r="C17" s="196" t="s">
        <v>2561</v>
      </c>
      <c r="D17" s="191" t="s">
        <v>514</v>
      </c>
      <c r="E17" s="192">
        <v>55</v>
      </c>
      <c r="F17" s="193"/>
      <c r="G17" s="194">
        <f t="shared" si="0"/>
        <v>0</v>
      </c>
      <c r="H17" s="193"/>
      <c r="I17" s="194">
        <f t="shared" si="1"/>
        <v>0</v>
      </c>
      <c r="J17" s="193"/>
      <c r="K17" s="194">
        <f t="shared" si="2"/>
        <v>0</v>
      </c>
      <c r="L17" s="194">
        <v>21</v>
      </c>
      <c r="M17" s="194">
        <f t="shared" si="3"/>
        <v>0</v>
      </c>
      <c r="N17" s="194">
        <v>0</v>
      </c>
      <c r="O17" s="194">
        <f t="shared" si="4"/>
        <v>0</v>
      </c>
      <c r="P17" s="194">
        <v>0</v>
      </c>
      <c r="Q17" s="194">
        <f t="shared" si="5"/>
        <v>0</v>
      </c>
      <c r="R17" s="194"/>
      <c r="S17" s="194" t="s">
        <v>255</v>
      </c>
      <c r="T17" s="195" t="s">
        <v>256</v>
      </c>
      <c r="U17" s="156">
        <v>0.05</v>
      </c>
      <c r="V17" s="156">
        <f t="shared" si="6"/>
        <v>2.75</v>
      </c>
      <c r="W17" s="156"/>
      <c r="X17" s="156" t="s">
        <v>257</v>
      </c>
      <c r="Y17" s="147"/>
      <c r="Z17" s="147"/>
      <c r="AA17" s="147"/>
      <c r="AB17" s="147"/>
      <c r="AC17" s="147"/>
      <c r="AD17" s="147"/>
      <c r="AE17" s="147"/>
      <c r="AF17" s="147"/>
      <c r="AG17" s="147" t="s">
        <v>258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9">
        <v>9</v>
      </c>
      <c r="B18" s="190" t="s">
        <v>2562</v>
      </c>
      <c r="C18" s="196" t="s">
        <v>2563</v>
      </c>
      <c r="D18" s="191" t="s">
        <v>1928</v>
      </c>
      <c r="E18" s="192">
        <v>7</v>
      </c>
      <c r="F18" s="193"/>
      <c r="G18" s="194">
        <f t="shared" si="0"/>
        <v>0</v>
      </c>
      <c r="H18" s="193"/>
      <c r="I18" s="194">
        <f t="shared" si="1"/>
        <v>0</v>
      </c>
      <c r="J18" s="193"/>
      <c r="K18" s="194">
        <f t="shared" si="2"/>
        <v>0</v>
      </c>
      <c r="L18" s="194">
        <v>21</v>
      </c>
      <c r="M18" s="194">
        <f t="shared" si="3"/>
        <v>0</v>
      </c>
      <c r="N18" s="194">
        <v>0</v>
      </c>
      <c r="O18" s="194">
        <f t="shared" si="4"/>
        <v>0</v>
      </c>
      <c r="P18" s="194">
        <v>0</v>
      </c>
      <c r="Q18" s="194">
        <f t="shared" si="5"/>
        <v>0</v>
      </c>
      <c r="R18" s="194"/>
      <c r="S18" s="194" t="s">
        <v>255</v>
      </c>
      <c r="T18" s="195" t="s">
        <v>256</v>
      </c>
      <c r="U18" s="156">
        <v>0.36</v>
      </c>
      <c r="V18" s="156">
        <f t="shared" si="6"/>
        <v>2.52</v>
      </c>
      <c r="W18" s="156"/>
      <c r="X18" s="156" t="s">
        <v>257</v>
      </c>
      <c r="Y18" s="147"/>
      <c r="Z18" s="147"/>
      <c r="AA18" s="147"/>
      <c r="AB18" s="147"/>
      <c r="AC18" s="147"/>
      <c r="AD18" s="147"/>
      <c r="AE18" s="147"/>
      <c r="AF18" s="147"/>
      <c r="AG18" s="147" t="s">
        <v>258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6">
        <v>10</v>
      </c>
      <c r="B19" s="167" t="s">
        <v>2564</v>
      </c>
      <c r="C19" s="175" t="s">
        <v>2565</v>
      </c>
      <c r="D19" s="168" t="s">
        <v>254</v>
      </c>
      <c r="E19" s="169">
        <v>1</v>
      </c>
      <c r="F19" s="170"/>
      <c r="G19" s="171">
        <f t="shared" si="0"/>
        <v>0</v>
      </c>
      <c r="H19" s="170"/>
      <c r="I19" s="171">
        <f t="shared" si="1"/>
        <v>0</v>
      </c>
      <c r="J19" s="170"/>
      <c r="K19" s="171">
        <f t="shared" si="2"/>
        <v>0</v>
      </c>
      <c r="L19" s="171">
        <v>21</v>
      </c>
      <c r="M19" s="171">
        <f t="shared" si="3"/>
        <v>0</v>
      </c>
      <c r="N19" s="171">
        <v>0</v>
      </c>
      <c r="O19" s="171">
        <f t="shared" si="4"/>
        <v>0</v>
      </c>
      <c r="P19" s="171">
        <v>0</v>
      </c>
      <c r="Q19" s="171">
        <f t="shared" si="5"/>
        <v>0</v>
      </c>
      <c r="R19" s="171"/>
      <c r="S19" s="171" t="s">
        <v>255</v>
      </c>
      <c r="T19" s="172" t="s">
        <v>256</v>
      </c>
      <c r="U19" s="156">
        <v>3</v>
      </c>
      <c r="V19" s="156">
        <f t="shared" si="6"/>
        <v>3</v>
      </c>
      <c r="W19" s="156"/>
      <c r="X19" s="156" t="s">
        <v>257</v>
      </c>
      <c r="Y19" s="147"/>
      <c r="Z19" s="147"/>
      <c r="AA19" s="147"/>
      <c r="AB19" s="147"/>
      <c r="AC19" s="147"/>
      <c r="AD19" s="147"/>
      <c r="AE19" s="147"/>
      <c r="AF19" s="147"/>
      <c r="AG19" s="147" t="s">
        <v>258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x14ac:dyDescent="0.2">
      <c r="A20" s="3"/>
      <c r="B20" s="4"/>
      <c r="C20" s="177"/>
      <c r="D20" s="6"/>
      <c r="E20" s="3"/>
      <c r="F20" s="3"/>
      <c r="G20" s="3"/>
      <c r="H20" s="3"/>
      <c r="I20" s="3"/>
      <c r="J20" s="3"/>
      <c r="K20" s="3"/>
      <c r="L20" s="3"/>
      <c r="M20" s="3"/>
      <c r="N20" s="3"/>
      <c r="O20" s="3"/>
      <c r="P20" s="3"/>
      <c r="Q20" s="3"/>
      <c r="R20" s="3"/>
      <c r="S20" s="3"/>
      <c r="T20" s="3"/>
      <c r="U20" s="3"/>
      <c r="V20" s="3"/>
      <c r="W20" s="3"/>
      <c r="X20" s="3"/>
      <c r="AE20">
        <v>15</v>
      </c>
      <c r="AF20">
        <v>21</v>
      </c>
      <c r="AG20" t="s">
        <v>237</v>
      </c>
    </row>
    <row r="21" spans="1:60" x14ac:dyDescent="0.2">
      <c r="A21" s="150"/>
      <c r="B21" s="151" t="s">
        <v>29</v>
      </c>
      <c r="C21" s="178"/>
      <c r="D21" s="152"/>
      <c r="E21" s="153"/>
      <c r="F21" s="153"/>
      <c r="G21" s="173">
        <f>G8</f>
        <v>0</v>
      </c>
      <c r="H21" s="3"/>
      <c r="I21" s="3"/>
      <c r="J21" s="3"/>
      <c r="K21" s="3"/>
      <c r="L21" s="3"/>
      <c r="M21" s="3"/>
      <c r="N21" s="3"/>
      <c r="O21" s="3"/>
      <c r="P21" s="3"/>
      <c r="Q21" s="3"/>
      <c r="R21" s="3"/>
      <c r="S21" s="3"/>
      <c r="T21" s="3"/>
      <c r="U21" s="3"/>
      <c r="V21" s="3"/>
      <c r="W21" s="3"/>
      <c r="X21" s="3"/>
      <c r="AE21">
        <f>SUMIF(L7:L19,AE20,G7:G19)</f>
        <v>0</v>
      </c>
      <c r="AF21">
        <f>SUMIF(L7:L19,AF20,G7:G19)</f>
        <v>0</v>
      </c>
      <c r="AG21" t="s">
        <v>372</v>
      </c>
    </row>
    <row r="22" spans="1:60" x14ac:dyDescent="0.2">
      <c r="C22" s="179"/>
      <c r="D22" s="10"/>
      <c r="AG22" t="s">
        <v>373</v>
      </c>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DKVVn0I+98jeDS63P7q5pZMMDtSnua7gUzcWo7JdvuUIcqPI10W7H4DfOgUA+soNorajjgTw5qtFmXYoli5pw==" saltValue="/0Mn9xcSqI6ZtnVUR7qpig==" spinCount="100000" sheet="1"/>
  <mergeCells count="5">
    <mergeCell ref="A1:G1"/>
    <mergeCell ref="C2:G2"/>
    <mergeCell ref="C3:G3"/>
    <mergeCell ref="C4:G4"/>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51</v>
      </c>
      <c r="C3" s="258" t="s">
        <v>52</v>
      </c>
      <c r="D3" s="259"/>
      <c r="E3" s="259"/>
      <c r="F3" s="259"/>
      <c r="G3" s="260"/>
      <c r="AC3" s="121" t="s">
        <v>226</v>
      </c>
      <c r="AG3" t="s">
        <v>227</v>
      </c>
    </row>
    <row r="4" spans="1:60" ht="24.95" customHeight="1" x14ac:dyDescent="0.2">
      <c r="A4" s="140" t="s">
        <v>9</v>
      </c>
      <c r="B4" s="141" t="s">
        <v>68</v>
      </c>
      <c r="C4" s="261" t="s">
        <v>69</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49</v>
      </c>
      <c r="C8" s="174" t="s">
        <v>114</v>
      </c>
      <c r="D8" s="162"/>
      <c r="E8" s="163"/>
      <c r="F8" s="164"/>
      <c r="G8" s="164">
        <f>SUMIF(AG9:AG10,"&lt;&gt;NOR",G9:G10)</f>
        <v>0</v>
      </c>
      <c r="H8" s="164"/>
      <c r="I8" s="164">
        <f>SUM(I9:I10)</f>
        <v>0</v>
      </c>
      <c r="J8" s="164"/>
      <c r="K8" s="164">
        <f>SUM(K9:K10)</f>
        <v>0</v>
      </c>
      <c r="L8" s="164"/>
      <c r="M8" s="164">
        <f>SUM(M9:M10)</f>
        <v>0</v>
      </c>
      <c r="N8" s="164"/>
      <c r="O8" s="164">
        <f>SUM(O9:O10)</f>
        <v>0</v>
      </c>
      <c r="P8" s="164"/>
      <c r="Q8" s="164">
        <f>SUM(Q9:Q10)</f>
        <v>0</v>
      </c>
      <c r="R8" s="164"/>
      <c r="S8" s="164"/>
      <c r="T8" s="165"/>
      <c r="U8" s="159"/>
      <c r="V8" s="159">
        <f>SUM(V9:V10)</f>
        <v>0</v>
      </c>
      <c r="W8" s="159"/>
      <c r="X8" s="159"/>
      <c r="AG8" t="s">
        <v>251</v>
      </c>
    </row>
    <row r="9" spans="1:60" outlineLevel="1" x14ac:dyDescent="0.2">
      <c r="A9" s="189">
        <v>1</v>
      </c>
      <c r="B9" s="190" t="s">
        <v>2566</v>
      </c>
      <c r="C9" s="196" t="s">
        <v>2567</v>
      </c>
      <c r="D9" s="191" t="s">
        <v>1928</v>
      </c>
      <c r="E9" s="192">
        <v>1</v>
      </c>
      <c r="F9" s="193"/>
      <c r="G9" s="194">
        <f>ROUND(E9*F9,2)</f>
        <v>0</v>
      </c>
      <c r="H9" s="193"/>
      <c r="I9" s="194">
        <f>ROUND(E9*H9,2)</f>
        <v>0</v>
      </c>
      <c r="J9" s="193"/>
      <c r="K9" s="194">
        <f>ROUND(E9*J9,2)</f>
        <v>0</v>
      </c>
      <c r="L9" s="194">
        <v>21</v>
      </c>
      <c r="M9" s="194">
        <f>G9*(1+L9/100)</f>
        <v>0</v>
      </c>
      <c r="N9" s="194">
        <v>0</v>
      </c>
      <c r="O9" s="194">
        <f>ROUND(E9*N9,2)</f>
        <v>0</v>
      </c>
      <c r="P9" s="194">
        <v>0</v>
      </c>
      <c r="Q9" s="194">
        <f>ROUND(E9*P9,2)</f>
        <v>0</v>
      </c>
      <c r="R9" s="194"/>
      <c r="S9" s="194" t="s">
        <v>255</v>
      </c>
      <c r="T9" s="195" t="s">
        <v>256</v>
      </c>
      <c r="U9" s="156">
        <v>0</v>
      </c>
      <c r="V9" s="156">
        <f>ROUND(E9*U9,2)</f>
        <v>0</v>
      </c>
      <c r="W9" s="156"/>
      <c r="X9" s="156" t="s">
        <v>961</v>
      </c>
      <c r="Y9" s="147"/>
      <c r="Z9" s="147"/>
      <c r="AA9" s="147"/>
      <c r="AB9" s="147"/>
      <c r="AC9" s="147"/>
      <c r="AD9" s="147"/>
      <c r="AE9" s="147"/>
      <c r="AF9" s="147"/>
      <c r="AG9" s="147" t="s">
        <v>1617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9">
        <v>2</v>
      </c>
      <c r="B10" s="190" t="s">
        <v>2568</v>
      </c>
      <c r="C10" s="196" t="s">
        <v>2569</v>
      </c>
      <c r="D10" s="191" t="s">
        <v>1928</v>
      </c>
      <c r="E10" s="192">
        <v>1</v>
      </c>
      <c r="F10" s="193"/>
      <c r="G10" s="194">
        <f>ROUND(E10*F10,2)</f>
        <v>0</v>
      </c>
      <c r="H10" s="193"/>
      <c r="I10" s="194">
        <f>ROUND(E10*H10,2)</f>
        <v>0</v>
      </c>
      <c r="J10" s="193"/>
      <c r="K10" s="194">
        <f>ROUND(E10*J10,2)</f>
        <v>0</v>
      </c>
      <c r="L10" s="194">
        <v>21</v>
      </c>
      <c r="M10" s="194">
        <f>G10*(1+L10/100)</f>
        <v>0</v>
      </c>
      <c r="N10" s="194">
        <v>0</v>
      </c>
      <c r="O10" s="194">
        <f>ROUND(E10*N10,2)</f>
        <v>0</v>
      </c>
      <c r="P10" s="194">
        <v>0</v>
      </c>
      <c r="Q10" s="194">
        <f>ROUND(E10*P10,2)</f>
        <v>0</v>
      </c>
      <c r="R10" s="194"/>
      <c r="S10" s="194" t="s">
        <v>255</v>
      </c>
      <c r="T10" s="195" t="s">
        <v>256</v>
      </c>
      <c r="U10" s="156">
        <v>0</v>
      </c>
      <c r="V10" s="156">
        <f>ROUND(E10*U10,2)</f>
        <v>0</v>
      </c>
      <c r="W10" s="156"/>
      <c r="X10" s="156" t="s">
        <v>257</v>
      </c>
      <c r="Y10" s="147"/>
      <c r="Z10" s="147"/>
      <c r="AA10" s="147"/>
      <c r="AB10" s="147"/>
      <c r="AC10" s="147"/>
      <c r="AD10" s="147"/>
      <c r="AE10" s="147"/>
      <c r="AF10" s="147"/>
      <c r="AG10" s="147" t="s">
        <v>1598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60" t="s">
        <v>250</v>
      </c>
      <c r="B11" s="161" t="s">
        <v>54</v>
      </c>
      <c r="C11" s="174" t="s">
        <v>117</v>
      </c>
      <c r="D11" s="162"/>
      <c r="E11" s="163"/>
      <c r="F11" s="164"/>
      <c r="G11" s="164">
        <f>SUMIF(AG12:AG26,"&lt;&gt;NOR",G12:G26)</f>
        <v>0</v>
      </c>
      <c r="H11" s="164"/>
      <c r="I11" s="164">
        <f>SUM(I12:I26)</f>
        <v>0</v>
      </c>
      <c r="J11" s="164"/>
      <c r="K11" s="164">
        <f>SUM(K12:K26)</f>
        <v>0</v>
      </c>
      <c r="L11" s="164"/>
      <c r="M11" s="164">
        <f>SUM(M12:M26)</f>
        <v>0</v>
      </c>
      <c r="N11" s="164"/>
      <c r="O11" s="164">
        <f>SUM(O12:O26)</f>
        <v>0</v>
      </c>
      <c r="P11" s="164"/>
      <c r="Q11" s="164">
        <f>SUM(Q12:Q26)</f>
        <v>0</v>
      </c>
      <c r="R11" s="164"/>
      <c r="S11" s="164"/>
      <c r="T11" s="165"/>
      <c r="U11" s="159"/>
      <c r="V11" s="159">
        <f>SUM(V12:V26)</f>
        <v>0</v>
      </c>
      <c r="W11" s="159"/>
      <c r="X11" s="159"/>
      <c r="AG11" t="s">
        <v>251</v>
      </c>
    </row>
    <row r="12" spans="1:60" outlineLevel="1" x14ac:dyDescent="0.2">
      <c r="A12" s="189">
        <v>3</v>
      </c>
      <c r="B12" s="190" t="s">
        <v>2570</v>
      </c>
      <c r="C12" s="196" t="s">
        <v>2571</v>
      </c>
      <c r="D12" s="191" t="s">
        <v>1928</v>
      </c>
      <c r="E12" s="192">
        <v>1</v>
      </c>
      <c r="F12" s="193"/>
      <c r="G12" s="194">
        <f t="shared" ref="G12:G26" si="0">ROUND(E12*F12,2)</f>
        <v>0</v>
      </c>
      <c r="H12" s="193"/>
      <c r="I12" s="194">
        <f t="shared" ref="I12:I26" si="1">ROUND(E12*H12,2)</f>
        <v>0</v>
      </c>
      <c r="J12" s="193"/>
      <c r="K12" s="194">
        <f t="shared" ref="K12:K26" si="2">ROUND(E12*J12,2)</f>
        <v>0</v>
      </c>
      <c r="L12" s="194">
        <v>21</v>
      </c>
      <c r="M12" s="194">
        <f t="shared" ref="M12:M26" si="3">G12*(1+L12/100)</f>
        <v>0</v>
      </c>
      <c r="N12" s="194">
        <v>0</v>
      </c>
      <c r="O12" s="194">
        <f t="shared" ref="O12:O26" si="4">ROUND(E12*N12,2)</f>
        <v>0</v>
      </c>
      <c r="P12" s="194">
        <v>0</v>
      </c>
      <c r="Q12" s="194">
        <f t="shared" ref="Q12:Q26" si="5">ROUND(E12*P12,2)</f>
        <v>0</v>
      </c>
      <c r="R12" s="194"/>
      <c r="S12" s="194" t="s">
        <v>255</v>
      </c>
      <c r="T12" s="195" t="s">
        <v>256</v>
      </c>
      <c r="U12" s="156">
        <v>0</v>
      </c>
      <c r="V12" s="156">
        <f t="shared" ref="V12:V26" si="6">ROUND(E12*U12,2)</f>
        <v>0</v>
      </c>
      <c r="W12" s="156"/>
      <c r="X12" s="156" t="s">
        <v>961</v>
      </c>
      <c r="Y12" s="147"/>
      <c r="Z12" s="147"/>
      <c r="AA12" s="147"/>
      <c r="AB12" s="147"/>
      <c r="AC12" s="147"/>
      <c r="AD12" s="147"/>
      <c r="AE12" s="147"/>
      <c r="AF12" s="147"/>
      <c r="AG12" s="147" t="s">
        <v>1617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9">
        <v>4</v>
      </c>
      <c r="B13" s="190" t="s">
        <v>2572</v>
      </c>
      <c r="C13" s="196" t="s">
        <v>2573</v>
      </c>
      <c r="D13" s="191" t="s">
        <v>1928</v>
      </c>
      <c r="E13" s="192">
        <v>1</v>
      </c>
      <c r="F13" s="193"/>
      <c r="G13" s="194">
        <f t="shared" si="0"/>
        <v>0</v>
      </c>
      <c r="H13" s="193"/>
      <c r="I13" s="194">
        <f t="shared" si="1"/>
        <v>0</v>
      </c>
      <c r="J13" s="193"/>
      <c r="K13" s="194">
        <f t="shared" si="2"/>
        <v>0</v>
      </c>
      <c r="L13" s="194">
        <v>21</v>
      </c>
      <c r="M13" s="194">
        <f t="shared" si="3"/>
        <v>0</v>
      </c>
      <c r="N13" s="194">
        <v>0</v>
      </c>
      <c r="O13" s="194">
        <f t="shared" si="4"/>
        <v>0</v>
      </c>
      <c r="P13" s="194">
        <v>0</v>
      </c>
      <c r="Q13" s="194">
        <f t="shared" si="5"/>
        <v>0</v>
      </c>
      <c r="R13" s="194"/>
      <c r="S13" s="194" t="s">
        <v>255</v>
      </c>
      <c r="T13" s="195" t="s">
        <v>256</v>
      </c>
      <c r="U13" s="156">
        <v>0</v>
      </c>
      <c r="V13" s="156">
        <f t="shared" si="6"/>
        <v>0</v>
      </c>
      <c r="W13" s="156"/>
      <c r="X13" s="156" t="s">
        <v>961</v>
      </c>
      <c r="Y13" s="147"/>
      <c r="Z13" s="147"/>
      <c r="AA13" s="147"/>
      <c r="AB13" s="147"/>
      <c r="AC13" s="147"/>
      <c r="AD13" s="147"/>
      <c r="AE13" s="147"/>
      <c r="AF13" s="147"/>
      <c r="AG13" s="147" t="s">
        <v>1617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9">
        <v>5</v>
      </c>
      <c r="B14" s="190" t="s">
        <v>2574</v>
      </c>
      <c r="C14" s="196" t="s">
        <v>2575</v>
      </c>
      <c r="D14" s="191" t="s">
        <v>1928</v>
      </c>
      <c r="E14" s="192">
        <v>1</v>
      </c>
      <c r="F14" s="193"/>
      <c r="G14" s="194">
        <f t="shared" si="0"/>
        <v>0</v>
      </c>
      <c r="H14" s="193"/>
      <c r="I14" s="194">
        <f t="shared" si="1"/>
        <v>0</v>
      </c>
      <c r="J14" s="193"/>
      <c r="K14" s="194">
        <f t="shared" si="2"/>
        <v>0</v>
      </c>
      <c r="L14" s="194">
        <v>21</v>
      </c>
      <c r="M14" s="194">
        <f t="shared" si="3"/>
        <v>0</v>
      </c>
      <c r="N14" s="194">
        <v>0</v>
      </c>
      <c r="O14" s="194">
        <f t="shared" si="4"/>
        <v>0</v>
      </c>
      <c r="P14" s="194">
        <v>0</v>
      </c>
      <c r="Q14" s="194">
        <f t="shared" si="5"/>
        <v>0</v>
      </c>
      <c r="R14" s="194"/>
      <c r="S14" s="194" t="s">
        <v>255</v>
      </c>
      <c r="T14" s="195" t="s">
        <v>256</v>
      </c>
      <c r="U14" s="156">
        <v>0</v>
      </c>
      <c r="V14" s="156">
        <f t="shared" si="6"/>
        <v>0</v>
      </c>
      <c r="W14" s="156"/>
      <c r="X14" s="156" t="s">
        <v>961</v>
      </c>
      <c r="Y14" s="147"/>
      <c r="Z14" s="147"/>
      <c r="AA14" s="147"/>
      <c r="AB14" s="147"/>
      <c r="AC14" s="147"/>
      <c r="AD14" s="147"/>
      <c r="AE14" s="147"/>
      <c r="AF14" s="147"/>
      <c r="AG14" s="147" t="s">
        <v>1617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9">
        <v>6</v>
      </c>
      <c r="B15" s="190" t="s">
        <v>2576</v>
      </c>
      <c r="C15" s="196" t="s">
        <v>2577</v>
      </c>
      <c r="D15" s="191" t="s">
        <v>1928</v>
      </c>
      <c r="E15" s="192">
        <v>1</v>
      </c>
      <c r="F15" s="193"/>
      <c r="G15" s="194">
        <f t="shared" si="0"/>
        <v>0</v>
      </c>
      <c r="H15" s="193"/>
      <c r="I15" s="194">
        <f t="shared" si="1"/>
        <v>0</v>
      </c>
      <c r="J15" s="193"/>
      <c r="K15" s="194">
        <f t="shared" si="2"/>
        <v>0</v>
      </c>
      <c r="L15" s="194">
        <v>21</v>
      </c>
      <c r="M15" s="194">
        <f t="shared" si="3"/>
        <v>0</v>
      </c>
      <c r="N15" s="194">
        <v>0</v>
      </c>
      <c r="O15" s="194">
        <f t="shared" si="4"/>
        <v>0</v>
      </c>
      <c r="P15" s="194">
        <v>0</v>
      </c>
      <c r="Q15" s="194">
        <f t="shared" si="5"/>
        <v>0</v>
      </c>
      <c r="R15" s="194"/>
      <c r="S15" s="194" t="s">
        <v>255</v>
      </c>
      <c r="T15" s="195" t="s">
        <v>256</v>
      </c>
      <c r="U15" s="156">
        <v>0</v>
      </c>
      <c r="V15" s="156">
        <f t="shared" si="6"/>
        <v>0</v>
      </c>
      <c r="W15" s="156"/>
      <c r="X15" s="156" t="s">
        <v>961</v>
      </c>
      <c r="Y15" s="147"/>
      <c r="Z15" s="147"/>
      <c r="AA15" s="147"/>
      <c r="AB15" s="147"/>
      <c r="AC15" s="147"/>
      <c r="AD15" s="147"/>
      <c r="AE15" s="147"/>
      <c r="AF15" s="147"/>
      <c r="AG15" s="147" t="s">
        <v>1617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9">
        <v>7</v>
      </c>
      <c r="B16" s="190" t="s">
        <v>2578</v>
      </c>
      <c r="C16" s="196" t="s">
        <v>2579</v>
      </c>
      <c r="D16" s="191" t="s">
        <v>1928</v>
      </c>
      <c r="E16" s="192">
        <v>1</v>
      </c>
      <c r="F16" s="193"/>
      <c r="G16" s="194">
        <f t="shared" si="0"/>
        <v>0</v>
      </c>
      <c r="H16" s="193"/>
      <c r="I16" s="194">
        <f t="shared" si="1"/>
        <v>0</v>
      </c>
      <c r="J16" s="193"/>
      <c r="K16" s="194">
        <f t="shared" si="2"/>
        <v>0</v>
      </c>
      <c r="L16" s="194">
        <v>21</v>
      </c>
      <c r="M16" s="194">
        <f t="shared" si="3"/>
        <v>0</v>
      </c>
      <c r="N16" s="194">
        <v>0</v>
      </c>
      <c r="O16" s="194">
        <f t="shared" si="4"/>
        <v>0</v>
      </c>
      <c r="P16" s="194">
        <v>0</v>
      </c>
      <c r="Q16" s="194">
        <f t="shared" si="5"/>
        <v>0</v>
      </c>
      <c r="R16" s="194"/>
      <c r="S16" s="194" t="s">
        <v>255</v>
      </c>
      <c r="T16" s="195" t="s">
        <v>256</v>
      </c>
      <c r="U16" s="156">
        <v>0</v>
      </c>
      <c r="V16" s="156">
        <f t="shared" si="6"/>
        <v>0</v>
      </c>
      <c r="W16" s="156"/>
      <c r="X16" s="156" t="s">
        <v>961</v>
      </c>
      <c r="Y16" s="147"/>
      <c r="Z16" s="147"/>
      <c r="AA16" s="147"/>
      <c r="AB16" s="147"/>
      <c r="AC16" s="147"/>
      <c r="AD16" s="147"/>
      <c r="AE16" s="147"/>
      <c r="AF16" s="147"/>
      <c r="AG16" s="147" t="s">
        <v>1617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9">
        <v>8</v>
      </c>
      <c r="B17" s="190" t="s">
        <v>2580</v>
      </c>
      <c r="C17" s="196" t="s">
        <v>2581</v>
      </c>
      <c r="D17" s="191" t="s">
        <v>1928</v>
      </c>
      <c r="E17" s="192">
        <v>2</v>
      </c>
      <c r="F17" s="193"/>
      <c r="G17" s="194">
        <f t="shared" si="0"/>
        <v>0</v>
      </c>
      <c r="H17" s="193"/>
      <c r="I17" s="194">
        <f t="shared" si="1"/>
        <v>0</v>
      </c>
      <c r="J17" s="193"/>
      <c r="K17" s="194">
        <f t="shared" si="2"/>
        <v>0</v>
      </c>
      <c r="L17" s="194">
        <v>21</v>
      </c>
      <c r="M17" s="194">
        <f t="shared" si="3"/>
        <v>0</v>
      </c>
      <c r="N17" s="194">
        <v>0</v>
      </c>
      <c r="O17" s="194">
        <f t="shared" si="4"/>
        <v>0</v>
      </c>
      <c r="P17" s="194">
        <v>0</v>
      </c>
      <c r="Q17" s="194">
        <f t="shared" si="5"/>
        <v>0</v>
      </c>
      <c r="R17" s="194"/>
      <c r="S17" s="194" t="s">
        <v>255</v>
      </c>
      <c r="T17" s="195" t="s">
        <v>256</v>
      </c>
      <c r="U17" s="156">
        <v>0</v>
      </c>
      <c r="V17" s="156">
        <f t="shared" si="6"/>
        <v>0</v>
      </c>
      <c r="W17" s="156"/>
      <c r="X17" s="156" t="s">
        <v>961</v>
      </c>
      <c r="Y17" s="147"/>
      <c r="Z17" s="147"/>
      <c r="AA17" s="147"/>
      <c r="AB17" s="147"/>
      <c r="AC17" s="147"/>
      <c r="AD17" s="147"/>
      <c r="AE17" s="147"/>
      <c r="AF17" s="147"/>
      <c r="AG17" s="147" t="s">
        <v>1617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9">
        <v>9</v>
      </c>
      <c r="B18" s="190" t="s">
        <v>2582</v>
      </c>
      <c r="C18" s="196" t="s">
        <v>2583</v>
      </c>
      <c r="D18" s="191" t="s">
        <v>1928</v>
      </c>
      <c r="E18" s="192">
        <v>1</v>
      </c>
      <c r="F18" s="193"/>
      <c r="G18" s="194">
        <f t="shared" si="0"/>
        <v>0</v>
      </c>
      <c r="H18" s="193"/>
      <c r="I18" s="194">
        <f t="shared" si="1"/>
        <v>0</v>
      </c>
      <c r="J18" s="193"/>
      <c r="K18" s="194">
        <f t="shared" si="2"/>
        <v>0</v>
      </c>
      <c r="L18" s="194">
        <v>21</v>
      </c>
      <c r="M18" s="194">
        <f t="shared" si="3"/>
        <v>0</v>
      </c>
      <c r="N18" s="194">
        <v>0</v>
      </c>
      <c r="O18" s="194">
        <f t="shared" si="4"/>
        <v>0</v>
      </c>
      <c r="P18" s="194">
        <v>0</v>
      </c>
      <c r="Q18" s="194">
        <f t="shared" si="5"/>
        <v>0</v>
      </c>
      <c r="R18" s="194"/>
      <c r="S18" s="194" t="s">
        <v>255</v>
      </c>
      <c r="T18" s="195" t="s">
        <v>256</v>
      </c>
      <c r="U18" s="156">
        <v>0</v>
      </c>
      <c r="V18" s="156">
        <f t="shared" si="6"/>
        <v>0</v>
      </c>
      <c r="W18" s="156"/>
      <c r="X18" s="156" t="s">
        <v>961</v>
      </c>
      <c r="Y18" s="147"/>
      <c r="Z18" s="147"/>
      <c r="AA18" s="147"/>
      <c r="AB18" s="147"/>
      <c r="AC18" s="147"/>
      <c r="AD18" s="147"/>
      <c r="AE18" s="147"/>
      <c r="AF18" s="147"/>
      <c r="AG18" s="147" t="s">
        <v>1617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9">
        <v>10</v>
      </c>
      <c r="B19" s="190" t="s">
        <v>2584</v>
      </c>
      <c r="C19" s="196" t="s">
        <v>2585</v>
      </c>
      <c r="D19" s="191" t="s">
        <v>1928</v>
      </c>
      <c r="E19" s="192">
        <v>1</v>
      </c>
      <c r="F19" s="193"/>
      <c r="G19" s="194">
        <f t="shared" si="0"/>
        <v>0</v>
      </c>
      <c r="H19" s="193"/>
      <c r="I19" s="194">
        <f t="shared" si="1"/>
        <v>0</v>
      </c>
      <c r="J19" s="193"/>
      <c r="K19" s="194">
        <f t="shared" si="2"/>
        <v>0</v>
      </c>
      <c r="L19" s="194">
        <v>21</v>
      </c>
      <c r="M19" s="194">
        <f t="shared" si="3"/>
        <v>0</v>
      </c>
      <c r="N19" s="194">
        <v>0</v>
      </c>
      <c r="O19" s="194">
        <f t="shared" si="4"/>
        <v>0</v>
      </c>
      <c r="P19" s="194">
        <v>0</v>
      </c>
      <c r="Q19" s="194">
        <f t="shared" si="5"/>
        <v>0</v>
      </c>
      <c r="R19" s="194"/>
      <c r="S19" s="194" t="s">
        <v>255</v>
      </c>
      <c r="T19" s="195" t="s">
        <v>256</v>
      </c>
      <c r="U19" s="156">
        <v>0</v>
      </c>
      <c r="V19" s="156">
        <f t="shared" si="6"/>
        <v>0</v>
      </c>
      <c r="W19" s="156"/>
      <c r="X19" s="156" t="s">
        <v>961</v>
      </c>
      <c r="Y19" s="147"/>
      <c r="Z19" s="147"/>
      <c r="AA19" s="147"/>
      <c r="AB19" s="147"/>
      <c r="AC19" s="147"/>
      <c r="AD19" s="147"/>
      <c r="AE19" s="147"/>
      <c r="AF19" s="147"/>
      <c r="AG19" s="147" t="s">
        <v>1617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9">
        <v>11</v>
      </c>
      <c r="B20" s="190" t="s">
        <v>2586</v>
      </c>
      <c r="C20" s="196" t="s">
        <v>2587</v>
      </c>
      <c r="D20" s="191" t="s">
        <v>1928</v>
      </c>
      <c r="E20" s="192">
        <v>1</v>
      </c>
      <c r="F20" s="193"/>
      <c r="G20" s="194">
        <f t="shared" si="0"/>
        <v>0</v>
      </c>
      <c r="H20" s="193"/>
      <c r="I20" s="194">
        <f t="shared" si="1"/>
        <v>0</v>
      </c>
      <c r="J20" s="193"/>
      <c r="K20" s="194">
        <f t="shared" si="2"/>
        <v>0</v>
      </c>
      <c r="L20" s="194">
        <v>21</v>
      </c>
      <c r="M20" s="194">
        <f t="shared" si="3"/>
        <v>0</v>
      </c>
      <c r="N20" s="194">
        <v>0</v>
      </c>
      <c r="O20" s="194">
        <f t="shared" si="4"/>
        <v>0</v>
      </c>
      <c r="P20" s="194">
        <v>0</v>
      </c>
      <c r="Q20" s="194">
        <f t="shared" si="5"/>
        <v>0</v>
      </c>
      <c r="R20" s="194"/>
      <c r="S20" s="194" t="s">
        <v>255</v>
      </c>
      <c r="T20" s="195" t="s">
        <v>256</v>
      </c>
      <c r="U20" s="156">
        <v>0</v>
      </c>
      <c r="V20" s="156">
        <f t="shared" si="6"/>
        <v>0</v>
      </c>
      <c r="W20" s="156"/>
      <c r="X20" s="156" t="s">
        <v>961</v>
      </c>
      <c r="Y20" s="147"/>
      <c r="Z20" s="147"/>
      <c r="AA20" s="147"/>
      <c r="AB20" s="147"/>
      <c r="AC20" s="147"/>
      <c r="AD20" s="147"/>
      <c r="AE20" s="147"/>
      <c r="AF20" s="147"/>
      <c r="AG20" s="147" t="s">
        <v>1617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9">
        <v>12</v>
      </c>
      <c r="B21" s="190" t="s">
        <v>2588</v>
      </c>
      <c r="C21" s="196" t="s">
        <v>2589</v>
      </c>
      <c r="D21" s="191" t="s">
        <v>1928</v>
      </c>
      <c r="E21" s="192">
        <v>1</v>
      </c>
      <c r="F21" s="193"/>
      <c r="G21" s="194">
        <f t="shared" si="0"/>
        <v>0</v>
      </c>
      <c r="H21" s="193"/>
      <c r="I21" s="194">
        <f t="shared" si="1"/>
        <v>0</v>
      </c>
      <c r="J21" s="193"/>
      <c r="K21" s="194">
        <f t="shared" si="2"/>
        <v>0</v>
      </c>
      <c r="L21" s="194">
        <v>21</v>
      </c>
      <c r="M21" s="194">
        <f t="shared" si="3"/>
        <v>0</v>
      </c>
      <c r="N21" s="194">
        <v>0</v>
      </c>
      <c r="O21" s="194">
        <f t="shared" si="4"/>
        <v>0</v>
      </c>
      <c r="P21" s="194">
        <v>0</v>
      </c>
      <c r="Q21" s="194">
        <f t="shared" si="5"/>
        <v>0</v>
      </c>
      <c r="R21" s="194"/>
      <c r="S21" s="194" t="s">
        <v>255</v>
      </c>
      <c r="T21" s="195" t="s">
        <v>256</v>
      </c>
      <c r="U21" s="156">
        <v>0</v>
      </c>
      <c r="V21" s="156">
        <f t="shared" si="6"/>
        <v>0</v>
      </c>
      <c r="W21" s="156"/>
      <c r="X21" s="156" t="s">
        <v>961</v>
      </c>
      <c r="Y21" s="147"/>
      <c r="Z21" s="147"/>
      <c r="AA21" s="147"/>
      <c r="AB21" s="147"/>
      <c r="AC21" s="147"/>
      <c r="AD21" s="147"/>
      <c r="AE21" s="147"/>
      <c r="AF21" s="147"/>
      <c r="AG21" s="147" t="s">
        <v>1617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9">
        <v>13</v>
      </c>
      <c r="B22" s="190" t="s">
        <v>2590</v>
      </c>
      <c r="C22" s="196" t="s">
        <v>2591</v>
      </c>
      <c r="D22" s="191" t="s">
        <v>1928</v>
      </c>
      <c r="E22" s="192">
        <v>6</v>
      </c>
      <c r="F22" s="193"/>
      <c r="G22" s="194">
        <f t="shared" si="0"/>
        <v>0</v>
      </c>
      <c r="H22" s="193"/>
      <c r="I22" s="194">
        <f t="shared" si="1"/>
        <v>0</v>
      </c>
      <c r="J22" s="193"/>
      <c r="K22" s="194">
        <f t="shared" si="2"/>
        <v>0</v>
      </c>
      <c r="L22" s="194">
        <v>21</v>
      </c>
      <c r="M22" s="194">
        <f t="shared" si="3"/>
        <v>0</v>
      </c>
      <c r="N22" s="194">
        <v>0</v>
      </c>
      <c r="O22" s="194">
        <f t="shared" si="4"/>
        <v>0</v>
      </c>
      <c r="P22" s="194">
        <v>0</v>
      </c>
      <c r="Q22" s="194">
        <f t="shared" si="5"/>
        <v>0</v>
      </c>
      <c r="R22" s="194"/>
      <c r="S22" s="194" t="s">
        <v>255</v>
      </c>
      <c r="T22" s="195" t="s">
        <v>256</v>
      </c>
      <c r="U22" s="156">
        <v>0</v>
      </c>
      <c r="V22" s="156">
        <f t="shared" si="6"/>
        <v>0</v>
      </c>
      <c r="W22" s="156"/>
      <c r="X22" s="156" t="s">
        <v>961</v>
      </c>
      <c r="Y22" s="147"/>
      <c r="Z22" s="147"/>
      <c r="AA22" s="147"/>
      <c r="AB22" s="147"/>
      <c r="AC22" s="147"/>
      <c r="AD22" s="147"/>
      <c r="AE22" s="147"/>
      <c r="AF22" s="147"/>
      <c r="AG22" s="147" t="s">
        <v>1617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89">
        <v>14</v>
      </c>
      <c r="B23" s="190" t="s">
        <v>2592</v>
      </c>
      <c r="C23" s="196" t="s">
        <v>2593</v>
      </c>
      <c r="D23" s="191" t="s">
        <v>1928</v>
      </c>
      <c r="E23" s="192">
        <v>1</v>
      </c>
      <c r="F23" s="193"/>
      <c r="G23" s="194">
        <f t="shared" si="0"/>
        <v>0</v>
      </c>
      <c r="H23" s="193"/>
      <c r="I23" s="194">
        <f t="shared" si="1"/>
        <v>0</v>
      </c>
      <c r="J23" s="193"/>
      <c r="K23" s="194">
        <f t="shared" si="2"/>
        <v>0</v>
      </c>
      <c r="L23" s="194">
        <v>21</v>
      </c>
      <c r="M23" s="194">
        <f t="shared" si="3"/>
        <v>0</v>
      </c>
      <c r="N23" s="194">
        <v>0</v>
      </c>
      <c r="O23" s="194">
        <f t="shared" si="4"/>
        <v>0</v>
      </c>
      <c r="P23" s="194">
        <v>0</v>
      </c>
      <c r="Q23" s="194">
        <f t="shared" si="5"/>
        <v>0</v>
      </c>
      <c r="R23" s="194"/>
      <c r="S23" s="194" t="s">
        <v>255</v>
      </c>
      <c r="T23" s="195" t="s">
        <v>256</v>
      </c>
      <c r="U23" s="156">
        <v>0</v>
      </c>
      <c r="V23" s="156">
        <f t="shared" si="6"/>
        <v>0</v>
      </c>
      <c r="W23" s="156"/>
      <c r="X23" s="156" t="s">
        <v>257</v>
      </c>
      <c r="Y23" s="147"/>
      <c r="Z23" s="147"/>
      <c r="AA23" s="147"/>
      <c r="AB23" s="147"/>
      <c r="AC23" s="147"/>
      <c r="AD23" s="147"/>
      <c r="AE23" s="147"/>
      <c r="AF23" s="147"/>
      <c r="AG23" s="147" t="s">
        <v>1598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9">
        <v>15</v>
      </c>
      <c r="B24" s="190" t="s">
        <v>1960</v>
      </c>
      <c r="C24" s="196" t="s">
        <v>2594</v>
      </c>
      <c r="D24" s="191" t="s">
        <v>1928</v>
      </c>
      <c r="E24" s="192">
        <v>1</v>
      </c>
      <c r="F24" s="193"/>
      <c r="G24" s="194">
        <f t="shared" si="0"/>
        <v>0</v>
      </c>
      <c r="H24" s="193"/>
      <c r="I24" s="194">
        <f t="shared" si="1"/>
        <v>0</v>
      </c>
      <c r="J24" s="193"/>
      <c r="K24" s="194">
        <f t="shared" si="2"/>
        <v>0</v>
      </c>
      <c r="L24" s="194">
        <v>21</v>
      </c>
      <c r="M24" s="194">
        <f t="shared" si="3"/>
        <v>0</v>
      </c>
      <c r="N24" s="194">
        <v>0</v>
      </c>
      <c r="O24" s="194">
        <f t="shared" si="4"/>
        <v>0</v>
      </c>
      <c r="P24" s="194">
        <v>0</v>
      </c>
      <c r="Q24" s="194">
        <f t="shared" si="5"/>
        <v>0</v>
      </c>
      <c r="R24" s="194"/>
      <c r="S24" s="194" t="s">
        <v>255</v>
      </c>
      <c r="T24" s="195" t="s">
        <v>256</v>
      </c>
      <c r="U24" s="156">
        <v>0</v>
      </c>
      <c r="V24" s="156">
        <f t="shared" si="6"/>
        <v>0</v>
      </c>
      <c r="W24" s="156"/>
      <c r="X24" s="156" t="s">
        <v>257</v>
      </c>
      <c r="Y24" s="147"/>
      <c r="Z24" s="147"/>
      <c r="AA24" s="147"/>
      <c r="AB24" s="147"/>
      <c r="AC24" s="147"/>
      <c r="AD24" s="147"/>
      <c r="AE24" s="147"/>
      <c r="AF24" s="147"/>
      <c r="AG24" s="147" t="s">
        <v>1598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9">
        <v>16</v>
      </c>
      <c r="B25" s="190" t="s">
        <v>1962</v>
      </c>
      <c r="C25" s="196" t="s">
        <v>2595</v>
      </c>
      <c r="D25" s="191" t="s">
        <v>1928</v>
      </c>
      <c r="E25" s="192">
        <v>1</v>
      </c>
      <c r="F25" s="193"/>
      <c r="G25" s="194">
        <f t="shared" si="0"/>
        <v>0</v>
      </c>
      <c r="H25" s="193"/>
      <c r="I25" s="194">
        <f t="shared" si="1"/>
        <v>0</v>
      </c>
      <c r="J25" s="193"/>
      <c r="K25" s="194">
        <f t="shared" si="2"/>
        <v>0</v>
      </c>
      <c r="L25" s="194">
        <v>21</v>
      </c>
      <c r="M25" s="194">
        <f t="shared" si="3"/>
        <v>0</v>
      </c>
      <c r="N25" s="194">
        <v>0</v>
      </c>
      <c r="O25" s="194">
        <f t="shared" si="4"/>
        <v>0</v>
      </c>
      <c r="P25" s="194">
        <v>0</v>
      </c>
      <c r="Q25" s="194">
        <f t="shared" si="5"/>
        <v>0</v>
      </c>
      <c r="R25" s="194"/>
      <c r="S25" s="194" t="s">
        <v>255</v>
      </c>
      <c r="T25" s="195" t="s">
        <v>256</v>
      </c>
      <c r="U25" s="156">
        <v>0</v>
      </c>
      <c r="V25" s="156">
        <f t="shared" si="6"/>
        <v>0</v>
      </c>
      <c r="W25" s="156"/>
      <c r="X25" s="156" t="s">
        <v>257</v>
      </c>
      <c r="Y25" s="147"/>
      <c r="Z25" s="147"/>
      <c r="AA25" s="147"/>
      <c r="AB25" s="147"/>
      <c r="AC25" s="147"/>
      <c r="AD25" s="147"/>
      <c r="AE25" s="147"/>
      <c r="AF25" s="147"/>
      <c r="AG25" s="147" t="s">
        <v>1598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9">
        <v>17</v>
      </c>
      <c r="B26" s="190" t="s">
        <v>1965</v>
      </c>
      <c r="C26" s="196" t="s">
        <v>2596</v>
      </c>
      <c r="D26" s="191" t="s">
        <v>1928</v>
      </c>
      <c r="E26" s="192">
        <v>1</v>
      </c>
      <c r="F26" s="193"/>
      <c r="G26" s="194">
        <f t="shared" si="0"/>
        <v>0</v>
      </c>
      <c r="H26" s="193"/>
      <c r="I26" s="194">
        <f t="shared" si="1"/>
        <v>0</v>
      </c>
      <c r="J26" s="193"/>
      <c r="K26" s="194">
        <f t="shared" si="2"/>
        <v>0</v>
      </c>
      <c r="L26" s="194">
        <v>21</v>
      </c>
      <c r="M26" s="194">
        <f t="shared" si="3"/>
        <v>0</v>
      </c>
      <c r="N26" s="194">
        <v>0</v>
      </c>
      <c r="O26" s="194">
        <f t="shared" si="4"/>
        <v>0</v>
      </c>
      <c r="P26" s="194">
        <v>0</v>
      </c>
      <c r="Q26" s="194">
        <f t="shared" si="5"/>
        <v>0</v>
      </c>
      <c r="R26" s="194"/>
      <c r="S26" s="194" t="s">
        <v>255</v>
      </c>
      <c r="T26" s="195" t="s">
        <v>256</v>
      </c>
      <c r="U26" s="156">
        <v>0</v>
      </c>
      <c r="V26" s="156">
        <f t="shared" si="6"/>
        <v>0</v>
      </c>
      <c r="W26" s="156"/>
      <c r="X26" s="156" t="s">
        <v>257</v>
      </c>
      <c r="Y26" s="147"/>
      <c r="Z26" s="147"/>
      <c r="AA26" s="147"/>
      <c r="AB26" s="147"/>
      <c r="AC26" s="147"/>
      <c r="AD26" s="147"/>
      <c r="AE26" s="147"/>
      <c r="AF26" s="147"/>
      <c r="AG26" s="147" t="s">
        <v>1598</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x14ac:dyDescent="0.2">
      <c r="A27" s="160" t="s">
        <v>250</v>
      </c>
      <c r="B27" s="161" t="s">
        <v>80</v>
      </c>
      <c r="C27" s="174" t="s">
        <v>119</v>
      </c>
      <c r="D27" s="162"/>
      <c r="E27" s="163"/>
      <c r="F27" s="164"/>
      <c r="G27" s="164">
        <f>SUMIF(AG28:AG38,"&lt;&gt;NOR",G28:G38)</f>
        <v>0</v>
      </c>
      <c r="H27" s="164"/>
      <c r="I27" s="164">
        <f>SUM(I28:I38)</f>
        <v>0</v>
      </c>
      <c r="J27" s="164"/>
      <c r="K27" s="164">
        <f>SUM(K28:K38)</f>
        <v>0</v>
      </c>
      <c r="L27" s="164"/>
      <c r="M27" s="164">
        <f>SUM(M28:M38)</f>
        <v>0</v>
      </c>
      <c r="N27" s="164"/>
      <c r="O27" s="164">
        <f>SUM(O28:O38)</f>
        <v>0</v>
      </c>
      <c r="P27" s="164"/>
      <c r="Q27" s="164">
        <f>SUM(Q28:Q38)</f>
        <v>0</v>
      </c>
      <c r="R27" s="164"/>
      <c r="S27" s="164"/>
      <c r="T27" s="165"/>
      <c r="U27" s="159"/>
      <c r="V27" s="159">
        <f>SUM(V28:V38)</f>
        <v>0</v>
      </c>
      <c r="W27" s="159"/>
      <c r="X27" s="159"/>
      <c r="AG27" t="s">
        <v>251</v>
      </c>
    </row>
    <row r="28" spans="1:60" outlineLevel="1" x14ac:dyDescent="0.2">
      <c r="A28" s="189">
        <v>18</v>
      </c>
      <c r="B28" s="190" t="s">
        <v>2597</v>
      </c>
      <c r="C28" s="196" t="s">
        <v>2598</v>
      </c>
      <c r="D28" s="191" t="s">
        <v>1928</v>
      </c>
      <c r="E28" s="192">
        <v>5</v>
      </c>
      <c r="F28" s="193"/>
      <c r="G28" s="194">
        <f t="shared" ref="G28:G38" si="7">ROUND(E28*F28,2)</f>
        <v>0</v>
      </c>
      <c r="H28" s="193"/>
      <c r="I28" s="194">
        <f t="shared" ref="I28:I38" si="8">ROUND(E28*H28,2)</f>
        <v>0</v>
      </c>
      <c r="J28" s="193"/>
      <c r="K28" s="194">
        <f t="shared" ref="K28:K38" si="9">ROUND(E28*J28,2)</f>
        <v>0</v>
      </c>
      <c r="L28" s="194">
        <v>21</v>
      </c>
      <c r="M28" s="194">
        <f t="shared" ref="M28:M38" si="10">G28*(1+L28/100)</f>
        <v>0</v>
      </c>
      <c r="N28" s="194">
        <v>0</v>
      </c>
      <c r="O28" s="194">
        <f t="shared" ref="O28:O38" si="11">ROUND(E28*N28,2)</f>
        <v>0</v>
      </c>
      <c r="P28" s="194">
        <v>0</v>
      </c>
      <c r="Q28" s="194">
        <f t="shared" ref="Q28:Q38" si="12">ROUND(E28*P28,2)</f>
        <v>0</v>
      </c>
      <c r="R28" s="194"/>
      <c r="S28" s="194" t="s">
        <v>255</v>
      </c>
      <c r="T28" s="195" t="s">
        <v>256</v>
      </c>
      <c r="U28" s="156">
        <v>0</v>
      </c>
      <c r="V28" s="156">
        <f t="shared" ref="V28:V38" si="13">ROUND(E28*U28,2)</f>
        <v>0</v>
      </c>
      <c r="W28" s="156"/>
      <c r="X28" s="156" t="s">
        <v>961</v>
      </c>
      <c r="Y28" s="147"/>
      <c r="Z28" s="147"/>
      <c r="AA28" s="147"/>
      <c r="AB28" s="147"/>
      <c r="AC28" s="147"/>
      <c r="AD28" s="147"/>
      <c r="AE28" s="147"/>
      <c r="AF28" s="147"/>
      <c r="AG28" s="147" t="s">
        <v>1617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89">
        <v>19</v>
      </c>
      <c r="B29" s="190" t="s">
        <v>2599</v>
      </c>
      <c r="C29" s="196" t="s">
        <v>2600</v>
      </c>
      <c r="D29" s="191" t="s">
        <v>1928</v>
      </c>
      <c r="E29" s="192">
        <v>1</v>
      </c>
      <c r="F29" s="193"/>
      <c r="G29" s="194">
        <f t="shared" si="7"/>
        <v>0</v>
      </c>
      <c r="H29" s="193"/>
      <c r="I29" s="194">
        <f t="shared" si="8"/>
        <v>0</v>
      </c>
      <c r="J29" s="193"/>
      <c r="K29" s="194">
        <f t="shared" si="9"/>
        <v>0</v>
      </c>
      <c r="L29" s="194">
        <v>21</v>
      </c>
      <c r="M29" s="194">
        <f t="shared" si="10"/>
        <v>0</v>
      </c>
      <c r="N29" s="194">
        <v>0</v>
      </c>
      <c r="O29" s="194">
        <f t="shared" si="11"/>
        <v>0</v>
      </c>
      <c r="P29" s="194">
        <v>0</v>
      </c>
      <c r="Q29" s="194">
        <f t="shared" si="12"/>
        <v>0</v>
      </c>
      <c r="R29" s="194"/>
      <c r="S29" s="194" t="s">
        <v>255</v>
      </c>
      <c r="T29" s="195" t="s">
        <v>256</v>
      </c>
      <c r="U29" s="156">
        <v>0</v>
      </c>
      <c r="V29" s="156">
        <f t="shared" si="13"/>
        <v>0</v>
      </c>
      <c r="W29" s="156"/>
      <c r="X29" s="156" t="s">
        <v>961</v>
      </c>
      <c r="Y29" s="147"/>
      <c r="Z29" s="147"/>
      <c r="AA29" s="147"/>
      <c r="AB29" s="147"/>
      <c r="AC29" s="147"/>
      <c r="AD29" s="147"/>
      <c r="AE29" s="147"/>
      <c r="AF29" s="147"/>
      <c r="AG29" s="147" t="s">
        <v>1617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89">
        <v>20</v>
      </c>
      <c r="B30" s="190" t="s">
        <v>2601</v>
      </c>
      <c r="C30" s="196" t="s">
        <v>2602</v>
      </c>
      <c r="D30" s="191" t="s">
        <v>1928</v>
      </c>
      <c r="E30" s="192">
        <v>2</v>
      </c>
      <c r="F30" s="193"/>
      <c r="G30" s="194">
        <f t="shared" si="7"/>
        <v>0</v>
      </c>
      <c r="H30" s="193"/>
      <c r="I30" s="194">
        <f t="shared" si="8"/>
        <v>0</v>
      </c>
      <c r="J30" s="193"/>
      <c r="K30" s="194">
        <f t="shared" si="9"/>
        <v>0</v>
      </c>
      <c r="L30" s="194">
        <v>21</v>
      </c>
      <c r="M30" s="194">
        <f t="shared" si="10"/>
        <v>0</v>
      </c>
      <c r="N30" s="194">
        <v>0</v>
      </c>
      <c r="O30" s="194">
        <f t="shared" si="11"/>
        <v>0</v>
      </c>
      <c r="P30" s="194">
        <v>0</v>
      </c>
      <c r="Q30" s="194">
        <f t="shared" si="12"/>
        <v>0</v>
      </c>
      <c r="R30" s="194"/>
      <c r="S30" s="194" t="s">
        <v>255</v>
      </c>
      <c r="T30" s="195" t="s">
        <v>256</v>
      </c>
      <c r="U30" s="156">
        <v>0</v>
      </c>
      <c r="V30" s="156">
        <f t="shared" si="13"/>
        <v>0</v>
      </c>
      <c r="W30" s="156"/>
      <c r="X30" s="156" t="s">
        <v>961</v>
      </c>
      <c r="Y30" s="147"/>
      <c r="Z30" s="147"/>
      <c r="AA30" s="147"/>
      <c r="AB30" s="147"/>
      <c r="AC30" s="147"/>
      <c r="AD30" s="147"/>
      <c r="AE30" s="147"/>
      <c r="AF30" s="147"/>
      <c r="AG30" s="147" t="s">
        <v>1617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89">
        <v>21</v>
      </c>
      <c r="B31" s="190" t="s">
        <v>2603</v>
      </c>
      <c r="C31" s="196" t="s">
        <v>2604</v>
      </c>
      <c r="D31" s="191" t="s">
        <v>1928</v>
      </c>
      <c r="E31" s="192">
        <v>1</v>
      </c>
      <c r="F31" s="193"/>
      <c r="G31" s="194">
        <f t="shared" si="7"/>
        <v>0</v>
      </c>
      <c r="H31" s="193"/>
      <c r="I31" s="194">
        <f t="shared" si="8"/>
        <v>0</v>
      </c>
      <c r="J31" s="193"/>
      <c r="K31" s="194">
        <f t="shared" si="9"/>
        <v>0</v>
      </c>
      <c r="L31" s="194">
        <v>21</v>
      </c>
      <c r="M31" s="194">
        <f t="shared" si="10"/>
        <v>0</v>
      </c>
      <c r="N31" s="194">
        <v>0</v>
      </c>
      <c r="O31" s="194">
        <f t="shared" si="11"/>
        <v>0</v>
      </c>
      <c r="P31" s="194">
        <v>0</v>
      </c>
      <c r="Q31" s="194">
        <f t="shared" si="12"/>
        <v>0</v>
      </c>
      <c r="R31" s="194"/>
      <c r="S31" s="194" t="s">
        <v>255</v>
      </c>
      <c r="T31" s="195" t="s">
        <v>256</v>
      </c>
      <c r="U31" s="156">
        <v>0</v>
      </c>
      <c r="V31" s="156">
        <f t="shared" si="13"/>
        <v>0</v>
      </c>
      <c r="W31" s="156"/>
      <c r="X31" s="156" t="s">
        <v>961</v>
      </c>
      <c r="Y31" s="147"/>
      <c r="Z31" s="147"/>
      <c r="AA31" s="147"/>
      <c r="AB31" s="147"/>
      <c r="AC31" s="147"/>
      <c r="AD31" s="147"/>
      <c r="AE31" s="147"/>
      <c r="AF31" s="147"/>
      <c r="AG31" s="147" t="s">
        <v>1617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9">
        <v>22</v>
      </c>
      <c r="B32" s="190" t="s">
        <v>2605</v>
      </c>
      <c r="C32" s="196" t="s">
        <v>2606</v>
      </c>
      <c r="D32" s="191" t="s">
        <v>1928</v>
      </c>
      <c r="E32" s="192">
        <v>1</v>
      </c>
      <c r="F32" s="193"/>
      <c r="G32" s="194">
        <f t="shared" si="7"/>
        <v>0</v>
      </c>
      <c r="H32" s="193"/>
      <c r="I32" s="194">
        <f t="shared" si="8"/>
        <v>0</v>
      </c>
      <c r="J32" s="193"/>
      <c r="K32" s="194">
        <f t="shared" si="9"/>
        <v>0</v>
      </c>
      <c r="L32" s="194">
        <v>21</v>
      </c>
      <c r="M32" s="194">
        <f t="shared" si="10"/>
        <v>0</v>
      </c>
      <c r="N32" s="194">
        <v>0</v>
      </c>
      <c r="O32" s="194">
        <f t="shared" si="11"/>
        <v>0</v>
      </c>
      <c r="P32" s="194">
        <v>0</v>
      </c>
      <c r="Q32" s="194">
        <f t="shared" si="12"/>
        <v>0</v>
      </c>
      <c r="R32" s="194"/>
      <c r="S32" s="194" t="s">
        <v>255</v>
      </c>
      <c r="T32" s="195" t="s">
        <v>256</v>
      </c>
      <c r="U32" s="156">
        <v>0</v>
      </c>
      <c r="V32" s="156">
        <f t="shared" si="13"/>
        <v>0</v>
      </c>
      <c r="W32" s="156"/>
      <c r="X32" s="156" t="s">
        <v>961</v>
      </c>
      <c r="Y32" s="147"/>
      <c r="Z32" s="147"/>
      <c r="AA32" s="147"/>
      <c r="AB32" s="147"/>
      <c r="AC32" s="147"/>
      <c r="AD32" s="147"/>
      <c r="AE32" s="147"/>
      <c r="AF32" s="147"/>
      <c r="AG32" s="147" t="s">
        <v>1617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9">
        <v>23</v>
      </c>
      <c r="B33" s="190" t="s">
        <v>2607</v>
      </c>
      <c r="C33" s="196" t="s">
        <v>2608</v>
      </c>
      <c r="D33" s="191" t="s">
        <v>1928</v>
      </c>
      <c r="E33" s="192">
        <v>1</v>
      </c>
      <c r="F33" s="193"/>
      <c r="G33" s="194">
        <f t="shared" si="7"/>
        <v>0</v>
      </c>
      <c r="H33" s="193"/>
      <c r="I33" s="194">
        <f t="shared" si="8"/>
        <v>0</v>
      </c>
      <c r="J33" s="193"/>
      <c r="K33" s="194">
        <f t="shared" si="9"/>
        <v>0</v>
      </c>
      <c r="L33" s="194">
        <v>21</v>
      </c>
      <c r="M33" s="194">
        <f t="shared" si="10"/>
        <v>0</v>
      </c>
      <c r="N33" s="194">
        <v>0</v>
      </c>
      <c r="O33" s="194">
        <f t="shared" si="11"/>
        <v>0</v>
      </c>
      <c r="P33" s="194">
        <v>0</v>
      </c>
      <c r="Q33" s="194">
        <f t="shared" si="12"/>
        <v>0</v>
      </c>
      <c r="R33" s="194"/>
      <c r="S33" s="194" t="s">
        <v>255</v>
      </c>
      <c r="T33" s="195" t="s">
        <v>256</v>
      </c>
      <c r="U33" s="156">
        <v>0</v>
      </c>
      <c r="V33" s="156">
        <f t="shared" si="13"/>
        <v>0</v>
      </c>
      <c r="W33" s="156"/>
      <c r="X33" s="156" t="s">
        <v>961</v>
      </c>
      <c r="Y33" s="147"/>
      <c r="Z33" s="147"/>
      <c r="AA33" s="147"/>
      <c r="AB33" s="147"/>
      <c r="AC33" s="147"/>
      <c r="AD33" s="147"/>
      <c r="AE33" s="147"/>
      <c r="AF33" s="147"/>
      <c r="AG33" s="147" t="s">
        <v>1617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9">
        <v>24</v>
      </c>
      <c r="B34" s="190" t="s">
        <v>2609</v>
      </c>
      <c r="C34" s="196" t="s">
        <v>2610</v>
      </c>
      <c r="D34" s="191" t="s">
        <v>1928</v>
      </c>
      <c r="E34" s="192">
        <v>1</v>
      </c>
      <c r="F34" s="193"/>
      <c r="G34" s="194">
        <f t="shared" si="7"/>
        <v>0</v>
      </c>
      <c r="H34" s="193"/>
      <c r="I34" s="194">
        <f t="shared" si="8"/>
        <v>0</v>
      </c>
      <c r="J34" s="193"/>
      <c r="K34" s="194">
        <f t="shared" si="9"/>
        <v>0</v>
      </c>
      <c r="L34" s="194">
        <v>21</v>
      </c>
      <c r="M34" s="194">
        <f t="shared" si="10"/>
        <v>0</v>
      </c>
      <c r="N34" s="194">
        <v>0</v>
      </c>
      <c r="O34" s="194">
        <f t="shared" si="11"/>
        <v>0</v>
      </c>
      <c r="P34" s="194">
        <v>0</v>
      </c>
      <c r="Q34" s="194">
        <f t="shared" si="12"/>
        <v>0</v>
      </c>
      <c r="R34" s="194"/>
      <c r="S34" s="194" t="s">
        <v>255</v>
      </c>
      <c r="T34" s="195" t="s">
        <v>256</v>
      </c>
      <c r="U34" s="156">
        <v>0</v>
      </c>
      <c r="V34" s="156">
        <f t="shared" si="13"/>
        <v>0</v>
      </c>
      <c r="W34" s="156"/>
      <c r="X34" s="156" t="s">
        <v>961</v>
      </c>
      <c r="Y34" s="147"/>
      <c r="Z34" s="147"/>
      <c r="AA34" s="147"/>
      <c r="AB34" s="147"/>
      <c r="AC34" s="147"/>
      <c r="AD34" s="147"/>
      <c r="AE34" s="147"/>
      <c r="AF34" s="147"/>
      <c r="AG34" s="147" t="s">
        <v>1617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9">
        <v>25</v>
      </c>
      <c r="B35" s="190" t="s">
        <v>2611</v>
      </c>
      <c r="C35" s="196" t="s">
        <v>2612</v>
      </c>
      <c r="D35" s="191" t="s">
        <v>1928</v>
      </c>
      <c r="E35" s="192">
        <v>1</v>
      </c>
      <c r="F35" s="193"/>
      <c r="G35" s="194">
        <f t="shared" si="7"/>
        <v>0</v>
      </c>
      <c r="H35" s="193"/>
      <c r="I35" s="194">
        <f t="shared" si="8"/>
        <v>0</v>
      </c>
      <c r="J35" s="193"/>
      <c r="K35" s="194">
        <f t="shared" si="9"/>
        <v>0</v>
      </c>
      <c r="L35" s="194">
        <v>21</v>
      </c>
      <c r="M35" s="194">
        <f t="shared" si="10"/>
        <v>0</v>
      </c>
      <c r="N35" s="194">
        <v>0</v>
      </c>
      <c r="O35" s="194">
        <f t="shared" si="11"/>
        <v>0</v>
      </c>
      <c r="P35" s="194">
        <v>0</v>
      </c>
      <c r="Q35" s="194">
        <f t="shared" si="12"/>
        <v>0</v>
      </c>
      <c r="R35" s="194"/>
      <c r="S35" s="194" t="s">
        <v>255</v>
      </c>
      <c r="T35" s="195" t="s">
        <v>256</v>
      </c>
      <c r="U35" s="156">
        <v>0</v>
      </c>
      <c r="V35" s="156">
        <f t="shared" si="13"/>
        <v>0</v>
      </c>
      <c r="W35" s="156"/>
      <c r="X35" s="156" t="s">
        <v>961</v>
      </c>
      <c r="Y35" s="147"/>
      <c r="Z35" s="147"/>
      <c r="AA35" s="147"/>
      <c r="AB35" s="147"/>
      <c r="AC35" s="147"/>
      <c r="AD35" s="147"/>
      <c r="AE35" s="147"/>
      <c r="AF35" s="147"/>
      <c r="AG35" s="147" t="s">
        <v>1617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9">
        <v>26</v>
      </c>
      <c r="B36" s="190" t="s">
        <v>2613</v>
      </c>
      <c r="C36" s="196" t="s">
        <v>2614</v>
      </c>
      <c r="D36" s="191" t="s">
        <v>1928</v>
      </c>
      <c r="E36" s="192">
        <v>1</v>
      </c>
      <c r="F36" s="193"/>
      <c r="G36" s="194">
        <f t="shared" si="7"/>
        <v>0</v>
      </c>
      <c r="H36" s="193"/>
      <c r="I36" s="194">
        <f t="shared" si="8"/>
        <v>0</v>
      </c>
      <c r="J36" s="193"/>
      <c r="K36" s="194">
        <f t="shared" si="9"/>
        <v>0</v>
      </c>
      <c r="L36" s="194">
        <v>21</v>
      </c>
      <c r="M36" s="194">
        <f t="shared" si="10"/>
        <v>0</v>
      </c>
      <c r="N36" s="194">
        <v>0</v>
      </c>
      <c r="O36" s="194">
        <f t="shared" si="11"/>
        <v>0</v>
      </c>
      <c r="P36" s="194">
        <v>0</v>
      </c>
      <c r="Q36" s="194">
        <f t="shared" si="12"/>
        <v>0</v>
      </c>
      <c r="R36" s="194"/>
      <c r="S36" s="194" t="s">
        <v>255</v>
      </c>
      <c r="T36" s="195" t="s">
        <v>256</v>
      </c>
      <c r="U36" s="156">
        <v>0</v>
      </c>
      <c r="V36" s="156">
        <f t="shared" si="13"/>
        <v>0</v>
      </c>
      <c r="W36" s="156"/>
      <c r="X36" s="156" t="s">
        <v>961</v>
      </c>
      <c r="Y36" s="147"/>
      <c r="Z36" s="147"/>
      <c r="AA36" s="147"/>
      <c r="AB36" s="147"/>
      <c r="AC36" s="147"/>
      <c r="AD36" s="147"/>
      <c r="AE36" s="147"/>
      <c r="AF36" s="147"/>
      <c r="AG36" s="147" t="s">
        <v>1617</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89">
        <v>27</v>
      </c>
      <c r="B37" s="190" t="s">
        <v>2615</v>
      </c>
      <c r="C37" s="196" t="s">
        <v>2616</v>
      </c>
      <c r="D37" s="191" t="s">
        <v>1928</v>
      </c>
      <c r="E37" s="192">
        <v>4</v>
      </c>
      <c r="F37" s="193"/>
      <c r="G37" s="194">
        <f t="shared" si="7"/>
        <v>0</v>
      </c>
      <c r="H37" s="193"/>
      <c r="I37" s="194">
        <f t="shared" si="8"/>
        <v>0</v>
      </c>
      <c r="J37" s="193"/>
      <c r="K37" s="194">
        <f t="shared" si="9"/>
        <v>0</v>
      </c>
      <c r="L37" s="194">
        <v>21</v>
      </c>
      <c r="M37" s="194">
        <f t="shared" si="10"/>
        <v>0</v>
      </c>
      <c r="N37" s="194">
        <v>0</v>
      </c>
      <c r="O37" s="194">
        <f t="shared" si="11"/>
        <v>0</v>
      </c>
      <c r="P37" s="194">
        <v>0</v>
      </c>
      <c r="Q37" s="194">
        <f t="shared" si="12"/>
        <v>0</v>
      </c>
      <c r="R37" s="194"/>
      <c r="S37" s="194" t="s">
        <v>255</v>
      </c>
      <c r="T37" s="195" t="s">
        <v>256</v>
      </c>
      <c r="U37" s="156">
        <v>0</v>
      </c>
      <c r="V37" s="156">
        <f t="shared" si="13"/>
        <v>0</v>
      </c>
      <c r="W37" s="156"/>
      <c r="X37" s="156" t="s">
        <v>961</v>
      </c>
      <c r="Y37" s="147"/>
      <c r="Z37" s="147"/>
      <c r="AA37" s="147"/>
      <c r="AB37" s="147"/>
      <c r="AC37" s="147"/>
      <c r="AD37" s="147"/>
      <c r="AE37" s="147"/>
      <c r="AF37" s="147"/>
      <c r="AG37" s="147" t="s">
        <v>1617</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89">
        <v>28</v>
      </c>
      <c r="B38" s="190" t="s">
        <v>2430</v>
      </c>
      <c r="C38" s="196" t="s">
        <v>2617</v>
      </c>
      <c r="D38" s="191" t="s">
        <v>792</v>
      </c>
      <c r="E38" s="192">
        <v>1</v>
      </c>
      <c r="F38" s="193"/>
      <c r="G38" s="194">
        <f t="shared" si="7"/>
        <v>0</v>
      </c>
      <c r="H38" s="193"/>
      <c r="I38" s="194">
        <f t="shared" si="8"/>
        <v>0</v>
      </c>
      <c r="J38" s="193"/>
      <c r="K38" s="194">
        <f t="shared" si="9"/>
        <v>0</v>
      </c>
      <c r="L38" s="194">
        <v>21</v>
      </c>
      <c r="M38" s="194">
        <f t="shared" si="10"/>
        <v>0</v>
      </c>
      <c r="N38" s="194">
        <v>0</v>
      </c>
      <c r="O38" s="194">
        <f t="shared" si="11"/>
        <v>0</v>
      </c>
      <c r="P38" s="194">
        <v>0</v>
      </c>
      <c r="Q38" s="194">
        <f t="shared" si="12"/>
        <v>0</v>
      </c>
      <c r="R38" s="194"/>
      <c r="S38" s="194" t="s">
        <v>255</v>
      </c>
      <c r="T38" s="195" t="s">
        <v>256</v>
      </c>
      <c r="U38" s="156">
        <v>0</v>
      </c>
      <c r="V38" s="156">
        <f t="shared" si="13"/>
        <v>0</v>
      </c>
      <c r="W38" s="156"/>
      <c r="X38" s="156" t="s">
        <v>257</v>
      </c>
      <c r="Y38" s="147"/>
      <c r="Z38" s="147"/>
      <c r="AA38" s="147"/>
      <c r="AB38" s="147"/>
      <c r="AC38" s="147"/>
      <c r="AD38" s="147"/>
      <c r="AE38" s="147"/>
      <c r="AF38" s="147"/>
      <c r="AG38" s="147" t="s">
        <v>1598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x14ac:dyDescent="0.2">
      <c r="A39" s="160" t="s">
        <v>250</v>
      </c>
      <c r="B39" s="161" t="s">
        <v>122</v>
      </c>
      <c r="C39" s="174" t="s">
        <v>113</v>
      </c>
      <c r="D39" s="162"/>
      <c r="E39" s="163"/>
      <c r="F39" s="164"/>
      <c r="G39" s="164">
        <f>SUMIF(AG40:AG53,"&lt;&gt;NOR",G40:G53)</f>
        <v>0</v>
      </c>
      <c r="H39" s="164"/>
      <c r="I39" s="164">
        <f>SUM(I40:I53)</f>
        <v>0</v>
      </c>
      <c r="J39" s="164"/>
      <c r="K39" s="164">
        <f>SUM(K40:K53)</f>
        <v>0</v>
      </c>
      <c r="L39" s="164"/>
      <c r="M39" s="164">
        <f>SUM(M40:M53)</f>
        <v>0</v>
      </c>
      <c r="N39" s="164"/>
      <c r="O39" s="164">
        <f>SUM(O40:O53)</f>
        <v>0</v>
      </c>
      <c r="P39" s="164"/>
      <c r="Q39" s="164">
        <f>SUM(Q40:Q53)</f>
        <v>0</v>
      </c>
      <c r="R39" s="164"/>
      <c r="S39" s="164"/>
      <c r="T39" s="165"/>
      <c r="U39" s="159"/>
      <c r="V39" s="159">
        <f>SUM(V40:V53)</f>
        <v>0</v>
      </c>
      <c r="W39" s="159"/>
      <c r="X39" s="159"/>
      <c r="AG39" t="s">
        <v>251</v>
      </c>
    </row>
    <row r="40" spans="1:60" outlineLevel="1" x14ac:dyDescent="0.2">
      <c r="A40" s="189">
        <v>29</v>
      </c>
      <c r="B40" s="190" t="s">
        <v>2618</v>
      </c>
      <c r="C40" s="196" t="s">
        <v>2619</v>
      </c>
      <c r="D40" s="191" t="s">
        <v>514</v>
      </c>
      <c r="E40" s="192">
        <v>30</v>
      </c>
      <c r="F40" s="193"/>
      <c r="G40" s="194">
        <f t="shared" ref="G40:G53" si="14">ROUND(E40*F40,2)</f>
        <v>0</v>
      </c>
      <c r="H40" s="193"/>
      <c r="I40" s="194">
        <f t="shared" ref="I40:I53" si="15">ROUND(E40*H40,2)</f>
        <v>0</v>
      </c>
      <c r="J40" s="193"/>
      <c r="K40" s="194">
        <f t="shared" ref="K40:K53" si="16">ROUND(E40*J40,2)</f>
        <v>0</v>
      </c>
      <c r="L40" s="194">
        <v>21</v>
      </c>
      <c r="M40" s="194">
        <f t="shared" ref="M40:M53" si="17">G40*(1+L40/100)</f>
        <v>0</v>
      </c>
      <c r="N40" s="194">
        <v>0</v>
      </c>
      <c r="O40" s="194">
        <f t="shared" ref="O40:O53" si="18">ROUND(E40*N40,2)</f>
        <v>0</v>
      </c>
      <c r="P40" s="194">
        <v>0</v>
      </c>
      <c r="Q40" s="194">
        <f t="shared" ref="Q40:Q53" si="19">ROUND(E40*P40,2)</f>
        <v>0</v>
      </c>
      <c r="R40" s="194"/>
      <c r="S40" s="194" t="s">
        <v>255</v>
      </c>
      <c r="T40" s="195" t="s">
        <v>256</v>
      </c>
      <c r="U40" s="156">
        <v>0</v>
      </c>
      <c r="V40" s="156">
        <f t="shared" ref="V40:V53" si="20">ROUND(E40*U40,2)</f>
        <v>0</v>
      </c>
      <c r="W40" s="156"/>
      <c r="X40" s="156" t="s">
        <v>257</v>
      </c>
      <c r="Y40" s="147"/>
      <c r="Z40" s="147"/>
      <c r="AA40" s="147"/>
      <c r="AB40" s="147"/>
      <c r="AC40" s="147"/>
      <c r="AD40" s="147"/>
      <c r="AE40" s="147"/>
      <c r="AF40" s="147"/>
      <c r="AG40" s="147" t="s">
        <v>1598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9">
        <v>30</v>
      </c>
      <c r="B41" s="190" t="s">
        <v>2620</v>
      </c>
      <c r="C41" s="196" t="s">
        <v>2619</v>
      </c>
      <c r="D41" s="191" t="s">
        <v>514</v>
      </c>
      <c r="E41" s="192">
        <v>50</v>
      </c>
      <c r="F41" s="193"/>
      <c r="G41" s="194">
        <f t="shared" si="14"/>
        <v>0</v>
      </c>
      <c r="H41" s="193"/>
      <c r="I41" s="194">
        <f t="shared" si="15"/>
        <v>0</v>
      </c>
      <c r="J41" s="193"/>
      <c r="K41" s="194">
        <f t="shared" si="16"/>
        <v>0</v>
      </c>
      <c r="L41" s="194">
        <v>21</v>
      </c>
      <c r="M41" s="194">
        <f t="shared" si="17"/>
        <v>0</v>
      </c>
      <c r="N41" s="194">
        <v>0</v>
      </c>
      <c r="O41" s="194">
        <f t="shared" si="18"/>
        <v>0</v>
      </c>
      <c r="P41" s="194">
        <v>0</v>
      </c>
      <c r="Q41" s="194">
        <f t="shared" si="19"/>
        <v>0</v>
      </c>
      <c r="R41" s="194"/>
      <c r="S41" s="194" t="s">
        <v>255</v>
      </c>
      <c r="T41" s="195" t="s">
        <v>256</v>
      </c>
      <c r="U41" s="156">
        <v>0</v>
      </c>
      <c r="V41" s="156">
        <f t="shared" si="20"/>
        <v>0</v>
      </c>
      <c r="W41" s="156"/>
      <c r="X41" s="156" t="s">
        <v>257</v>
      </c>
      <c r="Y41" s="147"/>
      <c r="Z41" s="147"/>
      <c r="AA41" s="147"/>
      <c r="AB41" s="147"/>
      <c r="AC41" s="147"/>
      <c r="AD41" s="147"/>
      <c r="AE41" s="147"/>
      <c r="AF41" s="147"/>
      <c r="AG41" s="147" t="s">
        <v>1598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9">
        <v>31</v>
      </c>
      <c r="B42" s="190" t="s">
        <v>2621</v>
      </c>
      <c r="C42" s="196" t="s">
        <v>2622</v>
      </c>
      <c r="D42" s="191" t="s">
        <v>514</v>
      </c>
      <c r="E42" s="192">
        <v>80</v>
      </c>
      <c r="F42" s="193"/>
      <c r="G42" s="194">
        <f t="shared" si="14"/>
        <v>0</v>
      </c>
      <c r="H42" s="193"/>
      <c r="I42" s="194">
        <f t="shared" si="15"/>
        <v>0</v>
      </c>
      <c r="J42" s="193"/>
      <c r="K42" s="194">
        <f t="shared" si="16"/>
        <v>0</v>
      </c>
      <c r="L42" s="194">
        <v>21</v>
      </c>
      <c r="M42" s="194">
        <f t="shared" si="17"/>
        <v>0</v>
      </c>
      <c r="N42" s="194">
        <v>0</v>
      </c>
      <c r="O42" s="194">
        <f t="shared" si="18"/>
        <v>0</v>
      </c>
      <c r="P42" s="194">
        <v>0</v>
      </c>
      <c r="Q42" s="194">
        <f t="shared" si="19"/>
        <v>0</v>
      </c>
      <c r="R42" s="194"/>
      <c r="S42" s="194" t="s">
        <v>255</v>
      </c>
      <c r="T42" s="195" t="s">
        <v>256</v>
      </c>
      <c r="U42" s="156">
        <v>0</v>
      </c>
      <c r="V42" s="156">
        <f t="shared" si="20"/>
        <v>0</v>
      </c>
      <c r="W42" s="156"/>
      <c r="X42" s="156" t="s">
        <v>961</v>
      </c>
      <c r="Y42" s="147"/>
      <c r="Z42" s="147"/>
      <c r="AA42" s="147"/>
      <c r="AB42" s="147"/>
      <c r="AC42" s="147"/>
      <c r="AD42" s="147"/>
      <c r="AE42" s="147"/>
      <c r="AF42" s="147"/>
      <c r="AG42" s="147" t="s">
        <v>1617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9">
        <v>32</v>
      </c>
      <c r="B43" s="190" t="s">
        <v>2623</v>
      </c>
      <c r="C43" s="196" t="s">
        <v>2619</v>
      </c>
      <c r="D43" s="191" t="s">
        <v>514</v>
      </c>
      <c r="E43" s="192">
        <v>300</v>
      </c>
      <c r="F43" s="193"/>
      <c r="G43" s="194">
        <f t="shared" si="14"/>
        <v>0</v>
      </c>
      <c r="H43" s="193"/>
      <c r="I43" s="194">
        <f t="shared" si="15"/>
        <v>0</v>
      </c>
      <c r="J43" s="193"/>
      <c r="K43" s="194">
        <f t="shared" si="16"/>
        <v>0</v>
      </c>
      <c r="L43" s="194">
        <v>21</v>
      </c>
      <c r="M43" s="194">
        <f t="shared" si="17"/>
        <v>0</v>
      </c>
      <c r="N43" s="194">
        <v>0</v>
      </c>
      <c r="O43" s="194">
        <f t="shared" si="18"/>
        <v>0</v>
      </c>
      <c r="P43" s="194">
        <v>0</v>
      </c>
      <c r="Q43" s="194">
        <f t="shared" si="19"/>
        <v>0</v>
      </c>
      <c r="R43" s="194"/>
      <c r="S43" s="194" t="s">
        <v>255</v>
      </c>
      <c r="T43" s="195" t="s">
        <v>256</v>
      </c>
      <c r="U43" s="156">
        <v>0</v>
      </c>
      <c r="V43" s="156">
        <f t="shared" si="20"/>
        <v>0</v>
      </c>
      <c r="W43" s="156"/>
      <c r="X43" s="156" t="s">
        <v>257</v>
      </c>
      <c r="Y43" s="147"/>
      <c r="Z43" s="147"/>
      <c r="AA43" s="147"/>
      <c r="AB43" s="147"/>
      <c r="AC43" s="147"/>
      <c r="AD43" s="147"/>
      <c r="AE43" s="147"/>
      <c r="AF43" s="147"/>
      <c r="AG43" s="147" t="s">
        <v>1598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9">
        <v>33</v>
      </c>
      <c r="B44" s="190" t="s">
        <v>2624</v>
      </c>
      <c r="C44" s="196" t="s">
        <v>2619</v>
      </c>
      <c r="D44" s="191" t="s">
        <v>514</v>
      </c>
      <c r="E44" s="192">
        <v>150</v>
      </c>
      <c r="F44" s="193"/>
      <c r="G44" s="194">
        <f t="shared" si="14"/>
        <v>0</v>
      </c>
      <c r="H44" s="193"/>
      <c r="I44" s="194">
        <f t="shared" si="15"/>
        <v>0</v>
      </c>
      <c r="J44" s="193"/>
      <c r="K44" s="194">
        <f t="shared" si="16"/>
        <v>0</v>
      </c>
      <c r="L44" s="194">
        <v>21</v>
      </c>
      <c r="M44" s="194">
        <f t="shared" si="17"/>
        <v>0</v>
      </c>
      <c r="N44" s="194">
        <v>0</v>
      </c>
      <c r="O44" s="194">
        <f t="shared" si="18"/>
        <v>0</v>
      </c>
      <c r="P44" s="194">
        <v>0</v>
      </c>
      <c r="Q44" s="194">
        <f t="shared" si="19"/>
        <v>0</v>
      </c>
      <c r="R44" s="194"/>
      <c r="S44" s="194" t="s">
        <v>255</v>
      </c>
      <c r="T44" s="195" t="s">
        <v>256</v>
      </c>
      <c r="U44" s="156">
        <v>0</v>
      </c>
      <c r="V44" s="156">
        <f t="shared" si="20"/>
        <v>0</v>
      </c>
      <c r="W44" s="156"/>
      <c r="X44" s="156" t="s">
        <v>257</v>
      </c>
      <c r="Y44" s="147"/>
      <c r="Z44" s="147"/>
      <c r="AA44" s="147"/>
      <c r="AB44" s="147"/>
      <c r="AC44" s="147"/>
      <c r="AD44" s="147"/>
      <c r="AE44" s="147"/>
      <c r="AF44" s="147"/>
      <c r="AG44" s="147" t="s">
        <v>1598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9">
        <v>34</v>
      </c>
      <c r="B45" s="190" t="s">
        <v>2625</v>
      </c>
      <c r="C45" s="196" t="s">
        <v>2619</v>
      </c>
      <c r="D45" s="191" t="s">
        <v>514</v>
      </c>
      <c r="E45" s="192">
        <v>90</v>
      </c>
      <c r="F45" s="193"/>
      <c r="G45" s="194">
        <f t="shared" si="14"/>
        <v>0</v>
      </c>
      <c r="H45" s="193"/>
      <c r="I45" s="194">
        <f t="shared" si="15"/>
        <v>0</v>
      </c>
      <c r="J45" s="193"/>
      <c r="K45" s="194">
        <f t="shared" si="16"/>
        <v>0</v>
      </c>
      <c r="L45" s="194">
        <v>21</v>
      </c>
      <c r="M45" s="194">
        <f t="shared" si="17"/>
        <v>0</v>
      </c>
      <c r="N45" s="194">
        <v>0</v>
      </c>
      <c r="O45" s="194">
        <f t="shared" si="18"/>
        <v>0</v>
      </c>
      <c r="P45" s="194">
        <v>0</v>
      </c>
      <c r="Q45" s="194">
        <f t="shared" si="19"/>
        <v>0</v>
      </c>
      <c r="R45" s="194"/>
      <c r="S45" s="194" t="s">
        <v>255</v>
      </c>
      <c r="T45" s="195" t="s">
        <v>256</v>
      </c>
      <c r="U45" s="156">
        <v>0</v>
      </c>
      <c r="V45" s="156">
        <f t="shared" si="20"/>
        <v>0</v>
      </c>
      <c r="W45" s="156"/>
      <c r="X45" s="156" t="s">
        <v>257</v>
      </c>
      <c r="Y45" s="147"/>
      <c r="Z45" s="147"/>
      <c r="AA45" s="147"/>
      <c r="AB45" s="147"/>
      <c r="AC45" s="147"/>
      <c r="AD45" s="147"/>
      <c r="AE45" s="147"/>
      <c r="AF45" s="147"/>
      <c r="AG45" s="147" t="s">
        <v>1598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9">
        <v>35</v>
      </c>
      <c r="B46" s="190" t="s">
        <v>2626</v>
      </c>
      <c r="C46" s="196" t="s">
        <v>2627</v>
      </c>
      <c r="D46" s="191" t="s">
        <v>514</v>
      </c>
      <c r="E46" s="192">
        <v>150</v>
      </c>
      <c r="F46" s="193"/>
      <c r="G46" s="194">
        <f t="shared" si="14"/>
        <v>0</v>
      </c>
      <c r="H46" s="193"/>
      <c r="I46" s="194">
        <f t="shared" si="15"/>
        <v>0</v>
      </c>
      <c r="J46" s="193"/>
      <c r="K46" s="194">
        <f t="shared" si="16"/>
        <v>0</v>
      </c>
      <c r="L46" s="194">
        <v>21</v>
      </c>
      <c r="M46" s="194">
        <f t="shared" si="17"/>
        <v>0</v>
      </c>
      <c r="N46" s="194">
        <v>0</v>
      </c>
      <c r="O46" s="194">
        <f t="shared" si="18"/>
        <v>0</v>
      </c>
      <c r="P46" s="194">
        <v>0</v>
      </c>
      <c r="Q46" s="194">
        <f t="shared" si="19"/>
        <v>0</v>
      </c>
      <c r="R46" s="194"/>
      <c r="S46" s="194" t="s">
        <v>255</v>
      </c>
      <c r="T46" s="195" t="s">
        <v>256</v>
      </c>
      <c r="U46" s="156">
        <v>0</v>
      </c>
      <c r="V46" s="156">
        <f t="shared" si="20"/>
        <v>0</v>
      </c>
      <c r="W46" s="156"/>
      <c r="X46" s="156" t="s">
        <v>961</v>
      </c>
      <c r="Y46" s="147"/>
      <c r="Z46" s="147"/>
      <c r="AA46" s="147"/>
      <c r="AB46" s="147"/>
      <c r="AC46" s="147"/>
      <c r="AD46" s="147"/>
      <c r="AE46" s="147"/>
      <c r="AF46" s="147"/>
      <c r="AG46" s="147" t="s">
        <v>1617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89">
        <v>36</v>
      </c>
      <c r="B47" s="190" t="s">
        <v>2628</v>
      </c>
      <c r="C47" s="196" t="s">
        <v>2629</v>
      </c>
      <c r="D47" s="191" t="s">
        <v>514</v>
      </c>
      <c r="E47" s="192">
        <v>450</v>
      </c>
      <c r="F47" s="193"/>
      <c r="G47" s="194">
        <f t="shared" si="14"/>
        <v>0</v>
      </c>
      <c r="H47" s="193"/>
      <c r="I47" s="194">
        <f t="shared" si="15"/>
        <v>0</v>
      </c>
      <c r="J47" s="193"/>
      <c r="K47" s="194">
        <f t="shared" si="16"/>
        <v>0</v>
      </c>
      <c r="L47" s="194">
        <v>21</v>
      </c>
      <c r="M47" s="194">
        <f t="shared" si="17"/>
        <v>0</v>
      </c>
      <c r="N47" s="194">
        <v>0</v>
      </c>
      <c r="O47" s="194">
        <f t="shared" si="18"/>
        <v>0</v>
      </c>
      <c r="P47" s="194">
        <v>0</v>
      </c>
      <c r="Q47" s="194">
        <f t="shared" si="19"/>
        <v>0</v>
      </c>
      <c r="R47" s="194"/>
      <c r="S47" s="194" t="s">
        <v>255</v>
      </c>
      <c r="T47" s="195" t="s">
        <v>256</v>
      </c>
      <c r="U47" s="156">
        <v>0</v>
      </c>
      <c r="V47" s="156">
        <f t="shared" si="20"/>
        <v>0</v>
      </c>
      <c r="W47" s="156"/>
      <c r="X47" s="156" t="s">
        <v>961</v>
      </c>
      <c r="Y47" s="147"/>
      <c r="Z47" s="147"/>
      <c r="AA47" s="147"/>
      <c r="AB47" s="147"/>
      <c r="AC47" s="147"/>
      <c r="AD47" s="147"/>
      <c r="AE47" s="147"/>
      <c r="AF47" s="147"/>
      <c r="AG47" s="147" t="s">
        <v>1617</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89">
        <v>37</v>
      </c>
      <c r="B48" s="190" t="s">
        <v>2630</v>
      </c>
      <c r="C48" s="196" t="s">
        <v>2631</v>
      </c>
      <c r="D48" s="191" t="s">
        <v>514</v>
      </c>
      <c r="E48" s="192">
        <v>20</v>
      </c>
      <c r="F48" s="193"/>
      <c r="G48" s="194">
        <f t="shared" si="14"/>
        <v>0</v>
      </c>
      <c r="H48" s="193"/>
      <c r="I48" s="194">
        <f t="shared" si="15"/>
        <v>0</v>
      </c>
      <c r="J48" s="193"/>
      <c r="K48" s="194">
        <f t="shared" si="16"/>
        <v>0</v>
      </c>
      <c r="L48" s="194">
        <v>21</v>
      </c>
      <c r="M48" s="194">
        <f t="shared" si="17"/>
        <v>0</v>
      </c>
      <c r="N48" s="194">
        <v>0</v>
      </c>
      <c r="O48" s="194">
        <f t="shared" si="18"/>
        <v>0</v>
      </c>
      <c r="P48" s="194">
        <v>0</v>
      </c>
      <c r="Q48" s="194">
        <f t="shared" si="19"/>
        <v>0</v>
      </c>
      <c r="R48" s="194"/>
      <c r="S48" s="194" t="s">
        <v>255</v>
      </c>
      <c r="T48" s="195" t="s">
        <v>256</v>
      </c>
      <c r="U48" s="156">
        <v>0</v>
      </c>
      <c r="V48" s="156">
        <f t="shared" si="20"/>
        <v>0</v>
      </c>
      <c r="W48" s="156"/>
      <c r="X48" s="156" t="s">
        <v>961</v>
      </c>
      <c r="Y48" s="147"/>
      <c r="Z48" s="147"/>
      <c r="AA48" s="147"/>
      <c r="AB48" s="147"/>
      <c r="AC48" s="147"/>
      <c r="AD48" s="147"/>
      <c r="AE48" s="147"/>
      <c r="AF48" s="147"/>
      <c r="AG48" s="147" t="s">
        <v>1617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9">
        <v>38</v>
      </c>
      <c r="B49" s="190" t="s">
        <v>2632</v>
      </c>
      <c r="C49" s="196" t="s">
        <v>2633</v>
      </c>
      <c r="D49" s="191" t="s">
        <v>514</v>
      </c>
      <c r="E49" s="192">
        <v>130</v>
      </c>
      <c r="F49" s="193"/>
      <c r="G49" s="194">
        <f t="shared" si="14"/>
        <v>0</v>
      </c>
      <c r="H49" s="193"/>
      <c r="I49" s="194">
        <f t="shared" si="15"/>
        <v>0</v>
      </c>
      <c r="J49" s="193"/>
      <c r="K49" s="194">
        <f t="shared" si="16"/>
        <v>0</v>
      </c>
      <c r="L49" s="194">
        <v>21</v>
      </c>
      <c r="M49" s="194">
        <f t="shared" si="17"/>
        <v>0</v>
      </c>
      <c r="N49" s="194">
        <v>0</v>
      </c>
      <c r="O49" s="194">
        <f t="shared" si="18"/>
        <v>0</v>
      </c>
      <c r="P49" s="194">
        <v>0</v>
      </c>
      <c r="Q49" s="194">
        <f t="shared" si="19"/>
        <v>0</v>
      </c>
      <c r="R49" s="194"/>
      <c r="S49" s="194" t="s">
        <v>255</v>
      </c>
      <c r="T49" s="195" t="s">
        <v>256</v>
      </c>
      <c r="U49" s="156">
        <v>0</v>
      </c>
      <c r="V49" s="156">
        <f t="shared" si="20"/>
        <v>0</v>
      </c>
      <c r="W49" s="156"/>
      <c r="X49" s="156" t="s">
        <v>961</v>
      </c>
      <c r="Y49" s="147"/>
      <c r="Z49" s="147"/>
      <c r="AA49" s="147"/>
      <c r="AB49" s="147"/>
      <c r="AC49" s="147"/>
      <c r="AD49" s="147"/>
      <c r="AE49" s="147"/>
      <c r="AF49" s="147"/>
      <c r="AG49" s="147" t="s">
        <v>1617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9">
        <v>39</v>
      </c>
      <c r="B50" s="190" t="s">
        <v>2634</v>
      </c>
      <c r="C50" s="196" t="s">
        <v>2635</v>
      </c>
      <c r="D50" s="191" t="s">
        <v>514</v>
      </c>
      <c r="E50" s="192">
        <v>250</v>
      </c>
      <c r="F50" s="193"/>
      <c r="G50" s="194">
        <f t="shared" si="14"/>
        <v>0</v>
      </c>
      <c r="H50" s="193"/>
      <c r="I50" s="194">
        <f t="shared" si="15"/>
        <v>0</v>
      </c>
      <c r="J50" s="193"/>
      <c r="K50" s="194">
        <f t="shared" si="16"/>
        <v>0</v>
      </c>
      <c r="L50" s="194">
        <v>21</v>
      </c>
      <c r="M50" s="194">
        <f t="shared" si="17"/>
        <v>0</v>
      </c>
      <c r="N50" s="194">
        <v>0</v>
      </c>
      <c r="O50" s="194">
        <f t="shared" si="18"/>
        <v>0</v>
      </c>
      <c r="P50" s="194">
        <v>0</v>
      </c>
      <c r="Q50" s="194">
        <f t="shared" si="19"/>
        <v>0</v>
      </c>
      <c r="R50" s="194"/>
      <c r="S50" s="194" t="s">
        <v>255</v>
      </c>
      <c r="T50" s="195" t="s">
        <v>256</v>
      </c>
      <c r="U50" s="156">
        <v>0</v>
      </c>
      <c r="V50" s="156">
        <f t="shared" si="20"/>
        <v>0</v>
      </c>
      <c r="W50" s="156"/>
      <c r="X50" s="156" t="s">
        <v>961</v>
      </c>
      <c r="Y50" s="147"/>
      <c r="Z50" s="147"/>
      <c r="AA50" s="147"/>
      <c r="AB50" s="147"/>
      <c r="AC50" s="147"/>
      <c r="AD50" s="147"/>
      <c r="AE50" s="147"/>
      <c r="AF50" s="147"/>
      <c r="AG50" s="147" t="s">
        <v>1617</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9">
        <v>40</v>
      </c>
      <c r="B51" s="190" t="s">
        <v>2449</v>
      </c>
      <c r="C51" s="196" t="s">
        <v>2636</v>
      </c>
      <c r="D51" s="191" t="s">
        <v>1928</v>
      </c>
      <c r="E51" s="192">
        <v>10</v>
      </c>
      <c r="F51" s="193"/>
      <c r="G51" s="194">
        <f t="shared" si="14"/>
        <v>0</v>
      </c>
      <c r="H51" s="193"/>
      <c r="I51" s="194">
        <f t="shared" si="15"/>
        <v>0</v>
      </c>
      <c r="J51" s="193"/>
      <c r="K51" s="194">
        <f t="shared" si="16"/>
        <v>0</v>
      </c>
      <c r="L51" s="194">
        <v>21</v>
      </c>
      <c r="M51" s="194">
        <f t="shared" si="17"/>
        <v>0</v>
      </c>
      <c r="N51" s="194">
        <v>0</v>
      </c>
      <c r="O51" s="194">
        <f t="shared" si="18"/>
        <v>0</v>
      </c>
      <c r="P51" s="194">
        <v>0</v>
      </c>
      <c r="Q51" s="194">
        <f t="shared" si="19"/>
        <v>0</v>
      </c>
      <c r="R51" s="194"/>
      <c r="S51" s="194" t="s">
        <v>255</v>
      </c>
      <c r="T51" s="195" t="s">
        <v>256</v>
      </c>
      <c r="U51" s="156">
        <v>0</v>
      </c>
      <c r="V51" s="156">
        <f t="shared" si="20"/>
        <v>0</v>
      </c>
      <c r="W51" s="156"/>
      <c r="X51" s="156" t="s">
        <v>257</v>
      </c>
      <c r="Y51" s="147"/>
      <c r="Z51" s="147"/>
      <c r="AA51" s="147"/>
      <c r="AB51" s="147"/>
      <c r="AC51" s="147"/>
      <c r="AD51" s="147"/>
      <c r="AE51" s="147"/>
      <c r="AF51" s="147"/>
      <c r="AG51" s="147" t="s">
        <v>1598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89">
        <v>41</v>
      </c>
      <c r="B52" s="190" t="s">
        <v>2451</v>
      </c>
      <c r="C52" s="196" t="s">
        <v>2637</v>
      </c>
      <c r="D52" s="191" t="s">
        <v>1928</v>
      </c>
      <c r="E52" s="192">
        <v>500</v>
      </c>
      <c r="F52" s="193"/>
      <c r="G52" s="194">
        <f t="shared" si="14"/>
        <v>0</v>
      </c>
      <c r="H52" s="193"/>
      <c r="I52" s="194">
        <f t="shared" si="15"/>
        <v>0</v>
      </c>
      <c r="J52" s="193"/>
      <c r="K52" s="194">
        <f t="shared" si="16"/>
        <v>0</v>
      </c>
      <c r="L52" s="194">
        <v>21</v>
      </c>
      <c r="M52" s="194">
        <f t="shared" si="17"/>
        <v>0</v>
      </c>
      <c r="N52" s="194">
        <v>0</v>
      </c>
      <c r="O52" s="194">
        <f t="shared" si="18"/>
        <v>0</v>
      </c>
      <c r="P52" s="194">
        <v>0</v>
      </c>
      <c r="Q52" s="194">
        <f t="shared" si="19"/>
        <v>0</v>
      </c>
      <c r="R52" s="194"/>
      <c r="S52" s="194" t="s">
        <v>255</v>
      </c>
      <c r="T52" s="195" t="s">
        <v>256</v>
      </c>
      <c r="U52" s="156">
        <v>0</v>
      </c>
      <c r="V52" s="156">
        <f t="shared" si="20"/>
        <v>0</v>
      </c>
      <c r="W52" s="156"/>
      <c r="X52" s="156" t="s">
        <v>257</v>
      </c>
      <c r="Y52" s="147"/>
      <c r="Z52" s="147"/>
      <c r="AA52" s="147"/>
      <c r="AB52" s="147"/>
      <c r="AC52" s="147"/>
      <c r="AD52" s="147"/>
      <c r="AE52" s="147"/>
      <c r="AF52" s="147"/>
      <c r="AG52" s="147" t="s">
        <v>1598</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9">
        <v>42</v>
      </c>
      <c r="B53" s="190" t="s">
        <v>2452</v>
      </c>
      <c r="C53" s="196" t="s">
        <v>2617</v>
      </c>
      <c r="D53" s="191" t="s">
        <v>792</v>
      </c>
      <c r="E53" s="192">
        <v>1</v>
      </c>
      <c r="F53" s="193"/>
      <c r="G53" s="194">
        <f t="shared" si="14"/>
        <v>0</v>
      </c>
      <c r="H53" s="193"/>
      <c r="I53" s="194">
        <f t="shared" si="15"/>
        <v>0</v>
      </c>
      <c r="J53" s="193"/>
      <c r="K53" s="194">
        <f t="shared" si="16"/>
        <v>0</v>
      </c>
      <c r="L53" s="194">
        <v>21</v>
      </c>
      <c r="M53" s="194">
        <f t="shared" si="17"/>
        <v>0</v>
      </c>
      <c r="N53" s="194">
        <v>0</v>
      </c>
      <c r="O53" s="194">
        <f t="shared" si="18"/>
        <v>0</v>
      </c>
      <c r="P53" s="194">
        <v>0</v>
      </c>
      <c r="Q53" s="194">
        <f t="shared" si="19"/>
        <v>0</v>
      </c>
      <c r="R53" s="194"/>
      <c r="S53" s="194" t="s">
        <v>255</v>
      </c>
      <c r="T53" s="195" t="s">
        <v>256</v>
      </c>
      <c r="U53" s="156">
        <v>0</v>
      </c>
      <c r="V53" s="156">
        <f t="shared" si="20"/>
        <v>0</v>
      </c>
      <c r="W53" s="156"/>
      <c r="X53" s="156" t="s">
        <v>257</v>
      </c>
      <c r="Y53" s="147"/>
      <c r="Z53" s="147"/>
      <c r="AA53" s="147"/>
      <c r="AB53" s="147"/>
      <c r="AC53" s="147"/>
      <c r="AD53" s="147"/>
      <c r="AE53" s="147"/>
      <c r="AF53" s="147"/>
      <c r="AG53" s="147" t="s">
        <v>1598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x14ac:dyDescent="0.2">
      <c r="A54" s="160" t="s">
        <v>250</v>
      </c>
      <c r="B54" s="161" t="s">
        <v>124</v>
      </c>
      <c r="C54" s="174" t="s">
        <v>126</v>
      </c>
      <c r="D54" s="162"/>
      <c r="E54" s="163"/>
      <c r="F54" s="164"/>
      <c r="G54" s="164">
        <f>SUMIF(AG55:AG71,"&lt;&gt;NOR",G55:G71)</f>
        <v>0</v>
      </c>
      <c r="H54" s="164"/>
      <c r="I54" s="164">
        <f>SUM(I55:I71)</f>
        <v>0</v>
      </c>
      <c r="J54" s="164"/>
      <c r="K54" s="164">
        <f>SUM(K55:K71)</f>
        <v>0</v>
      </c>
      <c r="L54" s="164"/>
      <c r="M54" s="164">
        <f>SUM(M55:M71)</f>
        <v>0</v>
      </c>
      <c r="N54" s="164"/>
      <c r="O54" s="164">
        <f>SUM(O55:O71)</f>
        <v>0</v>
      </c>
      <c r="P54" s="164"/>
      <c r="Q54" s="164">
        <f>SUM(Q55:Q71)</f>
        <v>0</v>
      </c>
      <c r="R54" s="164"/>
      <c r="S54" s="164"/>
      <c r="T54" s="165"/>
      <c r="U54" s="159"/>
      <c r="V54" s="159">
        <f>SUM(V55:V71)</f>
        <v>0</v>
      </c>
      <c r="W54" s="159"/>
      <c r="X54" s="159"/>
      <c r="AG54" t="s">
        <v>251</v>
      </c>
    </row>
    <row r="55" spans="1:60" outlineLevel="1" x14ac:dyDescent="0.2">
      <c r="A55" s="189">
        <v>43</v>
      </c>
      <c r="B55" s="190" t="s">
        <v>2570</v>
      </c>
      <c r="C55" s="196" t="s">
        <v>2571</v>
      </c>
      <c r="D55" s="191" t="s">
        <v>1928</v>
      </c>
      <c r="E55" s="192">
        <v>1</v>
      </c>
      <c r="F55" s="193"/>
      <c r="G55" s="194">
        <f t="shared" ref="G55:G71" si="21">ROUND(E55*F55,2)</f>
        <v>0</v>
      </c>
      <c r="H55" s="193"/>
      <c r="I55" s="194">
        <f t="shared" ref="I55:I71" si="22">ROUND(E55*H55,2)</f>
        <v>0</v>
      </c>
      <c r="J55" s="193"/>
      <c r="K55" s="194">
        <f t="shared" ref="K55:K71" si="23">ROUND(E55*J55,2)</f>
        <v>0</v>
      </c>
      <c r="L55" s="194">
        <v>21</v>
      </c>
      <c r="M55" s="194">
        <f t="shared" ref="M55:M71" si="24">G55*(1+L55/100)</f>
        <v>0</v>
      </c>
      <c r="N55" s="194">
        <v>0</v>
      </c>
      <c r="O55" s="194">
        <f t="shared" ref="O55:O71" si="25">ROUND(E55*N55,2)</f>
        <v>0</v>
      </c>
      <c r="P55" s="194">
        <v>0</v>
      </c>
      <c r="Q55" s="194">
        <f t="shared" ref="Q55:Q71" si="26">ROUND(E55*P55,2)</f>
        <v>0</v>
      </c>
      <c r="R55" s="194"/>
      <c r="S55" s="194" t="s">
        <v>255</v>
      </c>
      <c r="T55" s="195" t="s">
        <v>256</v>
      </c>
      <c r="U55" s="156">
        <v>0</v>
      </c>
      <c r="V55" s="156">
        <f t="shared" ref="V55:V71" si="27">ROUND(E55*U55,2)</f>
        <v>0</v>
      </c>
      <c r="W55" s="156"/>
      <c r="X55" s="156" t="s">
        <v>961</v>
      </c>
      <c r="Y55" s="147"/>
      <c r="Z55" s="147"/>
      <c r="AA55" s="147"/>
      <c r="AB55" s="147"/>
      <c r="AC55" s="147"/>
      <c r="AD55" s="147"/>
      <c r="AE55" s="147"/>
      <c r="AF55" s="147"/>
      <c r="AG55" s="147" t="s">
        <v>1617</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9">
        <v>44</v>
      </c>
      <c r="B56" s="190" t="s">
        <v>2572</v>
      </c>
      <c r="C56" s="196" t="s">
        <v>2573</v>
      </c>
      <c r="D56" s="191" t="s">
        <v>1928</v>
      </c>
      <c r="E56" s="192">
        <v>1</v>
      </c>
      <c r="F56" s="193"/>
      <c r="G56" s="194">
        <f t="shared" si="21"/>
        <v>0</v>
      </c>
      <c r="H56" s="193"/>
      <c r="I56" s="194">
        <f t="shared" si="22"/>
        <v>0</v>
      </c>
      <c r="J56" s="193"/>
      <c r="K56" s="194">
        <f t="shared" si="23"/>
        <v>0</v>
      </c>
      <c r="L56" s="194">
        <v>21</v>
      </c>
      <c r="M56" s="194">
        <f t="shared" si="24"/>
        <v>0</v>
      </c>
      <c r="N56" s="194">
        <v>0</v>
      </c>
      <c r="O56" s="194">
        <f t="shared" si="25"/>
        <v>0</v>
      </c>
      <c r="P56" s="194">
        <v>0</v>
      </c>
      <c r="Q56" s="194">
        <f t="shared" si="26"/>
        <v>0</v>
      </c>
      <c r="R56" s="194"/>
      <c r="S56" s="194" t="s">
        <v>255</v>
      </c>
      <c r="T56" s="195" t="s">
        <v>256</v>
      </c>
      <c r="U56" s="156">
        <v>0</v>
      </c>
      <c r="V56" s="156">
        <f t="shared" si="27"/>
        <v>0</v>
      </c>
      <c r="W56" s="156"/>
      <c r="X56" s="156" t="s">
        <v>961</v>
      </c>
      <c r="Y56" s="147"/>
      <c r="Z56" s="147"/>
      <c r="AA56" s="147"/>
      <c r="AB56" s="147"/>
      <c r="AC56" s="147"/>
      <c r="AD56" s="147"/>
      <c r="AE56" s="147"/>
      <c r="AF56" s="147"/>
      <c r="AG56" s="147" t="s">
        <v>1617</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89">
        <v>45</v>
      </c>
      <c r="B57" s="190" t="s">
        <v>2574</v>
      </c>
      <c r="C57" s="196" t="s">
        <v>2575</v>
      </c>
      <c r="D57" s="191" t="s">
        <v>1928</v>
      </c>
      <c r="E57" s="192">
        <v>1</v>
      </c>
      <c r="F57" s="193"/>
      <c r="G57" s="194">
        <f t="shared" si="21"/>
        <v>0</v>
      </c>
      <c r="H57" s="193"/>
      <c r="I57" s="194">
        <f t="shared" si="22"/>
        <v>0</v>
      </c>
      <c r="J57" s="193"/>
      <c r="K57" s="194">
        <f t="shared" si="23"/>
        <v>0</v>
      </c>
      <c r="L57" s="194">
        <v>21</v>
      </c>
      <c r="M57" s="194">
        <f t="shared" si="24"/>
        <v>0</v>
      </c>
      <c r="N57" s="194">
        <v>0</v>
      </c>
      <c r="O57" s="194">
        <f t="shared" si="25"/>
        <v>0</v>
      </c>
      <c r="P57" s="194">
        <v>0</v>
      </c>
      <c r="Q57" s="194">
        <f t="shared" si="26"/>
        <v>0</v>
      </c>
      <c r="R57" s="194"/>
      <c r="S57" s="194" t="s">
        <v>255</v>
      </c>
      <c r="T57" s="195" t="s">
        <v>256</v>
      </c>
      <c r="U57" s="156">
        <v>0</v>
      </c>
      <c r="V57" s="156">
        <f t="shared" si="27"/>
        <v>0</v>
      </c>
      <c r="W57" s="156"/>
      <c r="X57" s="156" t="s">
        <v>961</v>
      </c>
      <c r="Y57" s="147"/>
      <c r="Z57" s="147"/>
      <c r="AA57" s="147"/>
      <c r="AB57" s="147"/>
      <c r="AC57" s="147"/>
      <c r="AD57" s="147"/>
      <c r="AE57" s="147"/>
      <c r="AF57" s="147"/>
      <c r="AG57" s="147" t="s">
        <v>1617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89">
        <v>46</v>
      </c>
      <c r="B58" s="190" t="s">
        <v>2576</v>
      </c>
      <c r="C58" s="196" t="s">
        <v>2577</v>
      </c>
      <c r="D58" s="191" t="s">
        <v>1928</v>
      </c>
      <c r="E58" s="192">
        <v>4</v>
      </c>
      <c r="F58" s="193"/>
      <c r="G58" s="194">
        <f t="shared" si="21"/>
        <v>0</v>
      </c>
      <c r="H58" s="193"/>
      <c r="I58" s="194">
        <f t="shared" si="22"/>
        <v>0</v>
      </c>
      <c r="J58" s="193"/>
      <c r="K58" s="194">
        <f t="shared" si="23"/>
        <v>0</v>
      </c>
      <c r="L58" s="194">
        <v>21</v>
      </c>
      <c r="M58" s="194">
        <f t="shared" si="24"/>
        <v>0</v>
      </c>
      <c r="N58" s="194">
        <v>0</v>
      </c>
      <c r="O58" s="194">
        <f t="shared" si="25"/>
        <v>0</v>
      </c>
      <c r="P58" s="194">
        <v>0</v>
      </c>
      <c r="Q58" s="194">
        <f t="shared" si="26"/>
        <v>0</v>
      </c>
      <c r="R58" s="194"/>
      <c r="S58" s="194" t="s">
        <v>255</v>
      </c>
      <c r="T58" s="195" t="s">
        <v>256</v>
      </c>
      <c r="U58" s="156">
        <v>0</v>
      </c>
      <c r="V58" s="156">
        <f t="shared" si="27"/>
        <v>0</v>
      </c>
      <c r="W58" s="156"/>
      <c r="X58" s="156" t="s">
        <v>961</v>
      </c>
      <c r="Y58" s="147"/>
      <c r="Z58" s="147"/>
      <c r="AA58" s="147"/>
      <c r="AB58" s="147"/>
      <c r="AC58" s="147"/>
      <c r="AD58" s="147"/>
      <c r="AE58" s="147"/>
      <c r="AF58" s="147"/>
      <c r="AG58" s="147" t="s">
        <v>1617</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89">
        <v>47</v>
      </c>
      <c r="B59" s="190" t="s">
        <v>2578</v>
      </c>
      <c r="C59" s="196" t="s">
        <v>2579</v>
      </c>
      <c r="D59" s="191" t="s">
        <v>1928</v>
      </c>
      <c r="E59" s="192">
        <v>1</v>
      </c>
      <c r="F59" s="193"/>
      <c r="G59" s="194">
        <f t="shared" si="21"/>
        <v>0</v>
      </c>
      <c r="H59" s="193"/>
      <c r="I59" s="194">
        <f t="shared" si="22"/>
        <v>0</v>
      </c>
      <c r="J59" s="193"/>
      <c r="K59" s="194">
        <f t="shared" si="23"/>
        <v>0</v>
      </c>
      <c r="L59" s="194">
        <v>21</v>
      </c>
      <c r="M59" s="194">
        <f t="shared" si="24"/>
        <v>0</v>
      </c>
      <c r="N59" s="194">
        <v>0</v>
      </c>
      <c r="O59" s="194">
        <f t="shared" si="25"/>
        <v>0</v>
      </c>
      <c r="P59" s="194">
        <v>0</v>
      </c>
      <c r="Q59" s="194">
        <f t="shared" si="26"/>
        <v>0</v>
      </c>
      <c r="R59" s="194"/>
      <c r="S59" s="194" t="s">
        <v>255</v>
      </c>
      <c r="T59" s="195" t="s">
        <v>256</v>
      </c>
      <c r="U59" s="156">
        <v>0</v>
      </c>
      <c r="V59" s="156">
        <f t="shared" si="27"/>
        <v>0</v>
      </c>
      <c r="W59" s="156"/>
      <c r="X59" s="156" t="s">
        <v>961</v>
      </c>
      <c r="Y59" s="147"/>
      <c r="Z59" s="147"/>
      <c r="AA59" s="147"/>
      <c r="AB59" s="147"/>
      <c r="AC59" s="147"/>
      <c r="AD59" s="147"/>
      <c r="AE59" s="147"/>
      <c r="AF59" s="147"/>
      <c r="AG59" s="147" t="s">
        <v>1617</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9">
        <v>48</v>
      </c>
      <c r="B60" s="190" t="s">
        <v>2580</v>
      </c>
      <c r="C60" s="196" t="s">
        <v>2581</v>
      </c>
      <c r="D60" s="191" t="s">
        <v>1928</v>
      </c>
      <c r="E60" s="192">
        <v>2</v>
      </c>
      <c r="F60" s="193"/>
      <c r="G60" s="194">
        <f t="shared" si="21"/>
        <v>0</v>
      </c>
      <c r="H60" s="193"/>
      <c r="I60" s="194">
        <f t="shared" si="22"/>
        <v>0</v>
      </c>
      <c r="J60" s="193"/>
      <c r="K60" s="194">
        <f t="shared" si="23"/>
        <v>0</v>
      </c>
      <c r="L60" s="194">
        <v>21</v>
      </c>
      <c r="M60" s="194">
        <f t="shared" si="24"/>
        <v>0</v>
      </c>
      <c r="N60" s="194">
        <v>0</v>
      </c>
      <c r="O60" s="194">
        <f t="shared" si="25"/>
        <v>0</v>
      </c>
      <c r="P60" s="194">
        <v>0</v>
      </c>
      <c r="Q60" s="194">
        <f t="shared" si="26"/>
        <v>0</v>
      </c>
      <c r="R60" s="194"/>
      <c r="S60" s="194" t="s">
        <v>255</v>
      </c>
      <c r="T60" s="195" t="s">
        <v>256</v>
      </c>
      <c r="U60" s="156">
        <v>0</v>
      </c>
      <c r="V60" s="156">
        <f t="shared" si="27"/>
        <v>0</v>
      </c>
      <c r="W60" s="156"/>
      <c r="X60" s="156" t="s">
        <v>961</v>
      </c>
      <c r="Y60" s="147"/>
      <c r="Z60" s="147"/>
      <c r="AA60" s="147"/>
      <c r="AB60" s="147"/>
      <c r="AC60" s="147"/>
      <c r="AD60" s="147"/>
      <c r="AE60" s="147"/>
      <c r="AF60" s="147"/>
      <c r="AG60" s="147" t="s">
        <v>1617</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89">
        <v>49</v>
      </c>
      <c r="B61" s="190" t="s">
        <v>2582</v>
      </c>
      <c r="C61" s="196" t="s">
        <v>2638</v>
      </c>
      <c r="D61" s="191" t="s">
        <v>1928</v>
      </c>
      <c r="E61" s="192">
        <v>1</v>
      </c>
      <c r="F61" s="193"/>
      <c r="G61" s="194">
        <f t="shared" si="21"/>
        <v>0</v>
      </c>
      <c r="H61" s="193"/>
      <c r="I61" s="194">
        <f t="shared" si="22"/>
        <v>0</v>
      </c>
      <c r="J61" s="193"/>
      <c r="K61" s="194">
        <f t="shared" si="23"/>
        <v>0</v>
      </c>
      <c r="L61" s="194">
        <v>21</v>
      </c>
      <c r="M61" s="194">
        <f t="shared" si="24"/>
        <v>0</v>
      </c>
      <c r="N61" s="194">
        <v>0</v>
      </c>
      <c r="O61" s="194">
        <f t="shared" si="25"/>
        <v>0</v>
      </c>
      <c r="P61" s="194">
        <v>0</v>
      </c>
      <c r="Q61" s="194">
        <f t="shared" si="26"/>
        <v>0</v>
      </c>
      <c r="R61" s="194"/>
      <c r="S61" s="194" t="s">
        <v>255</v>
      </c>
      <c r="T61" s="195" t="s">
        <v>256</v>
      </c>
      <c r="U61" s="156">
        <v>0</v>
      </c>
      <c r="V61" s="156">
        <f t="shared" si="27"/>
        <v>0</v>
      </c>
      <c r="W61" s="156"/>
      <c r="X61" s="156" t="s">
        <v>2141</v>
      </c>
      <c r="Y61" s="147"/>
      <c r="Z61" s="147"/>
      <c r="AA61" s="147"/>
      <c r="AB61" s="147"/>
      <c r="AC61" s="147"/>
      <c r="AD61" s="147"/>
      <c r="AE61" s="147"/>
      <c r="AF61" s="147"/>
      <c r="AG61" s="147" t="s">
        <v>2142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89">
        <v>50</v>
      </c>
      <c r="B62" s="190" t="s">
        <v>2584</v>
      </c>
      <c r="C62" s="196" t="s">
        <v>2585</v>
      </c>
      <c r="D62" s="191" t="s">
        <v>1928</v>
      </c>
      <c r="E62" s="192">
        <v>1</v>
      </c>
      <c r="F62" s="193"/>
      <c r="G62" s="194">
        <f t="shared" si="21"/>
        <v>0</v>
      </c>
      <c r="H62" s="193"/>
      <c r="I62" s="194">
        <f t="shared" si="22"/>
        <v>0</v>
      </c>
      <c r="J62" s="193"/>
      <c r="K62" s="194">
        <f t="shared" si="23"/>
        <v>0</v>
      </c>
      <c r="L62" s="194">
        <v>21</v>
      </c>
      <c r="M62" s="194">
        <f t="shared" si="24"/>
        <v>0</v>
      </c>
      <c r="N62" s="194">
        <v>0</v>
      </c>
      <c r="O62" s="194">
        <f t="shared" si="25"/>
        <v>0</v>
      </c>
      <c r="P62" s="194">
        <v>0</v>
      </c>
      <c r="Q62" s="194">
        <f t="shared" si="26"/>
        <v>0</v>
      </c>
      <c r="R62" s="194"/>
      <c r="S62" s="194" t="s">
        <v>255</v>
      </c>
      <c r="T62" s="195" t="s">
        <v>256</v>
      </c>
      <c r="U62" s="156">
        <v>0</v>
      </c>
      <c r="V62" s="156">
        <f t="shared" si="27"/>
        <v>0</v>
      </c>
      <c r="W62" s="156"/>
      <c r="X62" s="156" t="s">
        <v>961</v>
      </c>
      <c r="Y62" s="147"/>
      <c r="Z62" s="147"/>
      <c r="AA62" s="147"/>
      <c r="AB62" s="147"/>
      <c r="AC62" s="147"/>
      <c r="AD62" s="147"/>
      <c r="AE62" s="147"/>
      <c r="AF62" s="147"/>
      <c r="AG62" s="147" t="s">
        <v>1617</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89">
        <v>51</v>
      </c>
      <c r="B63" s="190" t="s">
        <v>2586</v>
      </c>
      <c r="C63" s="196" t="s">
        <v>2587</v>
      </c>
      <c r="D63" s="191" t="s">
        <v>1928</v>
      </c>
      <c r="E63" s="192">
        <v>1</v>
      </c>
      <c r="F63" s="193"/>
      <c r="G63" s="194">
        <f t="shared" si="21"/>
        <v>0</v>
      </c>
      <c r="H63" s="193"/>
      <c r="I63" s="194">
        <f t="shared" si="22"/>
        <v>0</v>
      </c>
      <c r="J63" s="193"/>
      <c r="K63" s="194">
        <f t="shared" si="23"/>
        <v>0</v>
      </c>
      <c r="L63" s="194">
        <v>21</v>
      </c>
      <c r="M63" s="194">
        <f t="shared" si="24"/>
        <v>0</v>
      </c>
      <c r="N63" s="194">
        <v>0</v>
      </c>
      <c r="O63" s="194">
        <f t="shared" si="25"/>
        <v>0</v>
      </c>
      <c r="P63" s="194">
        <v>0</v>
      </c>
      <c r="Q63" s="194">
        <f t="shared" si="26"/>
        <v>0</v>
      </c>
      <c r="R63" s="194"/>
      <c r="S63" s="194" t="s">
        <v>255</v>
      </c>
      <c r="T63" s="195" t="s">
        <v>256</v>
      </c>
      <c r="U63" s="156">
        <v>0</v>
      </c>
      <c r="V63" s="156">
        <f t="shared" si="27"/>
        <v>0</v>
      </c>
      <c r="W63" s="156"/>
      <c r="X63" s="156" t="s">
        <v>961</v>
      </c>
      <c r="Y63" s="147"/>
      <c r="Z63" s="147"/>
      <c r="AA63" s="147"/>
      <c r="AB63" s="147"/>
      <c r="AC63" s="147"/>
      <c r="AD63" s="147"/>
      <c r="AE63" s="147"/>
      <c r="AF63" s="147"/>
      <c r="AG63" s="147" t="s">
        <v>1617</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89">
        <v>52</v>
      </c>
      <c r="B64" s="190" t="s">
        <v>2588</v>
      </c>
      <c r="C64" s="196" t="s">
        <v>2589</v>
      </c>
      <c r="D64" s="191" t="s">
        <v>1928</v>
      </c>
      <c r="E64" s="192">
        <v>1</v>
      </c>
      <c r="F64" s="193"/>
      <c r="G64" s="194">
        <f t="shared" si="21"/>
        <v>0</v>
      </c>
      <c r="H64" s="193"/>
      <c r="I64" s="194">
        <f t="shared" si="22"/>
        <v>0</v>
      </c>
      <c r="J64" s="193"/>
      <c r="K64" s="194">
        <f t="shared" si="23"/>
        <v>0</v>
      </c>
      <c r="L64" s="194">
        <v>21</v>
      </c>
      <c r="M64" s="194">
        <f t="shared" si="24"/>
        <v>0</v>
      </c>
      <c r="N64" s="194">
        <v>0</v>
      </c>
      <c r="O64" s="194">
        <f t="shared" si="25"/>
        <v>0</v>
      </c>
      <c r="P64" s="194">
        <v>0</v>
      </c>
      <c r="Q64" s="194">
        <f t="shared" si="26"/>
        <v>0</v>
      </c>
      <c r="R64" s="194"/>
      <c r="S64" s="194" t="s">
        <v>255</v>
      </c>
      <c r="T64" s="195" t="s">
        <v>256</v>
      </c>
      <c r="U64" s="156">
        <v>0</v>
      </c>
      <c r="V64" s="156">
        <f t="shared" si="27"/>
        <v>0</v>
      </c>
      <c r="W64" s="156"/>
      <c r="X64" s="156" t="s">
        <v>961</v>
      </c>
      <c r="Y64" s="147"/>
      <c r="Z64" s="147"/>
      <c r="AA64" s="147"/>
      <c r="AB64" s="147"/>
      <c r="AC64" s="147"/>
      <c r="AD64" s="147"/>
      <c r="AE64" s="147"/>
      <c r="AF64" s="147"/>
      <c r="AG64" s="147" t="s">
        <v>1617</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89">
        <v>53</v>
      </c>
      <c r="B65" s="190" t="s">
        <v>2639</v>
      </c>
      <c r="C65" s="196" t="s">
        <v>2640</v>
      </c>
      <c r="D65" s="191" t="s">
        <v>1928</v>
      </c>
      <c r="E65" s="192">
        <v>1</v>
      </c>
      <c r="F65" s="193"/>
      <c r="G65" s="194">
        <f t="shared" si="21"/>
        <v>0</v>
      </c>
      <c r="H65" s="193"/>
      <c r="I65" s="194">
        <f t="shared" si="22"/>
        <v>0</v>
      </c>
      <c r="J65" s="193"/>
      <c r="K65" s="194">
        <f t="shared" si="23"/>
        <v>0</v>
      </c>
      <c r="L65" s="194">
        <v>21</v>
      </c>
      <c r="M65" s="194">
        <f t="shared" si="24"/>
        <v>0</v>
      </c>
      <c r="N65" s="194">
        <v>0</v>
      </c>
      <c r="O65" s="194">
        <f t="shared" si="25"/>
        <v>0</v>
      </c>
      <c r="P65" s="194">
        <v>0</v>
      </c>
      <c r="Q65" s="194">
        <f t="shared" si="26"/>
        <v>0</v>
      </c>
      <c r="R65" s="194"/>
      <c r="S65" s="194" t="s">
        <v>255</v>
      </c>
      <c r="T65" s="195" t="s">
        <v>256</v>
      </c>
      <c r="U65" s="156">
        <v>0</v>
      </c>
      <c r="V65" s="156">
        <f t="shared" si="27"/>
        <v>0</v>
      </c>
      <c r="W65" s="156"/>
      <c r="X65" s="156" t="s">
        <v>961</v>
      </c>
      <c r="Y65" s="147"/>
      <c r="Z65" s="147"/>
      <c r="AA65" s="147"/>
      <c r="AB65" s="147"/>
      <c r="AC65" s="147"/>
      <c r="AD65" s="147"/>
      <c r="AE65" s="147"/>
      <c r="AF65" s="147"/>
      <c r="AG65" s="147" t="s">
        <v>1617</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89">
        <v>54</v>
      </c>
      <c r="B66" s="190" t="s">
        <v>2641</v>
      </c>
      <c r="C66" s="196" t="s">
        <v>2642</v>
      </c>
      <c r="D66" s="191" t="s">
        <v>1928</v>
      </c>
      <c r="E66" s="192">
        <v>1</v>
      </c>
      <c r="F66" s="193"/>
      <c r="G66" s="194">
        <f t="shared" si="21"/>
        <v>0</v>
      </c>
      <c r="H66" s="193"/>
      <c r="I66" s="194">
        <f t="shared" si="22"/>
        <v>0</v>
      </c>
      <c r="J66" s="193"/>
      <c r="K66" s="194">
        <f t="shared" si="23"/>
        <v>0</v>
      </c>
      <c r="L66" s="194">
        <v>21</v>
      </c>
      <c r="M66" s="194">
        <f t="shared" si="24"/>
        <v>0</v>
      </c>
      <c r="N66" s="194">
        <v>0</v>
      </c>
      <c r="O66" s="194">
        <f t="shared" si="25"/>
        <v>0</v>
      </c>
      <c r="P66" s="194">
        <v>0</v>
      </c>
      <c r="Q66" s="194">
        <f t="shared" si="26"/>
        <v>0</v>
      </c>
      <c r="R66" s="194"/>
      <c r="S66" s="194" t="s">
        <v>255</v>
      </c>
      <c r="T66" s="195" t="s">
        <v>256</v>
      </c>
      <c r="U66" s="156">
        <v>0</v>
      </c>
      <c r="V66" s="156">
        <f t="shared" si="27"/>
        <v>0</v>
      </c>
      <c r="W66" s="156"/>
      <c r="X66" s="156" t="s">
        <v>961</v>
      </c>
      <c r="Y66" s="147"/>
      <c r="Z66" s="147"/>
      <c r="AA66" s="147"/>
      <c r="AB66" s="147"/>
      <c r="AC66" s="147"/>
      <c r="AD66" s="147"/>
      <c r="AE66" s="147"/>
      <c r="AF66" s="147"/>
      <c r="AG66" s="147" t="s">
        <v>1617</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89">
        <v>55</v>
      </c>
      <c r="B67" s="190" t="s">
        <v>2475</v>
      </c>
      <c r="C67" s="196" t="s">
        <v>2593</v>
      </c>
      <c r="D67" s="191" t="s">
        <v>1928</v>
      </c>
      <c r="E67" s="192">
        <v>1</v>
      </c>
      <c r="F67" s="193"/>
      <c r="G67" s="194">
        <f t="shared" si="21"/>
        <v>0</v>
      </c>
      <c r="H67" s="193"/>
      <c r="I67" s="194">
        <f t="shared" si="22"/>
        <v>0</v>
      </c>
      <c r="J67" s="193"/>
      <c r="K67" s="194">
        <f t="shared" si="23"/>
        <v>0</v>
      </c>
      <c r="L67" s="194">
        <v>21</v>
      </c>
      <c r="M67" s="194">
        <f t="shared" si="24"/>
        <v>0</v>
      </c>
      <c r="N67" s="194">
        <v>0</v>
      </c>
      <c r="O67" s="194">
        <f t="shared" si="25"/>
        <v>0</v>
      </c>
      <c r="P67" s="194">
        <v>0</v>
      </c>
      <c r="Q67" s="194">
        <f t="shared" si="26"/>
        <v>0</v>
      </c>
      <c r="R67" s="194"/>
      <c r="S67" s="194" t="s">
        <v>255</v>
      </c>
      <c r="T67" s="195" t="s">
        <v>256</v>
      </c>
      <c r="U67" s="156">
        <v>0</v>
      </c>
      <c r="V67" s="156">
        <f t="shared" si="27"/>
        <v>0</v>
      </c>
      <c r="W67" s="156"/>
      <c r="X67" s="156" t="s">
        <v>257</v>
      </c>
      <c r="Y67" s="147"/>
      <c r="Z67" s="147"/>
      <c r="AA67" s="147"/>
      <c r="AB67" s="147"/>
      <c r="AC67" s="147"/>
      <c r="AD67" s="147"/>
      <c r="AE67" s="147"/>
      <c r="AF67" s="147"/>
      <c r="AG67" s="147" t="s">
        <v>1598</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89">
        <v>56</v>
      </c>
      <c r="B68" s="190" t="s">
        <v>2643</v>
      </c>
      <c r="C68" s="196" t="s">
        <v>2594</v>
      </c>
      <c r="D68" s="191" t="s">
        <v>1928</v>
      </c>
      <c r="E68" s="192">
        <v>1</v>
      </c>
      <c r="F68" s="193"/>
      <c r="G68" s="194">
        <f t="shared" si="21"/>
        <v>0</v>
      </c>
      <c r="H68" s="193"/>
      <c r="I68" s="194">
        <f t="shared" si="22"/>
        <v>0</v>
      </c>
      <c r="J68" s="193"/>
      <c r="K68" s="194">
        <f t="shared" si="23"/>
        <v>0</v>
      </c>
      <c r="L68" s="194">
        <v>21</v>
      </c>
      <c r="M68" s="194">
        <f t="shared" si="24"/>
        <v>0</v>
      </c>
      <c r="N68" s="194">
        <v>0</v>
      </c>
      <c r="O68" s="194">
        <f t="shared" si="25"/>
        <v>0</v>
      </c>
      <c r="P68" s="194">
        <v>0</v>
      </c>
      <c r="Q68" s="194">
        <f t="shared" si="26"/>
        <v>0</v>
      </c>
      <c r="R68" s="194"/>
      <c r="S68" s="194" t="s">
        <v>255</v>
      </c>
      <c r="T68" s="195" t="s">
        <v>256</v>
      </c>
      <c r="U68" s="156">
        <v>0</v>
      </c>
      <c r="V68" s="156">
        <f t="shared" si="27"/>
        <v>0</v>
      </c>
      <c r="W68" s="156"/>
      <c r="X68" s="156" t="s">
        <v>257</v>
      </c>
      <c r="Y68" s="147"/>
      <c r="Z68" s="147"/>
      <c r="AA68" s="147"/>
      <c r="AB68" s="147"/>
      <c r="AC68" s="147"/>
      <c r="AD68" s="147"/>
      <c r="AE68" s="147"/>
      <c r="AF68" s="147"/>
      <c r="AG68" s="147" t="s">
        <v>1598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89">
        <v>57</v>
      </c>
      <c r="B69" s="190" t="s">
        <v>2644</v>
      </c>
      <c r="C69" s="196" t="s">
        <v>2595</v>
      </c>
      <c r="D69" s="191" t="s">
        <v>1928</v>
      </c>
      <c r="E69" s="192">
        <v>1</v>
      </c>
      <c r="F69" s="193"/>
      <c r="G69" s="194">
        <f t="shared" si="21"/>
        <v>0</v>
      </c>
      <c r="H69" s="193"/>
      <c r="I69" s="194">
        <f t="shared" si="22"/>
        <v>0</v>
      </c>
      <c r="J69" s="193"/>
      <c r="K69" s="194">
        <f t="shared" si="23"/>
        <v>0</v>
      </c>
      <c r="L69" s="194">
        <v>21</v>
      </c>
      <c r="M69" s="194">
        <f t="shared" si="24"/>
        <v>0</v>
      </c>
      <c r="N69" s="194">
        <v>0</v>
      </c>
      <c r="O69" s="194">
        <f t="shared" si="25"/>
        <v>0</v>
      </c>
      <c r="P69" s="194">
        <v>0</v>
      </c>
      <c r="Q69" s="194">
        <f t="shared" si="26"/>
        <v>0</v>
      </c>
      <c r="R69" s="194"/>
      <c r="S69" s="194" t="s">
        <v>255</v>
      </c>
      <c r="T69" s="195" t="s">
        <v>256</v>
      </c>
      <c r="U69" s="156">
        <v>0</v>
      </c>
      <c r="V69" s="156">
        <f t="shared" si="27"/>
        <v>0</v>
      </c>
      <c r="W69" s="156"/>
      <c r="X69" s="156" t="s">
        <v>257</v>
      </c>
      <c r="Y69" s="147"/>
      <c r="Z69" s="147"/>
      <c r="AA69" s="147"/>
      <c r="AB69" s="147"/>
      <c r="AC69" s="147"/>
      <c r="AD69" s="147"/>
      <c r="AE69" s="147"/>
      <c r="AF69" s="147"/>
      <c r="AG69" s="147" t="s">
        <v>1598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89">
        <v>58</v>
      </c>
      <c r="B70" s="190" t="s">
        <v>2645</v>
      </c>
      <c r="C70" s="196" t="s">
        <v>2596</v>
      </c>
      <c r="D70" s="191" t="s">
        <v>1928</v>
      </c>
      <c r="E70" s="192">
        <v>1</v>
      </c>
      <c r="F70" s="193"/>
      <c r="G70" s="194">
        <f t="shared" si="21"/>
        <v>0</v>
      </c>
      <c r="H70" s="193"/>
      <c r="I70" s="194">
        <f t="shared" si="22"/>
        <v>0</v>
      </c>
      <c r="J70" s="193"/>
      <c r="K70" s="194">
        <f t="shared" si="23"/>
        <v>0</v>
      </c>
      <c r="L70" s="194">
        <v>21</v>
      </c>
      <c r="M70" s="194">
        <f t="shared" si="24"/>
        <v>0</v>
      </c>
      <c r="N70" s="194">
        <v>0</v>
      </c>
      <c r="O70" s="194">
        <f t="shared" si="25"/>
        <v>0</v>
      </c>
      <c r="P70" s="194">
        <v>0</v>
      </c>
      <c r="Q70" s="194">
        <f t="shared" si="26"/>
        <v>0</v>
      </c>
      <c r="R70" s="194"/>
      <c r="S70" s="194" t="s">
        <v>255</v>
      </c>
      <c r="T70" s="195" t="s">
        <v>256</v>
      </c>
      <c r="U70" s="156">
        <v>0</v>
      </c>
      <c r="V70" s="156">
        <f t="shared" si="27"/>
        <v>0</v>
      </c>
      <c r="W70" s="156"/>
      <c r="X70" s="156" t="s">
        <v>961</v>
      </c>
      <c r="Y70" s="147"/>
      <c r="Z70" s="147"/>
      <c r="AA70" s="147"/>
      <c r="AB70" s="147"/>
      <c r="AC70" s="147"/>
      <c r="AD70" s="147"/>
      <c r="AE70" s="147"/>
      <c r="AF70" s="147"/>
      <c r="AG70" s="147" t="s">
        <v>1617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89">
        <v>59</v>
      </c>
      <c r="B71" s="190" t="s">
        <v>2476</v>
      </c>
      <c r="C71" s="196" t="s">
        <v>2646</v>
      </c>
      <c r="D71" s="191" t="s">
        <v>2647</v>
      </c>
      <c r="E71" s="192">
        <v>1</v>
      </c>
      <c r="F71" s="193"/>
      <c r="G71" s="194">
        <f t="shared" si="21"/>
        <v>0</v>
      </c>
      <c r="H71" s="193"/>
      <c r="I71" s="194">
        <f t="shared" si="22"/>
        <v>0</v>
      </c>
      <c r="J71" s="193"/>
      <c r="K71" s="194">
        <f t="shared" si="23"/>
        <v>0</v>
      </c>
      <c r="L71" s="194">
        <v>21</v>
      </c>
      <c r="M71" s="194">
        <f t="shared" si="24"/>
        <v>0</v>
      </c>
      <c r="N71" s="194">
        <v>0</v>
      </c>
      <c r="O71" s="194">
        <f t="shared" si="25"/>
        <v>0</v>
      </c>
      <c r="P71" s="194">
        <v>0</v>
      </c>
      <c r="Q71" s="194">
        <f t="shared" si="26"/>
        <v>0</v>
      </c>
      <c r="R71" s="194"/>
      <c r="S71" s="194" t="s">
        <v>255</v>
      </c>
      <c r="T71" s="195" t="s">
        <v>256</v>
      </c>
      <c r="U71" s="156">
        <v>0</v>
      </c>
      <c r="V71" s="156">
        <f t="shared" si="27"/>
        <v>0</v>
      </c>
      <c r="W71" s="156"/>
      <c r="X71" s="156" t="s">
        <v>257</v>
      </c>
      <c r="Y71" s="147"/>
      <c r="Z71" s="147"/>
      <c r="AA71" s="147"/>
      <c r="AB71" s="147"/>
      <c r="AC71" s="147"/>
      <c r="AD71" s="147"/>
      <c r="AE71" s="147"/>
      <c r="AF71" s="147"/>
      <c r="AG71" s="147" t="s">
        <v>1598</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60" t="s">
        <v>250</v>
      </c>
      <c r="B72" s="161" t="s">
        <v>218</v>
      </c>
      <c r="C72" s="174" t="s">
        <v>219</v>
      </c>
      <c r="D72" s="162"/>
      <c r="E72" s="163"/>
      <c r="F72" s="164"/>
      <c r="G72" s="164">
        <f>SUMIF(AG73:AG73,"&lt;&gt;NOR",G73:G73)</f>
        <v>0</v>
      </c>
      <c r="H72" s="164"/>
      <c r="I72" s="164">
        <f>SUM(I73:I73)</f>
        <v>0</v>
      </c>
      <c r="J72" s="164"/>
      <c r="K72" s="164">
        <f>SUM(K73:K73)</f>
        <v>0</v>
      </c>
      <c r="L72" s="164"/>
      <c r="M72" s="164">
        <f>SUM(M73:M73)</f>
        <v>0</v>
      </c>
      <c r="N72" s="164"/>
      <c r="O72" s="164">
        <f>SUM(O73:O73)</f>
        <v>0</v>
      </c>
      <c r="P72" s="164"/>
      <c r="Q72" s="164">
        <f>SUM(Q73:Q73)</f>
        <v>0</v>
      </c>
      <c r="R72" s="164"/>
      <c r="S72" s="164"/>
      <c r="T72" s="165"/>
      <c r="U72" s="159"/>
      <c r="V72" s="159">
        <f>SUM(V73:V73)</f>
        <v>0</v>
      </c>
      <c r="W72" s="159"/>
      <c r="X72" s="159"/>
      <c r="AG72" t="s">
        <v>251</v>
      </c>
    </row>
    <row r="73" spans="1:60" outlineLevel="1" x14ac:dyDescent="0.2">
      <c r="A73" s="166">
        <v>60</v>
      </c>
      <c r="B73" s="167" t="s">
        <v>2478</v>
      </c>
      <c r="C73" s="175" t="s">
        <v>2648</v>
      </c>
      <c r="D73" s="168" t="s">
        <v>1928</v>
      </c>
      <c r="E73" s="169">
        <v>1</v>
      </c>
      <c r="F73" s="170"/>
      <c r="G73" s="171">
        <f>ROUND(E73*F73,2)</f>
        <v>0</v>
      </c>
      <c r="H73" s="170"/>
      <c r="I73" s="171">
        <f>ROUND(E73*H73,2)</f>
        <v>0</v>
      </c>
      <c r="J73" s="170"/>
      <c r="K73" s="171">
        <f>ROUND(E73*J73,2)</f>
        <v>0</v>
      </c>
      <c r="L73" s="171">
        <v>21</v>
      </c>
      <c r="M73" s="171">
        <f>G73*(1+L73/100)</f>
        <v>0</v>
      </c>
      <c r="N73" s="171">
        <v>0</v>
      </c>
      <c r="O73" s="171">
        <f>ROUND(E73*N73,2)</f>
        <v>0</v>
      </c>
      <c r="P73" s="171">
        <v>0</v>
      </c>
      <c r="Q73" s="171">
        <f>ROUND(E73*P73,2)</f>
        <v>0</v>
      </c>
      <c r="R73" s="171"/>
      <c r="S73" s="171" t="s">
        <v>255</v>
      </c>
      <c r="T73" s="172" t="s">
        <v>256</v>
      </c>
      <c r="U73" s="156">
        <v>0</v>
      </c>
      <c r="V73" s="156">
        <f>ROUND(E73*U73,2)</f>
        <v>0</v>
      </c>
      <c r="W73" s="156"/>
      <c r="X73" s="156" t="s">
        <v>257</v>
      </c>
      <c r="Y73" s="147"/>
      <c r="Z73" s="147"/>
      <c r="AA73" s="147"/>
      <c r="AB73" s="147"/>
      <c r="AC73" s="147"/>
      <c r="AD73" s="147"/>
      <c r="AE73" s="147"/>
      <c r="AF73" s="147"/>
      <c r="AG73" s="147" t="s">
        <v>1598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x14ac:dyDescent="0.2">
      <c r="A74" s="3"/>
      <c r="B74" s="4"/>
      <c r="C74" s="177"/>
      <c r="D74" s="6"/>
      <c r="E74" s="3"/>
      <c r="F74" s="3"/>
      <c r="G74" s="3"/>
      <c r="H74" s="3"/>
      <c r="I74" s="3"/>
      <c r="J74" s="3"/>
      <c r="K74" s="3"/>
      <c r="L74" s="3"/>
      <c r="M74" s="3"/>
      <c r="N74" s="3"/>
      <c r="O74" s="3"/>
      <c r="P74" s="3"/>
      <c r="Q74" s="3"/>
      <c r="R74" s="3"/>
      <c r="S74" s="3"/>
      <c r="T74" s="3"/>
      <c r="U74" s="3"/>
      <c r="V74" s="3"/>
      <c r="W74" s="3"/>
      <c r="X74" s="3"/>
      <c r="AE74">
        <v>15</v>
      </c>
      <c r="AF74">
        <v>21</v>
      </c>
      <c r="AG74" t="s">
        <v>237</v>
      </c>
    </row>
    <row r="75" spans="1:60" x14ac:dyDescent="0.2">
      <c r="A75" s="150"/>
      <c r="B75" s="151" t="s">
        <v>29</v>
      </c>
      <c r="C75" s="178"/>
      <c r="D75" s="152"/>
      <c r="E75" s="153"/>
      <c r="F75" s="153"/>
      <c r="G75" s="173">
        <f>G8+G11+G27+G39+G54+G72</f>
        <v>0</v>
      </c>
      <c r="H75" s="3"/>
      <c r="I75" s="3"/>
      <c r="J75" s="3"/>
      <c r="K75" s="3"/>
      <c r="L75" s="3"/>
      <c r="M75" s="3"/>
      <c r="N75" s="3"/>
      <c r="O75" s="3"/>
      <c r="P75" s="3"/>
      <c r="Q75" s="3"/>
      <c r="R75" s="3"/>
      <c r="S75" s="3"/>
      <c r="T75" s="3"/>
      <c r="U75" s="3"/>
      <c r="V75" s="3"/>
      <c r="W75" s="3"/>
      <c r="X75" s="3"/>
      <c r="AE75">
        <f>SUMIF(L7:L73,AE74,G7:G73)</f>
        <v>0</v>
      </c>
      <c r="AF75">
        <f>SUMIF(L7:L73,AF74,G7:G73)</f>
        <v>0</v>
      </c>
      <c r="AG75" t="s">
        <v>372</v>
      </c>
    </row>
    <row r="76" spans="1:60" x14ac:dyDescent="0.2">
      <c r="C76" s="179"/>
      <c r="D76" s="10"/>
      <c r="AG76" t="s">
        <v>373</v>
      </c>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KSvTvn4BnaN1YmEP81nsfUeCyNiU7NBl+Hu03eG62RdS/G7j5EgieTe6vUdQbfdoQzKJDyySbn40gGZ3hsasA==" saltValue="hUzzp7XgAKPtDUm7AW6eD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70</v>
      </c>
      <c r="C3" s="258" t="s">
        <v>71</v>
      </c>
      <c r="D3" s="259"/>
      <c r="E3" s="259"/>
      <c r="F3" s="259"/>
      <c r="G3" s="260"/>
      <c r="AC3" s="121" t="s">
        <v>226</v>
      </c>
      <c r="AG3" t="s">
        <v>227</v>
      </c>
    </row>
    <row r="4" spans="1:60" ht="24.95" customHeight="1" x14ac:dyDescent="0.2">
      <c r="A4" s="140" t="s">
        <v>9</v>
      </c>
      <c r="B4" s="141" t="s">
        <v>49</v>
      </c>
      <c r="C4" s="261" t="s">
        <v>53</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127</v>
      </c>
      <c r="C8" s="174" t="s">
        <v>128</v>
      </c>
      <c r="D8" s="162"/>
      <c r="E8" s="163"/>
      <c r="F8" s="164"/>
      <c r="G8" s="164">
        <f>SUMIF(AG9:AG10,"&lt;&gt;NOR",G9:G10)</f>
        <v>0</v>
      </c>
      <c r="H8" s="164"/>
      <c r="I8" s="164">
        <f>SUM(I9:I10)</f>
        <v>0</v>
      </c>
      <c r="J8" s="164"/>
      <c r="K8" s="164">
        <f>SUM(K9:K10)</f>
        <v>0</v>
      </c>
      <c r="L8" s="164"/>
      <c r="M8" s="164">
        <f>SUM(M9:M10)</f>
        <v>0</v>
      </c>
      <c r="N8" s="164"/>
      <c r="O8" s="164">
        <f>SUM(O9:O10)</f>
        <v>0</v>
      </c>
      <c r="P8" s="164"/>
      <c r="Q8" s="164">
        <f>SUM(Q9:Q10)</f>
        <v>0</v>
      </c>
      <c r="R8" s="164"/>
      <c r="S8" s="164"/>
      <c r="T8" s="165"/>
      <c r="U8" s="159"/>
      <c r="V8" s="159">
        <f>SUM(V9:V10)</f>
        <v>0</v>
      </c>
      <c r="W8" s="159"/>
      <c r="X8" s="159"/>
      <c r="AG8" t="s">
        <v>251</v>
      </c>
    </row>
    <row r="9" spans="1:60" outlineLevel="1" x14ac:dyDescent="0.2">
      <c r="A9" s="166">
        <v>1</v>
      </c>
      <c r="B9" s="167" t="s">
        <v>381</v>
      </c>
      <c r="C9" s="175" t="s">
        <v>382</v>
      </c>
      <c r="D9" s="168" t="s">
        <v>335</v>
      </c>
      <c r="E9" s="169">
        <v>2.94</v>
      </c>
      <c r="F9" s="170"/>
      <c r="G9" s="171">
        <f>ROUND(E9*F9,2)</f>
        <v>0</v>
      </c>
      <c r="H9" s="170"/>
      <c r="I9" s="171">
        <f>ROUND(E9*H9,2)</f>
        <v>0</v>
      </c>
      <c r="J9" s="170"/>
      <c r="K9" s="171">
        <f>ROUND(E9*J9,2)</f>
        <v>0</v>
      </c>
      <c r="L9" s="171">
        <v>21</v>
      </c>
      <c r="M9" s="171">
        <f>G9*(1+L9/100)</f>
        <v>0</v>
      </c>
      <c r="N9" s="171">
        <v>0</v>
      </c>
      <c r="O9" s="171">
        <f>ROUND(E9*N9,2)</f>
        <v>0</v>
      </c>
      <c r="P9" s="171">
        <v>0</v>
      </c>
      <c r="Q9" s="171">
        <f>ROUND(E9*P9,2)</f>
        <v>0</v>
      </c>
      <c r="R9" s="171" t="s">
        <v>383</v>
      </c>
      <c r="S9" s="171" t="s">
        <v>337</v>
      </c>
      <c r="T9" s="172" t="s">
        <v>338</v>
      </c>
      <c r="U9" s="156">
        <v>0</v>
      </c>
      <c r="V9" s="156">
        <f>ROUND(E9*U9,2)</f>
        <v>0</v>
      </c>
      <c r="W9" s="156"/>
      <c r="X9" s="156" t="s">
        <v>257</v>
      </c>
      <c r="Y9" s="147"/>
      <c r="Z9" s="147"/>
      <c r="AA9" s="147"/>
      <c r="AB9" s="147"/>
      <c r="AC9" s="147"/>
      <c r="AD9" s="147"/>
      <c r="AE9" s="147"/>
      <c r="AF9" s="147"/>
      <c r="AG9" s="147" t="s">
        <v>258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76" t="s">
        <v>2649</v>
      </c>
      <c r="D10" s="157"/>
      <c r="E10" s="158">
        <v>2.94</v>
      </c>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260</v>
      </c>
      <c r="AH10" s="147">
        <v>7</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160" t="s">
        <v>250</v>
      </c>
      <c r="B11" s="161" t="s">
        <v>131</v>
      </c>
      <c r="C11" s="174" t="s">
        <v>132</v>
      </c>
      <c r="D11" s="162"/>
      <c r="E11" s="163"/>
      <c r="F11" s="164"/>
      <c r="G11" s="164">
        <f>SUMIF(AG12:AG15,"&lt;&gt;NOR",G12:G15)</f>
        <v>0</v>
      </c>
      <c r="H11" s="164"/>
      <c r="I11" s="164">
        <f>SUM(I12:I15)</f>
        <v>0</v>
      </c>
      <c r="J11" s="164"/>
      <c r="K11" s="164">
        <f>SUM(K12:K15)</f>
        <v>0</v>
      </c>
      <c r="L11" s="164"/>
      <c r="M11" s="164">
        <f>SUM(M12:M15)</f>
        <v>0</v>
      </c>
      <c r="N11" s="164"/>
      <c r="O11" s="164">
        <f>SUM(O12:O15)</f>
        <v>1.04</v>
      </c>
      <c r="P11" s="164"/>
      <c r="Q11" s="164">
        <f>SUM(Q12:Q15)</f>
        <v>0</v>
      </c>
      <c r="R11" s="164"/>
      <c r="S11" s="164"/>
      <c r="T11" s="165"/>
      <c r="U11" s="159"/>
      <c r="V11" s="159">
        <f>SUM(V12:V15)</f>
        <v>4.59</v>
      </c>
      <c r="W11" s="159"/>
      <c r="X11" s="159"/>
      <c r="AG11" t="s">
        <v>251</v>
      </c>
    </row>
    <row r="12" spans="1:60" outlineLevel="1" x14ac:dyDescent="0.2">
      <c r="A12" s="166">
        <v>2</v>
      </c>
      <c r="B12" s="167" t="s">
        <v>394</v>
      </c>
      <c r="C12" s="175" t="s">
        <v>395</v>
      </c>
      <c r="D12" s="168" t="s">
        <v>376</v>
      </c>
      <c r="E12" s="169">
        <v>4.0229999999999997</v>
      </c>
      <c r="F12" s="170"/>
      <c r="G12" s="171">
        <f>ROUND(E12*F12,2)</f>
        <v>0</v>
      </c>
      <c r="H12" s="170"/>
      <c r="I12" s="171">
        <f>ROUND(E12*H12,2)</f>
        <v>0</v>
      </c>
      <c r="J12" s="170"/>
      <c r="K12" s="171">
        <f>ROUND(E12*J12,2)</f>
        <v>0</v>
      </c>
      <c r="L12" s="171">
        <v>21</v>
      </c>
      <c r="M12" s="171">
        <f>G12*(1+L12/100)</f>
        <v>0</v>
      </c>
      <c r="N12" s="171">
        <v>0.25897999999999999</v>
      </c>
      <c r="O12" s="171">
        <f>ROUND(E12*N12,2)</f>
        <v>1.04</v>
      </c>
      <c r="P12" s="171">
        <v>0</v>
      </c>
      <c r="Q12" s="171">
        <f>ROUND(E12*P12,2)</f>
        <v>0</v>
      </c>
      <c r="R12" s="171" t="s">
        <v>396</v>
      </c>
      <c r="S12" s="171" t="s">
        <v>337</v>
      </c>
      <c r="T12" s="172" t="s">
        <v>338</v>
      </c>
      <c r="U12" s="156">
        <v>1.1399999999999999</v>
      </c>
      <c r="V12" s="156">
        <f>ROUND(E12*U12,2)</f>
        <v>4.59</v>
      </c>
      <c r="W12" s="156"/>
      <c r="X12" s="156" t="s">
        <v>257</v>
      </c>
      <c r="Y12" s="147"/>
      <c r="Z12" s="147"/>
      <c r="AA12" s="147"/>
      <c r="AB12" s="147"/>
      <c r="AC12" s="147"/>
      <c r="AD12" s="147"/>
      <c r="AE12" s="147"/>
      <c r="AF12" s="147"/>
      <c r="AG12" s="147" t="s">
        <v>258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264" t="s">
        <v>397</v>
      </c>
      <c r="D13" s="265"/>
      <c r="E13" s="265"/>
      <c r="F13" s="265"/>
      <c r="G13" s="265"/>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351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76" t="s">
        <v>259</v>
      </c>
      <c r="D14" s="157"/>
      <c r="E14" s="158"/>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260</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54"/>
      <c r="B15" s="155"/>
      <c r="C15" s="176" t="s">
        <v>2650</v>
      </c>
      <c r="D15" s="157"/>
      <c r="E15" s="158">
        <v>4.0229999999999997</v>
      </c>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260</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x14ac:dyDescent="0.2">
      <c r="A16" s="160" t="s">
        <v>250</v>
      </c>
      <c r="B16" s="161" t="s">
        <v>157</v>
      </c>
      <c r="C16" s="174" t="s">
        <v>158</v>
      </c>
      <c r="D16" s="162"/>
      <c r="E16" s="163"/>
      <c r="F16" s="164"/>
      <c r="G16" s="164">
        <f>SUMIF(AG17:AG115,"&lt;&gt;NOR",G17:G115)</f>
        <v>0</v>
      </c>
      <c r="H16" s="164"/>
      <c r="I16" s="164">
        <f>SUM(I17:I115)</f>
        <v>0</v>
      </c>
      <c r="J16" s="164"/>
      <c r="K16" s="164">
        <f>SUM(K17:K115)</f>
        <v>0</v>
      </c>
      <c r="L16" s="164"/>
      <c r="M16" s="164">
        <f>SUM(M17:M115)</f>
        <v>0</v>
      </c>
      <c r="N16" s="164"/>
      <c r="O16" s="164">
        <f>SUM(O17:O115)</f>
        <v>7.0000000000000007E-2</v>
      </c>
      <c r="P16" s="164"/>
      <c r="Q16" s="164">
        <f>SUM(Q17:Q115)</f>
        <v>41.83</v>
      </c>
      <c r="R16" s="164"/>
      <c r="S16" s="164"/>
      <c r="T16" s="165"/>
      <c r="U16" s="159"/>
      <c r="V16" s="159">
        <f>SUM(V17:V115)</f>
        <v>123.71</v>
      </c>
      <c r="W16" s="159"/>
      <c r="X16" s="159"/>
      <c r="AG16" t="s">
        <v>251</v>
      </c>
    </row>
    <row r="17" spans="1:60" ht="22.5" outlineLevel="1" x14ac:dyDescent="0.2">
      <c r="A17" s="166">
        <v>3</v>
      </c>
      <c r="B17" s="167" t="s">
        <v>408</v>
      </c>
      <c r="C17" s="175" t="s">
        <v>409</v>
      </c>
      <c r="D17" s="168" t="s">
        <v>376</v>
      </c>
      <c r="E17" s="169">
        <v>30.9084</v>
      </c>
      <c r="F17" s="170"/>
      <c r="G17" s="171">
        <f>ROUND(E17*F17,2)</f>
        <v>0</v>
      </c>
      <c r="H17" s="170"/>
      <c r="I17" s="171">
        <f>ROUND(E17*H17,2)</f>
        <v>0</v>
      </c>
      <c r="J17" s="170"/>
      <c r="K17" s="171">
        <f>ROUND(E17*J17,2)</f>
        <v>0</v>
      </c>
      <c r="L17" s="171">
        <v>21</v>
      </c>
      <c r="M17" s="171">
        <f>G17*(1+L17/100)</f>
        <v>0</v>
      </c>
      <c r="N17" s="171">
        <v>0</v>
      </c>
      <c r="O17" s="171">
        <f>ROUND(E17*N17,2)</f>
        <v>0</v>
      </c>
      <c r="P17" s="171">
        <v>6.8000000000000005E-2</v>
      </c>
      <c r="Q17" s="171">
        <f>ROUND(E17*P17,2)</f>
        <v>2.1</v>
      </c>
      <c r="R17" s="171" t="s">
        <v>336</v>
      </c>
      <c r="S17" s="171" t="s">
        <v>337</v>
      </c>
      <c r="T17" s="172" t="s">
        <v>338</v>
      </c>
      <c r="U17" s="156">
        <v>0.3</v>
      </c>
      <c r="V17" s="156">
        <f>ROUND(E17*U17,2)</f>
        <v>9.27</v>
      </c>
      <c r="W17" s="156"/>
      <c r="X17" s="156" t="s">
        <v>257</v>
      </c>
      <c r="Y17" s="147"/>
      <c r="Z17" s="147"/>
      <c r="AA17" s="147"/>
      <c r="AB17" s="147"/>
      <c r="AC17" s="147"/>
      <c r="AD17" s="147"/>
      <c r="AE17" s="147"/>
      <c r="AF17" s="147"/>
      <c r="AG17" s="147" t="s">
        <v>258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64" t="s">
        <v>410</v>
      </c>
      <c r="D18" s="265"/>
      <c r="E18" s="265"/>
      <c r="F18" s="265"/>
      <c r="G18" s="265"/>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351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76" t="s">
        <v>259</v>
      </c>
      <c r="D19" s="157"/>
      <c r="E19" s="158"/>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260</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76" t="s">
        <v>2651</v>
      </c>
      <c r="D20" s="157"/>
      <c r="E20" s="158">
        <v>16.250399999999999</v>
      </c>
      <c r="F20" s="156"/>
      <c r="G20" s="15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260</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176" t="s">
        <v>2652</v>
      </c>
      <c r="D21" s="157"/>
      <c r="E21" s="158">
        <v>9.0579999999999998</v>
      </c>
      <c r="F21" s="156"/>
      <c r="G21" s="156"/>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260</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176" t="s">
        <v>2653</v>
      </c>
      <c r="D22" s="157"/>
      <c r="E22" s="158">
        <v>5.6</v>
      </c>
      <c r="F22" s="156"/>
      <c r="G22" s="15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260</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1" x14ac:dyDescent="0.2">
      <c r="A23" s="166">
        <v>4</v>
      </c>
      <c r="B23" s="167" t="s">
        <v>489</v>
      </c>
      <c r="C23" s="175" t="s">
        <v>490</v>
      </c>
      <c r="D23" s="168" t="s">
        <v>376</v>
      </c>
      <c r="E23" s="169">
        <v>87.491600000000005</v>
      </c>
      <c r="F23" s="170"/>
      <c r="G23" s="171">
        <f>ROUND(E23*F23,2)</f>
        <v>0</v>
      </c>
      <c r="H23" s="170"/>
      <c r="I23" s="171">
        <f>ROUND(E23*H23,2)</f>
        <v>0</v>
      </c>
      <c r="J23" s="170"/>
      <c r="K23" s="171">
        <f>ROUND(E23*J23,2)</f>
        <v>0</v>
      </c>
      <c r="L23" s="171">
        <v>21</v>
      </c>
      <c r="M23" s="171">
        <f>G23*(1+L23/100)</f>
        <v>0</v>
      </c>
      <c r="N23" s="171">
        <v>0</v>
      </c>
      <c r="O23" s="171">
        <f>ROUND(E23*N23,2)</f>
        <v>0</v>
      </c>
      <c r="P23" s="171">
        <v>4.5999999999999999E-2</v>
      </c>
      <c r="Q23" s="171">
        <f>ROUND(E23*P23,2)</f>
        <v>4.0199999999999996</v>
      </c>
      <c r="R23" s="171" t="s">
        <v>336</v>
      </c>
      <c r="S23" s="171" t="s">
        <v>337</v>
      </c>
      <c r="T23" s="172" t="s">
        <v>338</v>
      </c>
      <c r="U23" s="156">
        <v>0.26</v>
      </c>
      <c r="V23" s="156">
        <f>ROUND(E23*U23,2)</f>
        <v>22.75</v>
      </c>
      <c r="W23" s="156"/>
      <c r="X23" s="156" t="s">
        <v>257</v>
      </c>
      <c r="Y23" s="147"/>
      <c r="Z23" s="147"/>
      <c r="AA23" s="147"/>
      <c r="AB23" s="147"/>
      <c r="AC23" s="147"/>
      <c r="AD23" s="147"/>
      <c r="AE23" s="147"/>
      <c r="AF23" s="147"/>
      <c r="AG23" s="147" t="s">
        <v>258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6" t="s">
        <v>259</v>
      </c>
      <c r="D24" s="157"/>
      <c r="E24" s="158"/>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260</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76" t="s">
        <v>2654</v>
      </c>
      <c r="D25" s="157"/>
      <c r="E25" s="158">
        <v>39.15</v>
      </c>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260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76" t="s">
        <v>2655</v>
      </c>
      <c r="D26" s="157"/>
      <c r="E26" s="158">
        <v>17.55</v>
      </c>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260</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6" t="s">
        <v>2656</v>
      </c>
      <c r="D27" s="157"/>
      <c r="E27" s="158">
        <v>18.0106</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260</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76" t="s">
        <v>2657</v>
      </c>
      <c r="D28" s="157"/>
      <c r="E28" s="158">
        <v>3.35</v>
      </c>
      <c r="F28" s="156"/>
      <c r="G28" s="1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260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76" t="s">
        <v>2658</v>
      </c>
      <c r="D29" s="157"/>
      <c r="E29" s="158">
        <v>9.4309999999999992</v>
      </c>
      <c r="F29" s="156"/>
      <c r="G29" s="1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260</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66">
        <v>5</v>
      </c>
      <c r="B30" s="167" t="s">
        <v>497</v>
      </c>
      <c r="C30" s="175" t="s">
        <v>498</v>
      </c>
      <c r="D30" s="168" t="s">
        <v>376</v>
      </c>
      <c r="E30" s="169">
        <v>84.54</v>
      </c>
      <c r="F30" s="170"/>
      <c r="G30" s="171">
        <f>ROUND(E30*F30,2)</f>
        <v>0</v>
      </c>
      <c r="H30" s="170"/>
      <c r="I30" s="171">
        <f>ROUND(E30*H30,2)</f>
        <v>0</v>
      </c>
      <c r="J30" s="170"/>
      <c r="K30" s="171">
        <f>ROUND(E30*J30,2)</f>
        <v>0</v>
      </c>
      <c r="L30" s="171">
        <v>21</v>
      </c>
      <c r="M30" s="171">
        <f>G30*(1+L30/100)</f>
        <v>0</v>
      </c>
      <c r="N30" s="171">
        <v>0</v>
      </c>
      <c r="O30" s="171">
        <f>ROUND(E30*N30,2)</f>
        <v>0</v>
      </c>
      <c r="P30" s="171">
        <v>0.05</v>
      </c>
      <c r="Q30" s="171">
        <f>ROUND(E30*P30,2)</f>
        <v>4.2300000000000004</v>
      </c>
      <c r="R30" s="171" t="s">
        <v>336</v>
      </c>
      <c r="S30" s="171" t="s">
        <v>337</v>
      </c>
      <c r="T30" s="172" t="s">
        <v>338</v>
      </c>
      <c r="U30" s="156">
        <v>0.33</v>
      </c>
      <c r="V30" s="156">
        <f>ROUND(E30*U30,2)</f>
        <v>27.9</v>
      </c>
      <c r="W30" s="156"/>
      <c r="X30" s="156" t="s">
        <v>257</v>
      </c>
      <c r="Y30" s="147"/>
      <c r="Z30" s="147"/>
      <c r="AA30" s="147"/>
      <c r="AB30" s="147"/>
      <c r="AC30" s="147"/>
      <c r="AD30" s="147"/>
      <c r="AE30" s="147"/>
      <c r="AF30" s="147"/>
      <c r="AG30" s="147" t="s">
        <v>258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76" t="s">
        <v>259</v>
      </c>
      <c r="D31" s="157"/>
      <c r="E31" s="158"/>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260</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76" t="s">
        <v>2659</v>
      </c>
      <c r="D32" s="157"/>
      <c r="E32" s="158">
        <v>2</v>
      </c>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260</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76" t="s">
        <v>2660</v>
      </c>
      <c r="D33" s="157"/>
      <c r="E33" s="158">
        <v>1.2</v>
      </c>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260</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76" t="s">
        <v>2661</v>
      </c>
      <c r="D34" s="157"/>
      <c r="E34" s="158">
        <v>1.68</v>
      </c>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260</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76" t="s">
        <v>2662</v>
      </c>
      <c r="D35" s="157"/>
      <c r="E35" s="158">
        <v>3.28</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260</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76" t="s">
        <v>2663</v>
      </c>
      <c r="D36" s="157"/>
      <c r="E36" s="158">
        <v>23.19</v>
      </c>
      <c r="F36" s="156"/>
      <c r="G36" s="15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260</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76" t="s">
        <v>2664</v>
      </c>
      <c r="D37" s="157"/>
      <c r="E37" s="158">
        <v>53.19</v>
      </c>
      <c r="F37" s="156"/>
      <c r="G37" s="156"/>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260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66">
        <v>6</v>
      </c>
      <c r="B38" s="167" t="s">
        <v>2665</v>
      </c>
      <c r="C38" s="175" t="s">
        <v>2666</v>
      </c>
      <c r="D38" s="168" t="s">
        <v>389</v>
      </c>
      <c r="E38" s="169">
        <v>1</v>
      </c>
      <c r="F38" s="170"/>
      <c r="G38" s="171">
        <f>ROUND(E38*F38,2)</f>
        <v>0</v>
      </c>
      <c r="H38" s="170"/>
      <c r="I38" s="171">
        <f>ROUND(E38*H38,2)</f>
        <v>0</v>
      </c>
      <c r="J38" s="170"/>
      <c r="K38" s="171">
        <f>ROUND(E38*J38,2)</f>
        <v>0</v>
      </c>
      <c r="L38" s="171">
        <v>21</v>
      </c>
      <c r="M38" s="171">
        <f>G38*(1+L38/100)</f>
        <v>0</v>
      </c>
      <c r="N38" s="171">
        <v>0</v>
      </c>
      <c r="O38" s="171">
        <f>ROUND(E38*N38,2)</f>
        <v>0</v>
      </c>
      <c r="P38" s="171">
        <v>0</v>
      </c>
      <c r="Q38" s="171">
        <f>ROUND(E38*P38,2)</f>
        <v>0</v>
      </c>
      <c r="R38" s="171" t="s">
        <v>336</v>
      </c>
      <c r="S38" s="171" t="s">
        <v>337</v>
      </c>
      <c r="T38" s="172" t="s">
        <v>338</v>
      </c>
      <c r="U38" s="156">
        <v>0.08</v>
      </c>
      <c r="V38" s="156">
        <f>ROUND(E38*U38,2)</f>
        <v>0.08</v>
      </c>
      <c r="W38" s="156"/>
      <c r="X38" s="156" t="s">
        <v>257</v>
      </c>
      <c r="Y38" s="147"/>
      <c r="Z38" s="147"/>
      <c r="AA38" s="147"/>
      <c r="AB38" s="147"/>
      <c r="AC38" s="147"/>
      <c r="AD38" s="147"/>
      <c r="AE38" s="147"/>
      <c r="AF38" s="147"/>
      <c r="AG38" s="147" t="s">
        <v>258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264" t="s">
        <v>2667</v>
      </c>
      <c r="D39" s="265"/>
      <c r="E39" s="265"/>
      <c r="F39" s="265"/>
      <c r="G39" s="265"/>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351</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6" t="s">
        <v>259</v>
      </c>
      <c r="D40" s="157"/>
      <c r="E40" s="158"/>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260</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76" t="s">
        <v>2668</v>
      </c>
      <c r="D41" s="157"/>
      <c r="E41" s="158">
        <v>1</v>
      </c>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260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33.75" outlineLevel="1" x14ac:dyDescent="0.2">
      <c r="A42" s="166">
        <v>7</v>
      </c>
      <c r="B42" s="167" t="s">
        <v>602</v>
      </c>
      <c r="C42" s="175" t="s">
        <v>603</v>
      </c>
      <c r="D42" s="168" t="s">
        <v>376</v>
      </c>
      <c r="E42" s="169">
        <v>1.52</v>
      </c>
      <c r="F42" s="170"/>
      <c r="G42" s="171">
        <f>ROUND(E42*F42,2)</f>
        <v>0</v>
      </c>
      <c r="H42" s="170"/>
      <c r="I42" s="171">
        <f>ROUND(E42*H42,2)</f>
        <v>0</v>
      </c>
      <c r="J42" s="170"/>
      <c r="K42" s="171">
        <f>ROUND(E42*J42,2)</f>
        <v>0</v>
      </c>
      <c r="L42" s="171">
        <v>21</v>
      </c>
      <c r="M42" s="171">
        <f>G42*(1+L42/100)</f>
        <v>0</v>
      </c>
      <c r="N42" s="171">
        <v>1.17E-3</v>
      </c>
      <c r="O42" s="171">
        <f>ROUND(E42*N42,2)</f>
        <v>0</v>
      </c>
      <c r="P42" s="171">
        <v>7.5999999999999998E-2</v>
      </c>
      <c r="Q42" s="171">
        <f>ROUND(E42*P42,2)</f>
        <v>0.12</v>
      </c>
      <c r="R42" s="171" t="s">
        <v>336</v>
      </c>
      <c r="S42" s="171" t="s">
        <v>337</v>
      </c>
      <c r="T42" s="172" t="s">
        <v>338</v>
      </c>
      <c r="U42" s="156">
        <v>0.94</v>
      </c>
      <c r="V42" s="156">
        <f>ROUND(E42*U42,2)</f>
        <v>1.43</v>
      </c>
      <c r="W42" s="156"/>
      <c r="X42" s="156" t="s">
        <v>257</v>
      </c>
      <c r="Y42" s="147"/>
      <c r="Z42" s="147"/>
      <c r="AA42" s="147"/>
      <c r="AB42" s="147"/>
      <c r="AC42" s="147"/>
      <c r="AD42" s="147"/>
      <c r="AE42" s="147"/>
      <c r="AF42" s="147"/>
      <c r="AG42" s="147" t="s">
        <v>258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76" t="s">
        <v>259</v>
      </c>
      <c r="D43" s="157"/>
      <c r="E43" s="158"/>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260</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76" t="s">
        <v>2669</v>
      </c>
      <c r="D44" s="157"/>
      <c r="E44" s="158">
        <v>1.52</v>
      </c>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260</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66">
        <v>8</v>
      </c>
      <c r="B45" s="167" t="s">
        <v>637</v>
      </c>
      <c r="C45" s="175" t="s">
        <v>638</v>
      </c>
      <c r="D45" s="168" t="s">
        <v>535</v>
      </c>
      <c r="E45" s="169">
        <v>10.45557</v>
      </c>
      <c r="F45" s="170"/>
      <c r="G45" s="171">
        <f>ROUND(E45*F45,2)</f>
        <v>0</v>
      </c>
      <c r="H45" s="170"/>
      <c r="I45" s="171">
        <f>ROUND(E45*H45,2)</f>
        <v>0</v>
      </c>
      <c r="J45" s="170"/>
      <c r="K45" s="171">
        <f>ROUND(E45*J45,2)</f>
        <v>0</v>
      </c>
      <c r="L45" s="171">
        <v>21</v>
      </c>
      <c r="M45" s="171">
        <f>G45*(1+L45/100)</f>
        <v>0</v>
      </c>
      <c r="N45" s="171">
        <v>1.2800000000000001E-3</v>
      </c>
      <c r="O45" s="171">
        <f>ROUND(E45*N45,2)</f>
        <v>0.01</v>
      </c>
      <c r="P45" s="171">
        <v>1.8</v>
      </c>
      <c r="Q45" s="171">
        <f>ROUND(E45*P45,2)</f>
        <v>18.82</v>
      </c>
      <c r="R45" s="171" t="s">
        <v>336</v>
      </c>
      <c r="S45" s="171" t="s">
        <v>337</v>
      </c>
      <c r="T45" s="172" t="s">
        <v>338</v>
      </c>
      <c r="U45" s="156">
        <v>1.52</v>
      </c>
      <c r="V45" s="156">
        <f>ROUND(E45*U45,2)</f>
        <v>15.89</v>
      </c>
      <c r="W45" s="156"/>
      <c r="X45" s="156" t="s">
        <v>257</v>
      </c>
      <c r="Y45" s="147"/>
      <c r="Z45" s="147"/>
      <c r="AA45" s="147"/>
      <c r="AB45" s="147"/>
      <c r="AC45" s="147"/>
      <c r="AD45" s="147"/>
      <c r="AE45" s="147"/>
      <c r="AF45" s="147"/>
      <c r="AG45" s="147" t="s">
        <v>258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2.5" outlineLevel="1" x14ac:dyDescent="0.2">
      <c r="A46" s="154"/>
      <c r="B46" s="155"/>
      <c r="C46" s="264" t="s">
        <v>639</v>
      </c>
      <c r="D46" s="265"/>
      <c r="E46" s="265"/>
      <c r="F46" s="265"/>
      <c r="G46" s="265"/>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351</v>
      </c>
      <c r="AH46" s="147"/>
      <c r="AI46" s="147"/>
      <c r="AJ46" s="147"/>
      <c r="AK46" s="147"/>
      <c r="AL46" s="147"/>
      <c r="AM46" s="147"/>
      <c r="AN46" s="147"/>
      <c r="AO46" s="147"/>
      <c r="AP46" s="147"/>
      <c r="AQ46" s="147"/>
      <c r="AR46" s="147"/>
      <c r="AS46" s="147"/>
      <c r="AT46" s="147"/>
      <c r="AU46" s="147"/>
      <c r="AV46" s="147"/>
      <c r="AW46" s="147"/>
      <c r="AX46" s="147"/>
      <c r="AY46" s="147"/>
      <c r="AZ46" s="147"/>
      <c r="BA46" s="185" t="str">
        <f>C46</f>
        <v>nebo vybourání otvorů průřezové plochy přes 4 m2 ve zdivu nadzákladovém, včetně pomocného lešení o výšce podlahy do 1900 mm a pro zatížení do 1,5 kPa  (150 kg/m2)</v>
      </c>
      <c r="BB46" s="147"/>
      <c r="BC46" s="147"/>
      <c r="BD46" s="147"/>
      <c r="BE46" s="147"/>
      <c r="BF46" s="147"/>
      <c r="BG46" s="147"/>
      <c r="BH46" s="147"/>
    </row>
    <row r="47" spans="1:60" outlineLevel="1" x14ac:dyDescent="0.2">
      <c r="A47" s="154"/>
      <c r="B47" s="155"/>
      <c r="C47" s="176" t="s">
        <v>259</v>
      </c>
      <c r="D47" s="157"/>
      <c r="E47" s="158"/>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260</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76" t="s">
        <v>2670</v>
      </c>
      <c r="D48" s="157"/>
      <c r="E48" s="158">
        <v>0.23880000000000001</v>
      </c>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260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176" t="s">
        <v>2671</v>
      </c>
      <c r="D49" s="157"/>
      <c r="E49" s="158"/>
      <c r="F49" s="156"/>
      <c r="G49" s="156"/>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260</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76" t="s">
        <v>2672</v>
      </c>
      <c r="D50" s="157"/>
      <c r="E50" s="158">
        <v>0.37746000000000002</v>
      </c>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260</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76" t="s">
        <v>2673</v>
      </c>
      <c r="D51" s="157"/>
      <c r="E51" s="158">
        <v>0.34749000000000002</v>
      </c>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260</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76" t="s">
        <v>2674</v>
      </c>
      <c r="D52" s="157"/>
      <c r="E52" s="158">
        <v>0.33435999999999999</v>
      </c>
      <c r="F52" s="156"/>
      <c r="G52" s="156"/>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260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176" t="s">
        <v>2675</v>
      </c>
      <c r="D53" s="157"/>
      <c r="E53" s="158">
        <v>0.90180000000000005</v>
      </c>
      <c r="F53" s="156"/>
      <c r="G53" s="15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260</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6" t="s">
        <v>2676</v>
      </c>
      <c r="D54" s="157"/>
      <c r="E54" s="158">
        <v>0.42085</v>
      </c>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260</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6" t="s">
        <v>2677</v>
      </c>
      <c r="D55" s="157"/>
      <c r="E55" s="158">
        <v>0.58377000000000001</v>
      </c>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260</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6" t="s">
        <v>2678</v>
      </c>
      <c r="D56" s="157"/>
      <c r="E56" s="158">
        <v>0.87624999999999997</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260</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76" t="s">
        <v>2679</v>
      </c>
      <c r="D57" s="157"/>
      <c r="E57" s="158">
        <v>3.7324000000000002</v>
      </c>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260</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76" t="s">
        <v>2680</v>
      </c>
      <c r="D58" s="157"/>
      <c r="E58" s="158">
        <v>0.74268999999999996</v>
      </c>
      <c r="F58" s="156"/>
      <c r="G58" s="15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260</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76" t="s">
        <v>2681</v>
      </c>
      <c r="D59" s="157"/>
      <c r="E59" s="158">
        <v>0.86524999999999996</v>
      </c>
      <c r="F59" s="156"/>
      <c r="G59" s="15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260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6" t="s">
        <v>2682</v>
      </c>
      <c r="D60" s="157"/>
      <c r="E60" s="158">
        <v>0.83825000000000005</v>
      </c>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260</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76" t="s">
        <v>2683</v>
      </c>
      <c r="D61" s="157"/>
      <c r="E61" s="158">
        <v>0.19620000000000001</v>
      </c>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260</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6">
        <v>9</v>
      </c>
      <c r="B62" s="167" t="s">
        <v>591</v>
      </c>
      <c r="C62" s="175" t="s">
        <v>592</v>
      </c>
      <c r="D62" s="168" t="s">
        <v>389</v>
      </c>
      <c r="E62" s="169">
        <v>8</v>
      </c>
      <c r="F62" s="170"/>
      <c r="G62" s="171">
        <f>ROUND(E62*F62,2)</f>
        <v>0</v>
      </c>
      <c r="H62" s="170"/>
      <c r="I62" s="171">
        <f>ROUND(E62*H62,2)</f>
        <v>0</v>
      </c>
      <c r="J62" s="170"/>
      <c r="K62" s="171">
        <f>ROUND(E62*J62,2)</f>
        <v>0</v>
      </c>
      <c r="L62" s="171">
        <v>21</v>
      </c>
      <c r="M62" s="171">
        <f>G62*(1+L62/100)</f>
        <v>0</v>
      </c>
      <c r="N62" s="171">
        <v>0</v>
      </c>
      <c r="O62" s="171">
        <f>ROUND(E62*N62,2)</f>
        <v>0</v>
      </c>
      <c r="P62" s="171">
        <v>0</v>
      </c>
      <c r="Q62" s="171">
        <f>ROUND(E62*P62,2)</f>
        <v>0</v>
      </c>
      <c r="R62" s="171" t="s">
        <v>336</v>
      </c>
      <c r="S62" s="171" t="s">
        <v>337</v>
      </c>
      <c r="T62" s="172" t="s">
        <v>338</v>
      </c>
      <c r="U62" s="156">
        <v>0.05</v>
      </c>
      <c r="V62" s="156">
        <f>ROUND(E62*U62,2)</f>
        <v>0.4</v>
      </c>
      <c r="W62" s="156"/>
      <c r="X62" s="156" t="s">
        <v>257</v>
      </c>
      <c r="Y62" s="147"/>
      <c r="Z62" s="147"/>
      <c r="AA62" s="147"/>
      <c r="AB62" s="147"/>
      <c r="AC62" s="147"/>
      <c r="AD62" s="147"/>
      <c r="AE62" s="147"/>
      <c r="AF62" s="147"/>
      <c r="AG62" s="147" t="s">
        <v>258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264" t="s">
        <v>593</v>
      </c>
      <c r="D63" s="265"/>
      <c r="E63" s="265"/>
      <c r="F63" s="265"/>
      <c r="G63" s="265"/>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351</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6" t="s">
        <v>259</v>
      </c>
      <c r="D64" s="157"/>
      <c r="E64" s="158"/>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260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76" t="s">
        <v>2684</v>
      </c>
      <c r="D65" s="157"/>
      <c r="E65" s="158">
        <v>6</v>
      </c>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260</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76" t="s">
        <v>2685</v>
      </c>
      <c r="D66" s="157"/>
      <c r="E66" s="158">
        <v>1</v>
      </c>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260</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76" t="s">
        <v>2686</v>
      </c>
      <c r="D67" s="157"/>
      <c r="E67" s="158">
        <v>1</v>
      </c>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260</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33.75" outlineLevel="1" x14ac:dyDescent="0.2">
      <c r="A68" s="166">
        <v>10</v>
      </c>
      <c r="B68" s="167" t="s">
        <v>602</v>
      </c>
      <c r="C68" s="175" t="s">
        <v>603</v>
      </c>
      <c r="D68" s="168" t="s">
        <v>376</v>
      </c>
      <c r="E68" s="169">
        <v>11.513999999999999</v>
      </c>
      <c r="F68" s="170"/>
      <c r="G68" s="171">
        <f>ROUND(E68*F68,2)</f>
        <v>0</v>
      </c>
      <c r="H68" s="170"/>
      <c r="I68" s="171">
        <f>ROUND(E68*H68,2)</f>
        <v>0</v>
      </c>
      <c r="J68" s="170"/>
      <c r="K68" s="171">
        <f>ROUND(E68*J68,2)</f>
        <v>0</v>
      </c>
      <c r="L68" s="171">
        <v>21</v>
      </c>
      <c r="M68" s="171">
        <f>G68*(1+L68/100)</f>
        <v>0</v>
      </c>
      <c r="N68" s="171">
        <v>1.17E-3</v>
      </c>
      <c r="O68" s="171">
        <f>ROUND(E68*N68,2)</f>
        <v>0.01</v>
      </c>
      <c r="P68" s="171">
        <v>7.5999999999999998E-2</v>
      </c>
      <c r="Q68" s="171">
        <f>ROUND(E68*P68,2)</f>
        <v>0.88</v>
      </c>
      <c r="R68" s="171" t="s">
        <v>336</v>
      </c>
      <c r="S68" s="171" t="s">
        <v>337</v>
      </c>
      <c r="T68" s="172" t="s">
        <v>338</v>
      </c>
      <c r="U68" s="156">
        <v>0.94</v>
      </c>
      <c r="V68" s="156">
        <f>ROUND(E68*U68,2)</f>
        <v>10.82</v>
      </c>
      <c r="W68" s="156"/>
      <c r="X68" s="156" t="s">
        <v>257</v>
      </c>
      <c r="Y68" s="147"/>
      <c r="Z68" s="147"/>
      <c r="AA68" s="147"/>
      <c r="AB68" s="147"/>
      <c r="AC68" s="147"/>
      <c r="AD68" s="147"/>
      <c r="AE68" s="147"/>
      <c r="AF68" s="147"/>
      <c r="AG68" s="147" t="s">
        <v>258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76" t="s">
        <v>259</v>
      </c>
      <c r="D69" s="157"/>
      <c r="E69" s="158"/>
      <c r="F69" s="156"/>
      <c r="G69" s="156"/>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260</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76" t="s">
        <v>2687</v>
      </c>
      <c r="D70" s="157"/>
      <c r="E70" s="158">
        <v>9.8979999999999997</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260</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76" t="s">
        <v>2688</v>
      </c>
      <c r="D71" s="157"/>
      <c r="E71" s="158">
        <v>1.6160000000000001</v>
      </c>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260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6">
        <v>11</v>
      </c>
      <c r="B72" s="167" t="s">
        <v>2689</v>
      </c>
      <c r="C72" s="175" t="s">
        <v>2690</v>
      </c>
      <c r="D72" s="168" t="s">
        <v>1024</v>
      </c>
      <c r="E72" s="169">
        <v>60</v>
      </c>
      <c r="F72" s="170"/>
      <c r="G72" s="171">
        <f>ROUND(E72*F72,2)</f>
        <v>0</v>
      </c>
      <c r="H72" s="170"/>
      <c r="I72" s="171">
        <f>ROUND(E72*H72,2)</f>
        <v>0</v>
      </c>
      <c r="J72" s="170"/>
      <c r="K72" s="171">
        <f>ROUND(E72*J72,2)</f>
        <v>0</v>
      </c>
      <c r="L72" s="171">
        <v>21</v>
      </c>
      <c r="M72" s="171">
        <f>G72*(1+L72/100)</f>
        <v>0</v>
      </c>
      <c r="N72" s="171">
        <v>0</v>
      </c>
      <c r="O72" s="171">
        <f>ROUND(E72*N72,2)</f>
        <v>0</v>
      </c>
      <c r="P72" s="171">
        <v>0</v>
      </c>
      <c r="Q72" s="171">
        <f>ROUND(E72*P72,2)</f>
        <v>0</v>
      </c>
      <c r="R72" s="171"/>
      <c r="S72" s="171" t="s">
        <v>337</v>
      </c>
      <c r="T72" s="172" t="s">
        <v>338</v>
      </c>
      <c r="U72" s="156">
        <v>0</v>
      </c>
      <c r="V72" s="156">
        <f>ROUND(E72*U72,2)</f>
        <v>0</v>
      </c>
      <c r="W72" s="156"/>
      <c r="X72" s="156" t="s">
        <v>257</v>
      </c>
      <c r="Y72" s="147"/>
      <c r="Z72" s="147"/>
      <c r="AA72" s="147"/>
      <c r="AB72" s="147"/>
      <c r="AC72" s="147"/>
      <c r="AD72" s="147"/>
      <c r="AE72" s="147"/>
      <c r="AF72" s="147"/>
      <c r="AG72" s="147" t="s">
        <v>258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176" t="s">
        <v>259</v>
      </c>
      <c r="D73" s="157"/>
      <c r="E73" s="158"/>
      <c r="F73" s="156"/>
      <c r="G73" s="156"/>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260</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76" t="s">
        <v>2691</v>
      </c>
      <c r="D74" s="157"/>
      <c r="E74" s="158">
        <v>60</v>
      </c>
      <c r="F74" s="156"/>
      <c r="G74" s="156"/>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260</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22.5" outlineLevel="1" x14ac:dyDescent="0.2">
      <c r="A75" s="166">
        <v>12</v>
      </c>
      <c r="B75" s="167" t="s">
        <v>2692</v>
      </c>
      <c r="C75" s="175" t="s">
        <v>2693</v>
      </c>
      <c r="D75" s="168" t="s">
        <v>535</v>
      </c>
      <c r="E75" s="169">
        <v>0.9</v>
      </c>
      <c r="F75" s="170"/>
      <c r="G75" s="171">
        <f>ROUND(E75*F75,2)</f>
        <v>0</v>
      </c>
      <c r="H75" s="170"/>
      <c r="I75" s="171">
        <f>ROUND(E75*H75,2)</f>
        <v>0</v>
      </c>
      <c r="J75" s="170"/>
      <c r="K75" s="171">
        <f>ROUND(E75*J75,2)</f>
        <v>0</v>
      </c>
      <c r="L75" s="171">
        <v>21</v>
      </c>
      <c r="M75" s="171">
        <f>G75*(1+L75/100)</f>
        <v>0</v>
      </c>
      <c r="N75" s="171">
        <v>0</v>
      </c>
      <c r="O75" s="171">
        <f>ROUND(E75*N75,2)</f>
        <v>0</v>
      </c>
      <c r="P75" s="171">
        <v>2.2000000000000002</v>
      </c>
      <c r="Q75" s="171">
        <f>ROUND(E75*P75,2)</f>
        <v>1.98</v>
      </c>
      <c r="R75" s="171" t="s">
        <v>336</v>
      </c>
      <c r="S75" s="171" t="s">
        <v>337</v>
      </c>
      <c r="T75" s="172" t="s">
        <v>338</v>
      </c>
      <c r="U75" s="156">
        <v>5.87</v>
      </c>
      <c r="V75" s="156">
        <f>ROUND(E75*U75,2)</f>
        <v>5.28</v>
      </c>
      <c r="W75" s="156"/>
      <c r="X75" s="156" t="s">
        <v>257</v>
      </c>
      <c r="Y75" s="147"/>
      <c r="Z75" s="147"/>
      <c r="AA75" s="147"/>
      <c r="AB75" s="147"/>
      <c r="AC75" s="147"/>
      <c r="AD75" s="147"/>
      <c r="AE75" s="147"/>
      <c r="AF75" s="147"/>
      <c r="AG75" s="147" t="s">
        <v>258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76" t="s">
        <v>259</v>
      </c>
      <c r="D76" s="157"/>
      <c r="E76" s="158"/>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260</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76" t="s">
        <v>2694</v>
      </c>
      <c r="D77" s="157"/>
      <c r="E77" s="158"/>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260</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76" t="s">
        <v>2695</v>
      </c>
      <c r="D78" s="157"/>
      <c r="E78" s="158">
        <v>0.78</v>
      </c>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260</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76" t="s">
        <v>2696</v>
      </c>
      <c r="D79" s="157"/>
      <c r="E79" s="158">
        <v>0.12</v>
      </c>
      <c r="F79" s="156"/>
      <c r="G79" s="1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260</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66">
        <v>13</v>
      </c>
      <c r="B80" s="167" t="s">
        <v>2697</v>
      </c>
      <c r="C80" s="175" t="s">
        <v>2698</v>
      </c>
      <c r="D80" s="168" t="s">
        <v>376</v>
      </c>
      <c r="E80" s="169">
        <v>22.4</v>
      </c>
      <c r="F80" s="170"/>
      <c r="G80" s="171">
        <f>ROUND(E80*F80,2)</f>
        <v>0</v>
      </c>
      <c r="H80" s="170"/>
      <c r="I80" s="171">
        <f>ROUND(E80*H80,2)</f>
        <v>0</v>
      </c>
      <c r="J80" s="170"/>
      <c r="K80" s="171">
        <f>ROUND(E80*J80,2)</f>
        <v>0</v>
      </c>
      <c r="L80" s="171">
        <v>21</v>
      </c>
      <c r="M80" s="171">
        <f>G80*(1+L80/100)</f>
        <v>0</v>
      </c>
      <c r="N80" s="171">
        <v>0</v>
      </c>
      <c r="O80" s="171">
        <f>ROUND(E80*N80,2)</f>
        <v>0</v>
      </c>
      <c r="P80" s="171">
        <v>8.6999999999999994E-2</v>
      </c>
      <c r="Q80" s="171">
        <f>ROUND(E80*P80,2)</f>
        <v>1.95</v>
      </c>
      <c r="R80" s="171" t="s">
        <v>336</v>
      </c>
      <c r="S80" s="171" t="s">
        <v>337</v>
      </c>
      <c r="T80" s="172" t="s">
        <v>338</v>
      </c>
      <c r="U80" s="156">
        <v>0.26</v>
      </c>
      <c r="V80" s="156">
        <f>ROUND(E80*U80,2)</f>
        <v>5.82</v>
      </c>
      <c r="W80" s="156"/>
      <c r="X80" s="156" t="s">
        <v>257</v>
      </c>
      <c r="Y80" s="147"/>
      <c r="Z80" s="147"/>
      <c r="AA80" s="147"/>
      <c r="AB80" s="147"/>
      <c r="AC80" s="147"/>
      <c r="AD80" s="147"/>
      <c r="AE80" s="147"/>
      <c r="AF80" s="147"/>
      <c r="AG80" s="147" t="s">
        <v>258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264" t="s">
        <v>503</v>
      </c>
      <c r="D81" s="265"/>
      <c r="E81" s="265"/>
      <c r="F81" s="265"/>
      <c r="G81" s="265"/>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351</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76" t="s">
        <v>259</v>
      </c>
      <c r="D82" s="157"/>
      <c r="E82" s="158"/>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260</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76" t="s">
        <v>2699</v>
      </c>
      <c r="D83" s="157"/>
      <c r="E83" s="158">
        <v>3.1</v>
      </c>
      <c r="F83" s="156"/>
      <c r="G83" s="156"/>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260</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76" t="s">
        <v>2700</v>
      </c>
      <c r="D84" s="157"/>
      <c r="E84" s="158">
        <v>2.1</v>
      </c>
      <c r="F84" s="156"/>
      <c r="G84" s="156"/>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260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76" t="s">
        <v>2701</v>
      </c>
      <c r="D85" s="157"/>
      <c r="E85" s="158">
        <v>7.5</v>
      </c>
      <c r="F85" s="156"/>
      <c r="G85" s="156"/>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260</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76" t="s">
        <v>2702</v>
      </c>
      <c r="D86" s="157"/>
      <c r="E86" s="158">
        <v>1.6</v>
      </c>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260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76" t="s">
        <v>2703</v>
      </c>
      <c r="D87" s="157"/>
      <c r="E87" s="158">
        <v>1.6</v>
      </c>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260</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76" t="s">
        <v>2704</v>
      </c>
      <c r="D88" s="157"/>
      <c r="E88" s="158">
        <v>6.5</v>
      </c>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260</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ht="22.5" outlineLevel="1" x14ac:dyDescent="0.2">
      <c r="A89" s="166">
        <v>14</v>
      </c>
      <c r="B89" s="167" t="s">
        <v>2705</v>
      </c>
      <c r="C89" s="175" t="s">
        <v>2706</v>
      </c>
      <c r="D89" s="168" t="s">
        <v>535</v>
      </c>
      <c r="E89" s="169">
        <v>2.1760000000000002</v>
      </c>
      <c r="F89" s="170"/>
      <c r="G89" s="171">
        <f>ROUND(E89*F89,2)</f>
        <v>0</v>
      </c>
      <c r="H89" s="170"/>
      <c r="I89" s="171">
        <f>ROUND(E89*H89,2)</f>
        <v>0</v>
      </c>
      <c r="J89" s="170"/>
      <c r="K89" s="171">
        <f>ROUND(E89*J89,2)</f>
        <v>0</v>
      </c>
      <c r="L89" s="171">
        <v>21</v>
      </c>
      <c r="M89" s="171">
        <f>G89*(1+L89/100)</f>
        <v>0</v>
      </c>
      <c r="N89" s="171">
        <v>0</v>
      </c>
      <c r="O89" s="171">
        <f>ROUND(E89*N89,2)</f>
        <v>0</v>
      </c>
      <c r="P89" s="171">
        <v>2.2000000000000002</v>
      </c>
      <c r="Q89" s="171">
        <f>ROUND(E89*P89,2)</f>
        <v>4.79</v>
      </c>
      <c r="R89" s="171" t="s">
        <v>336</v>
      </c>
      <c r="S89" s="171" t="s">
        <v>337</v>
      </c>
      <c r="T89" s="172" t="s">
        <v>338</v>
      </c>
      <c r="U89" s="156">
        <v>7.2</v>
      </c>
      <c r="V89" s="156">
        <f>ROUND(E89*U89,2)</f>
        <v>15.67</v>
      </c>
      <c r="W89" s="156"/>
      <c r="X89" s="156" t="s">
        <v>257</v>
      </c>
      <c r="Y89" s="147"/>
      <c r="Z89" s="147"/>
      <c r="AA89" s="147"/>
      <c r="AB89" s="147"/>
      <c r="AC89" s="147"/>
      <c r="AD89" s="147"/>
      <c r="AE89" s="147"/>
      <c r="AF89" s="147"/>
      <c r="AG89" s="147" t="s">
        <v>258</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76" t="s">
        <v>259</v>
      </c>
      <c r="D90" s="157"/>
      <c r="E90" s="158"/>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260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76" t="s">
        <v>2707</v>
      </c>
      <c r="D91" s="157"/>
      <c r="E91" s="158">
        <v>0.06</v>
      </c>
      <c r="F91" s="156"/>
      <c r="G91" s="15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260</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76" t="s">
        <v>2708</v>
      </c>
      <c r="D92" s="157"/>
      <c r="E92" s="158">
        <v>8.5000000000000006E-2</v>
      </c>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260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76" t="s">
        <v>2709</v>
      </c>
      <c r="D93" s="157"/>
      <c r="E93" s="158">
        <v>0.16500000000000001</v>
      </c>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260</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76" t="s">
        <v>2694</v>
      </c>
      <c r="D94" s="157"/>
      <c r="E94" s="158"/>
      <c r="F94" s="156"/>
      <c r="G94" s="15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260</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76" t="s">
        <v>2710</v>
      </c>
      <c r="D95" s="157"/>
      <c r="E95" s="158">
        <v>0.377</v>
      </c>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260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76" t="s">
        <v>2711</v>
      </c>
      <c r="D96" s="157"/>
      <c r="E96" s="158">
        <v>5.8000000000000003E-2</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260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76" t="s">
        <v>550</v>
      </c>
      <c r="D97" s="157"/>
      <c r="E97" s="158"/>
      <c r="F97" s="156"/>
      <c r="G97" s="156"/>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260</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76" t="s">
        <v>2712</v>
      </c>
      <c r="D98" s="157"/>
      <c r="E98" s="158">
        <v>0.27900000000000003</v>
      </c>
      <c r="F98" s="156"/>
      <c r="G98" s="15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260</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76" t="s">
        <v>2713</v>
      </c>
      <c r="D99" s="157"/>
      <c r="E99" s="158">
        <v>0.189</v>
      </c>
      <c r="F99" s="156"/>
      <c r="G99" s="15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260</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76" t="s">
        <v>2714</v>
      </c>
      <c r="D100" s="157"/>
      <c r="E100" s="158">
        <v>0.67500000000000004</v>
      </c>
      <c r="F100" s="156"/>
      <c r="G100" s="156"/>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260</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176" t="s">
        <v>2715</v>
      </c>
      <c r="D101" s="157"/>
      <c r="E101" s="158">
        <v>0.14399999999999999</v>
      </c>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260</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76" t="s">
        <v>2716</v>
      </c>
      <c r="D102" s="157"/>
      <c r="E102" s="158">
        <v>0.14399999999999999</v>
      </c>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260</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ht="22.5" outlineLevel="1" x14ac:dyDescent="0.2">
      <c r="A103" s="166">
        <v>15</v>
      </c>
      <c r="B103" s="167" t="s">
        <v>584</v>
      </c>
      <c r="C103" s="175" t="s">
        <v>585</v>
      </c>
      <c r="D103" s="168" t="s">
        <v>535</v>
      </c>
      <c r="E103" s="169">
        <v>2.1</v>
      </c>
      <c r="F103" s="170"/>
      <c r="G103" s="171">
        <f>ROUND(E103*F103,2)</f>
        <v>0</v>
      </c>
      <c r="H103" s="170"/>
      <c r="I103" s="171">
        <f>ROUND(E103*H103,2)</f>
        <v>0</v>
      </c>
      <c r="J103" s="170"/>
      <c r="K103" s="171">
        <f>ROUND(E103*J103,2)</f>
        <v>0</v>
      </c>
      <c r="L103" s="171">
        <v>21</v>
      </c>
      <c r="M103" s="171">
        <f>G103*(1+L103/100)</f>
        <v>0</v>
      </c>
      <c r="N103" s="171">
        <v>0</v>
      </c>
      <c r="O103" s="171">
        <f>ROUND(E103*N103,2)</f>
        <v>0</v>
      </c>
      <c r="P103" s="171">
        <v>1.4</v>
      </c>
      <c r="Q103" s="171">
        <f>ROUND(E103*P103,2)</f>
        <v>2.94</v>
      </c>
      <c r="R103" s="171" t="s">
        <v>336</v>
      </c>
      <c r="S103" s="171" t="s">
        <v>337</v>
      </c>
      <c r="T103" s="172" t="s">
        <v>338</v>
      </c>
      <c r="U103" s="156">
        <v>0.875</v>
      </c>
      <c r="V103" s="156">
        <f>ROUND(E103*U103,2)</f>
        <v>1.84</v>
      </c>
      <c r="W103" s="156"/>
      <c r="X103" s="156" t="s">
        <v>257</v>
      </c>
      <c r="Y103" s="147"/>
      <c r="Z103" s="147"/>
      <c r="AA103" s="147"/>
      <c r="AB103" s="147"/>
      <c r="AC103" s="147"/>
      <c r="AD103" s="147"/>
      <c r="AE103" s="147"/>
      <c r="AF103" s="147"/>
      <c r="AG103" s="147" t="s">
        <v>258</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76" t="s">
        <v>259</v>
      </c>
      <c r="D104" s="157"/>
      <c r="E104" s="158"/>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260</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76" t="s">
        <v>2694</v>
      </c>
      <c r="D105" s="157"/>
      <c r="E105" s="158"/>
      <c r="F105" s="156"/>
      <c r="G105" s="156"/>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260</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76" t="s">
        <v>2717</v>
      </c>
      <c r="D106" s="157"/>
      <c r="E106" s="158">
        <v>1.82</v>
      </c>
      <c r="F106" s="156"/>
      <c r="G106" s="156"/>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260</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6" t="s">
        <v>2718</v>
      </c>
      <c r="D107" s="157"/>
      <c r="E107" s="158">
        <v>0.28000000000000003</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260</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66">
        <v>16</v>
      </c>
      <c r="B108" s="167" t="s">
        <v>2719</v>
      </c>
      <c r="C108" s="175" t="s">
        <v>2720</v>
      </c>
      <c r="D108" s="168" t="s">
        <v>389</v>
      </c>
      <c r="E108" s="169">
        <v>8</v>
      </c>
      <c r="F108" s="170"/>
      <c r="G108" s="171">
        <f>ROUND(E108*F108,2)</f>
        <v>0</v>
      </c>
      <c r="H108" s="170"/>
      <c r="I108" s="171">
        <f>ROUND(E108*H108,2)</f>
        <v>0</v>
      </c>
      <c r="J108" s="170"/>
      <c r="K108" s="171">
        <f>ROUND(E108*J108,2)</f>
        <v>0</v>
      </c>
      <c r="L108" s="171">
        <v>21</v>
      </c>
      <c r="M108" s="171">
        <f>G108*(1+L108/100)</f>
        <v>0</v>
      </c>
      <c r="N108" s="171">
        <v>6.3899999999999998E-3</v>
      </c>
      <c r="O108" s="171">
        <f>ROUND(E108*N108,2)</f>
        <v>0.05</v>
      </c>
      <c r="P108" s="171">
        <v>0</v>
      </c>
      <c r="Q108" s="171">
        <f>ROUND(E108*P108,2)</f>
        <v>0</v>
      </c>
      <c r="R108" s="171"/>
      <c r="S108" s="171" t="s">
        <v>337</v>
      </c>
      <c r="T108" s="172" t="s">
        <v>338</v>
      </c>
      <c r="U108" s="156">
        <v>0.82</v>
      </c>
      <c r="V108" s="156">
        <f>ROUND(E108*U108,2)</f>
        <v>6.56</v>
      </c>
      <c r="W108" s="156"/>
      <c r="X108" s="156" t="s">
        <v>257</v>
      </c>
      <c r="Y108" s="147"/>
      <c r="Z108" s="147"/>
      <c r="AA108" s="147"/>
      <c r="AB108" s="147"/>
      <c r="AC108" s="147"/>
      <c r="AD108" s="147"/>
      <c r="AE108" s="147"/>
      <c r="AF108" s="147"/>
      <c r="AG108" s="147" t="s">
        <v>258</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76" t="s">
        <v>259</v>
      </c>
      <c r="D109" s="157"/>
      <c r="E109" s="158"/>
      <c r="F109" s="156"/>
      <c r="G109" s="156"/>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260</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76" t="s">
        <v>2659</v>
      </c>
      <c r="D110" s="157"/>
      <c r="E110" s="158">
        <v>2</v>
      </c>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260</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76" t="s">
        <v>2721</v>
      </c>
      <c r="D111" s="157"/>
      <c r="E111" s="158">
        <v>1</v>
      </c>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260</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76" t="s">
        <v>2722</v>
      </c>
      <c r="D112" s="157"/>
      <c r="E112" s="158">
        <v>1</v>
      </c>
      <c r="F112" s="156"/>
      <c r="G112" s="15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260</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76" t="s">
        <v>2723</v>
      </c>
      <c r="D113" s="157"/>
      <c r="E113" s="158">
        <v>1</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260</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76" t="s">
        <v>2724</v>
      </c>
      <c r="D114" s="157"/>
      <c r="E114" s="158">
        <v>2</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260</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76" t="s">
        <v>2725</v>
      </c>
      <c r="D115" s="157"/>
      <c r="E115" s="158">
        <v>1</v>
      </c>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260</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x14ac:dyDescent="0.2">
      <c r="A116" s="160" t="s">
        <v>250</v>
      </c>
      <c r="B116" s="161" t="s">
        <v>161</v>
      </c>
      <c r="C116" s="174" t="s">
        <v>162</v>
      </c>
      <c r="D116" s="162"/>
      <c r="E116" s="163"/>
      <c r="F116" s="164"/>
      <c r="G116" s="164">
        <f>SUMIF(AG117:AG121,"&lt;&gt;NOR",G117:G121)</f>
        <v>0</v>
      </c>
      <c r="H116" s="164"/>
      <c r="I116" s="164">
        <f>SUM(I117:I121)</f>
        <v>0</v>
      </c>
      <c r="J116" s="164"/>
      <c r="K116" s="164">
        <f>SUM(K117:K121)</f>
        <v>0</v>
      </c>
      <c r="L116" s="164"/>
      <c r="M116" s="164">
        <f>SUM(M117:M121)</f>
        <v>0</v>
      </c>
      <c r="N116" s="164"/>
      <c r="O116" s="164">
        <f>SUM(O117:O121)</f>
        <v>0</v>
      </c>
      <c r="P116" s="164"/>
      <c r="Q116" s="164">
        <f>SUM(Q117:Q121)</f>
        <v>0.04</v>
      </c>
      <c r="R116" s="164"/>
      <c r="S116" s="164"/>
      <c r="T116" s="165"/>
      <c r="U116" s="159"/>
      <c r="V116" s="159">
        <f>SUM(V117:V121)</f>
        <v>0.31</v>
      </c>
      <c r="W116" s="159"/>
      <c r="X116" s="159"/>
      <c r="AG116" t="s">
        <v>251</v>
      </c>
    </row>
    <row r="117" spans="1:60" outlineLevel="1" x14ac:dyDescent="0.2">
      <c r="A117" s="166">
        <v>17</v>
      </c>
      <c r="B117" s="167" t="s">
        <v>702</v>
      </c>
      <c r="C117" s="175" t="s">
        <v>703</v>
      </c>
      <c r="D117" s="168" t="s">
        <v>376</v>
      </c>
      <c r="E117" s="169">
        <v>7.5</v>
      </c>
      <c r="F117" s="170"/>
      <c r="G117" s="171">
        <f>ROUND(E117*F117,2)</f>
        <v>0</v>
      </c>
      <c r="H117" s="170"/>
      <c r="I117" s="171">
        <f>ROUND(E117*H117,2)</f>
        <v>0</v>
      </c>
      <c r="J117" s="170"/>
      <c r="K117" s="171">
        <f>ROUND(E117*J117,2)</f>
        <v>0</v>
      </c>
      <c r="L117" s="171">
        <v>21</v>
      </c>
      <c r="M117" s="171">
        <f>G117*(1+L117/100)</f>
        <v>0</v>
      </c>
      <c r="N117" s="171">
        <v>0</v>
      </c>
      <c r="O117" s="171">
        <f>ROUND(E117*N117,2)</f>
        <v>0</v>
      </c>
      <c r="P117" s="171">
        <v>4.8700000000000002E-3</v>
      </c>
      <c r="Q117" s="171">
        <f>ROUND(E117*P117,2)</f>
        <v>0.04</v>
      </c>
      <c r="R117" s="171" t="s">
        <v>704</v>
      </c>
      <c r="S117" s="171" t="s">
        <v>337</v>
      </c>
      <c r="T117" s="172" t="s">
        <v>338</v>
      </c>
      <c r="U117" s="156">
        <v>4.1000000000000002E-2</v>
      </c>
      <c r="V117" s="156">
        <f>ROUND(E117*U117,2)</f>
        <v>0.31</v>
      </c>
      <c r="W117" s="156"/>
      <c r="X117" s="156" t="s">
        <v>257</v>
      </c>
      <c r="Y117" s="147"/>
      <c r="Z117" s="147"/>
      <c r="AA117" s="147"/>
      <c r="AB117" s="147"/>
      <c r="AC117" s="147"/>
      <c r="AD117" s="147"/>
      <c r="AE117" s="147"/>
      <c r="AF117" s="147"/>
      <c r="AG117" s="147" t="s">
        <v>258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76" t="s">
        <v>259</v>
      </c>
      <c r="D118" s="157"/>
      <c r="E118" s="158"/>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260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76" t="s">
        <v>2694</v>
      </c>
      <c r="D119" s="157"/>
      <c r="E119" s="158"/>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260</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76" t="s">
        <v>2726</v>
      </c>
      <c r="D120" s="157"/>
      <c r="E120" s="158">
        <v>6.5</v>
      </c>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260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76" t="s">
        <v>2727</v>
      </c>
      <c r="D121" s="157"/>
      <c r="E121" s="158">
        <v>1</v>
      </c>
      <c r="F121" s="156"/>
      <c r="G121" s="1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260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x14ac:dyDescent="0.2">
      <c r="A122" s="160" t="s">
        <v>250</v>
      </c>
      <c r="B122" s="161" t="s">
        <v>163</v>
      </c>
      <c r="C122" s="174" t="s">
        <v>164</v>
      </c>
      <c r="D122" s="162"/>
      <c r="E122" s="163"/>
      <c r="F122" s="164"/>
      <c r="G122" s="164">
        <f>SUMIF(AG123:AG127,"&lt;&gt;NOR",G123:G127)</f>
        <v>0</v>
      </c>
      <c r="H122" s="164"/>
      <c r="I122" s="164">
        <f>SUM(I123:I127)</f>
        <v>0</v>
      </c>
      <c r="J122" s="164"/>
      <c r="K122" s="164">
        <f>SUM(K123:K127)</f>
        <v>0</v>
      </c>
      <c r="L122" s="164"/>
      <c r="M122" s="164">
        <f>SUM(M123:M127)</f>
        <v>0</v>
      </c>
      <c r="N122" s="164"/>
      <c r="O122" s="164">
        <f>SUM(O123:O127)</f>
        <v>0</v>
      </c>
      <c r="P122" s="164"/>
      <c r="Q122" s="164">
        <f>SUM(Q123:Q127)</f>
        <v>0.02</v>
      </c>
      <c r="R122" s="164"/>
      <c r="S122" s="164"/>
      <c r="T122" s="165"/>
      <c r="U122" s="159"/>
      <c r="V122" s="159">
        <f>SUM(V123:V127)</f>
        <v>0.28999999999999998</v>
      </c>
      <c r="W122" s="159"/>
      <c r="X122" s="159"/>
      <c r="AG122" t="s">
        <v>251</v>
      </c>
    </row>
    <row r="123" spans="1:60" ht="22.5" outlineLevel="1" x14ac:dyDescent="0.2">
      <c r="A123" s="166">
        <v>18</v>
      </c>
      <c r="B123" s="167" t="s">
        <v>708</v>
      </c>
      <c r="C123" s="175" t="s">
        <v>709</v>
      </c>
      <c r="D123" s="168" t="s">
        <v>376</v>
      </c>
      <c r="E123" s="169">
        <v>7.5</v>
      </c>
      <c r="F123" s="170"/>
      <c r="G123" s="171">
        <f>ROUND(E123*F123,2)</f>
        <v>0</v>
      </c>
      <c r="H123" s="170"/>
      <c r="I123" s="171">
        <f>ROUND(E123*H123,2)</f>
        <v>0</v>
      </c>
      <c r="J123" s="170"/>
      <c r="K123" s="171">
        <f>ROUND(E123*J123,2)</f>
        <v>0</v>
      </c>
      <c r="L123" s="171">
        <v>21</v>
      </c>
      <c r="M123" s="171">
        <f>G123*(1+L123/100)</f>
        <v>0</v>
      </c>
      <c r="N123" s="171">
        <v>0</v>
      </c>
      <c r="O123" s="171">
        <f>ROUND(E123*N123,2)</f>
        <v>0</v>
      </c>
      <c r="P123" s="171">
        <v>2E-3</v>
      </c>
      <c r="Q123" s="171">
        <f>ROUND(E123*P123,2)</f>
        <v>0.02</v>
      </c>
      <c r="R123" s="171" t="s">
        <v>710</v>
      </c>
      <c r="S123" s="171" t="s">
        <v>337</v>
      </c>
      <c r="T123" s="172" t="s">
        <v>338</v>
      </c>
      <c r="U123" s="156">
        <v>3.7999999999999999E-2</v>
      </c>
      <c r="V123" s="156">
        <f>ROUND(E123*U123,2)</f>
        <v>0.28999999999999998</v>
      </c>
      <c r="W123" s="156"/>
      <c r="X123" s="156" t="s">
        <v>257</v>
      </c>
      <c r="Y123" s="147"/>
      <c r="Z123" s="147"/>
      <c r="AA123" s="147"/>
      <c r="AB123" s="147"/>
      <c r="AC123" s="147"/>
      <c r="AD123" s="147"/>
      <c r="AE123" s="147"/>
      <c r="AF123" s="147"/>
      <c r="AG123" s="147" t="s">
        <v>258</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76" t="s">
        <v>259</v>
      </c>
      <c r="D124" s="157"/>
      <c r="E124" s="158"/>
      <c r="F124" s="156"/>
      <c r="G124" s="1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260</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76" t="s">
        <v>2694</v>
      </c>
      <c r="D125" s="157"/>
      <c r="E125" s="158"/>
      <c r="F125" s="156"/>
      <c r="G125" s="156"/>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260</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176" t="s">
        <v>2726</v>
      </c>
      <c r="D126" s="157"/>
      <c r="E126" s="158">
        <v>6.5</v>
      </c>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260</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76" t="s">
        <v>2727</v>
      </c>
      <c r="D127" s="157"/>
      <c r="E127" s="158">
        <v>1</v>
      </c>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260</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x14ac:dyDescent="0.2">
      <c r="A128" s="160" t="s">
        <v>250</v>
      </c>
      <c r="B128" s="161" t="s">
        <v>167</v>
      </c>
      <c r="C128" s="174" t="s">
        <v>168</v>
      </c>
      <c r="D128" s="162"/>
      <c r="E128" s="163"/>
      <c r="F128" s="164"/>
      <c r="G128" s="164">
        <f>SUMIF(AG129:AG135,"&lt;&gt;NOR",G129:G135)</f>
        <v>0</v>
      </c>
      <c r="H128" s="164"/>
      <c r="I128" s="164">
        <f>SUM(I129:I135)</f>
        <v>0</v>
      </c>
      <c r="J128" s="164"/>
      <c r="K128" s="164">
        <f>SUM(K129:K135)</f>
        <v>0</v>
      </c>
      <c r="L128" s="164"/>
      <c r="M128" s="164">
        <f>SUM(M129:M135)</f>
        <v>0</v>
      </c>
      <c r="N128" s="164"/>
      <c r="O128" s="164">
        <f>SUM(O129:O135)</f>
        <v>0</v>
      </c>
      <c r="P128" s="164"/>
      <c r="Q128" s="164">
        <f>SUM(Q129:Q135)</f>
        <v>0.16</v>
      </c>
      <c r="R128" s="164"/>
      <c r="S128" s="164"/>
      <c r="T128" s="165"/>
      <c r="U128" s="159"/>
      <c r="V128" s="159">
        <f>SUM(V129:V135)</f>
        <v>1.97</v>
      </c>
      <c r="W128" s="159"/>
      <c r="X128" s="159"/>
      <c r="AG128" t="s">
        <v>251</v>
      </c>
    </row>
    <row r="129" spans="1:60" outlineLevel="1" x14ac:dyDescent="0.2">
      <c r="A129" s="166">
        <v>19</v>
      </c>
      <c r="B129" s="167" t="s">
        <v>2728</v>
      </c>
      <c r="C129" s="175" t="s">
        <v>2729</v>
      </c>
      <c r="D129" s="168" t="s">
        <v>389</v>
      </c>
      <c r="E129" s="169">
        <v>3</v>
      </c>
      <c r="F129" s="170"/>
      <c r="G129" s="171">
        <f>ROUND(E129*F129,2)</f>
        <v>0</v>
      </c>
      <c r="H129" s="170"/>
      <c r="I129" s="171">
        <f>ROUND(E129*H129,2)</f>
        <v>0</v>
      </c>
      <c r="J129" s="170"/>
      <c r="K129" s="171">
        <f>ROUND(E129*J129,2)</f>
        <v>0</v>
      </c>
      <c r="L129" s="171">
        <v>21</v>
      </c>
      <c r="M129" s="171">
        <f>G129*(1+L129/100)</f>
        <v>0</v>
      </c>
      <c r="N129" s="171">
        <v>0</v>
      </c>
      <c r="O129" s="171">
        <f>ROUND(E129*N129,2)</f>
        <v>0</v>
      </c>
      <c r="P129" s="171">
        <v>4.2849999999999999E-2</v>
      </c>
      <c r="Q129" s="171">
        <f>ROUND(E129*P129,2)</f>
        <v>0.13</v>
      </c>
      <c r="R129" s="171" t="s">
        <v>713</v>
      </c>
      <c r="S129" s="171" t="s">
        <v>337</v>
      </c>
      <c r="T129" s="172" t="s">
        <v>338</v>
      </c>
      <c r="U129" s="156">
        <v>0.56000000000000005</v>
      </c>
      <c r="V129" s="156">
        <f>ROUND(E129*U129,2)</f>
        <v>1.68</v>
      </c>
      <c r="W129" s="156"/>
      <c r="X129" s="156" t="s">
        <v>257</v>
      </c>
      <c r="Y129" s="147"/>
      <c r="Z129" s="147"/>
      <c r="AA129" s="147"/>
      <c r="AB129" s="147"/>
      <c r="AC129" s="147"/>
      <c r="AD129" s="147"/>
      <c r="AE129" s="147"/>
      <c r="AF129" s="147"/>
      <c r="AG129" s="147" t="s">
        <v>258</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76" t="s">
        <v>259</v>
      </c>
      <c r="D130" s="157"/>
      <c r="E130" s="158"/>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260</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76" t="s">
        <v>2730</v>
      </c>
      <c r="D131" s="157"/>
      <c r="E131" s="158">
        <v>3</v>
      </c>
      <c r="F131" s="156"/>
      <c r="G131" s="15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260</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66">
        <v>20</v>
      </c>
      <c r="B132" s="167" t="s">
        <v>2731</v>
      </c>
      <c r="C132" s="175" t="s">
        <v>2732</v>
      </c>
      <c r="D132" s="168" t="s">
        <v>514</v>
      </c>
      <c r="E132" s="169">
        <v>1</v>
      </c>
      <c r="F132" s="170"/>
      <c r="G132" s="171">
        <f>ROUND(E132*F132,2)</f>
        <v>0</v>
      </c>
      <c r="H132" s="170"/>
      <c r="I132" s="171">
        <f>ROUND(E132*H132,2)</f>
        <v>0</v>
      </c>
      <c r="J132" s="170"/>
      <c r="K132" s="171">
        <f>ROUND(E132*J132,2)</f>
        <v>0</v>
      </c>
      <c r="L132" s="171">
        <v>21</v>
      </c>
      <c r="M132" s="171">
        <f>G132*(1+L132/100)</f>
        <v>0</v>
      </c>
      <c r="N132" s="171">
        <v>0</v>
      </c>
      <c r="O132" s="171">
        <f>ROUND(E132*N132,2)</f>
        <v>0</v>
      </c>
      <c r="P132" s="171">
        <v>2.6700000000000002E-2</v>
      </c>
      <c r="Q132" s="171">
        <f>ROUND(E132*P132,2)</f>
        <v>0.03</v>
      </c>
      <c r="R132" s="171" t="s">
        <v>713</v>
      </c>
      <c r="S132" s="171" t="s">
        <v>337</v>
      </c>
      <c r="T132" s="172" t="s">
        <v>338</v>
      </c>
      <c r="U132" s="156">
        <v>0.28999999999999998</v>
      </c>
      <c r="V132" s="156">
        <f>ROUND(E132*U132,2)</f>
        <v>0.28999999999999998</v>
      </c>
      <c r="W132" s="156"/>
      <c r="X132" s="156" t="s">
        <v>257</v>
      </c>
      <c r="Y132" s="147"/>
      <c r="Z132" s="147"/>
      <c r="AA132" s="147"/>
      <c r="AB132" s="147"/>
      <c r="AC132" s="147"/>
      <c r="AD132" s="147"/>
      <c r="AE132" s="147"/>
      <c r="AF132" s="147"/>
      <c r="AG132" s="147" t="s">
        <v>258</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264" t="s">
        <v>2733</v>
      </c>
      <c r="D133" s="265"/>
      <c r="E133" s="265"/>
      <c r="F133" s="265"/>
      <c r="G133" s="265"/>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351</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76" t="s">
        <v>259</v>
      </c>
      <c r="D134" s="157"/>
      <c r="E134" s="158"/>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260</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76" t="s">
        <v>2734</v>
      </c>
      <c r="D135" s="157"/>
      <c r="E135" s="158">
        <v>1</v>
      </c>
      <c r="F135" s="156"/>
      <c r="G135" s="156"/>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260</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x14ac:dyDescent="0.2">
      <c r="A136" s="160" t="s">
        <v>250</v>
      </c>
      <c r="B136" s="161" t="s">
        <v>181</v>
      </c>
      <c r="C136" s="174" t="s">
        <v>182</v>
      </c>
      <c r="D136" s="162"/>
      <c r="E136" s="163"/>
      <c r="F136" s="164"/>
      <c r="G136" s="164">
        <f>SUMIF(AG137:AG138,"&lt;&gt;NOR",G137:G138)</f>
        <v>0</v>
      </c>
      <c r="H136" s="164"/>
      <c r="I136" s="164">
        <f>SUM(I137:I138)</f>
        <v>0</v>
      </c>
      <c r="J136" s="164"/>
      <c r="K136" s="164">
        <f>SUM(K137:K138)</f>
        <v>0</v>
      </c>
      <c r="L136" s="164"/>
      <c r="M136" s="164">
        <f>SUM(M137:M138)</f>
        <v>0</v>
      </c>
      <c r="N136" s="164"/>
      <c r="O136" s="164">
        <f>SUM(O137:O138)</f>
        <v>0</v>
      </c>
      <c r="P136" s="164"/>
      <c r="Q136" s="164">
        <f>SUM(Q137:Q138)</f>
        <v>0</v>
      </c>
      <c r="R136" s="164"/>
      <c r="S136" s="164"/>
      <c r="T136" s="165"/>
      <c r="U136" s="159"/>
      <c r="V136" s="159">
        <f>SUM(V137:V138)</f>
        <v>1.95</v>
      </c>
      <c r="W136" s="159"/>
      <c r="X136" s="159"/>
      <c r="AG136" t="s">
        <v>251</v>
      </c>
    </row>
    <row r="137" spans="1:60" outlineLevel="1" x14ac:dyDescent="0.2">
      <c r="A137" s="166">
        <v>21</v>
      </c>
      <c r="B137" s="167" t="s">
        <v>736</v>
      </c>
      <c r="C137" s="175" t="s">
        <v>2735</v>
      </c>
      <c r="D137" s="168" t="s">
        <v>389</v>
      </c>
      <c r="E137" s="169">
        <v>3</v>
      </c>
      <c r="F137" s="170"/>
      <c r="G137" s="171">
        <f>ROUND(E137*F137,2)</f>
        <v>0</v>
      </c>
      <c r="H137" s="170"/>
      <c r="I137" s="171">
        <f>ROUND(E137*H137,2)</f>
        <v>0</v>
      </c>
      <c r="J137" s="170"/>
      <c r="K137" s="171">
        <f>ROUND(E137*J137,2)</f>
        <v>0</v>
      </c>
      <c r="L137" s="171">
        <v>21</v>
      </c>
      <c r="M137" s="171">
        <f>G137*(1+L137/100)</f>
        <v>0</v>
      </c>
      <c r="N137" s="171">
        <v>6.2E-4</v>
      </c>
      <c r="O137" s="171">
        <f>ROUND(E137*N137,2)</f>
        <v>0</v>
      </c>
      <c r="P137" s="171">
        <v>0</v>
      </c>
      <c r="Q137" s="171">
        <f>ROUND(E137*P137,2)</f>
        <v>0</v>
      </c>
      <c r="R137" s="171"/>
      <c r="S137" s="171" t="s">
        <v>255</v>
      </c>
      <c r="T137" s="172" t="s">
        <v>256</v>
      </c>
      <c r="U137" s="156">
        <v>0.65</v>
      </c>
      <c r="V137" s="156">
        <f>ROUND(E137*U137,2)</f>
        <v>1.95</v>
      </c>
      <c r="W137" s="156"/>
      <c r="X137" s="156" t="s">
        <v>257</v>
      </c>
      <c r="Y137" s="147"/>
      <c r="Z137" s="147"/>
      <c r="AA137" s="147"/>
      <c r="AB137" s="147"/>
      <c r="AC137" s="147"/>
      <c r="AD137" s="147"/>
      <c r="AE137" s="147"/>
      <c r="AF137" s="147"/>
      <c r="AG137" s="147" t="s">
        <v>258</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76" t="s">
        <v>2736</v>
      </c>
      <c r="D138" s="157"/>
      <c r="E138" s="158">
        <v>3</v>
      </c>
      <c r="F138" s="156"/>
      <c r="G138" s="15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260</v>
      </c>
      <c r="AH138" s="147">
        <v>5</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x14ac:dyDescent="0.2">
      <c r="A139" s="160" t="s">
        <v>250</v>
      </c>
      <c r="B139" s="161" t="s">
        <v>198</v>
      </c>
      <c r="C139" s="174" t="s">
        <v>199</v>
      </c>
      <c r="D139" s="162"/>
      <c r="E139" s="163"/>
      <c r="F139" s="164"/>
      <c r="G139" s="164">
        <f>SUMIF(AG140:AG142,"&lt;&gt;NOR",G140:G142)</f>
        <v>0</v>
      </c>
      <c r="H139" s="164"/>
      <c r="I139" s="164">
        <f>SUM(I140:I142)</f>
        <v>0</v>
      </c>
      <c r="J139" s="164"/>
      <c r="K139" s="164">
        <f>SUM(K140:K142)</f>
        <v>0</v>
      </c>
      <c r="L139" s="164"/>
      <c r="M139" s="164">
        <f>SUM(M140:M142)</f>
        <v>0</v>
      </c>
      <c r="N139" s="164"/>
      <c r="O139" s="164">
        <f>SUM(O140:O142)</f>
        <v>0</v>
      </c>
      <c r="P139" s="164"/>
      <c r="Q139" s="164">
        <f>SUM(Q140:Q142)</f>
        <v>0.02</v>
      </c>
      <c r="R139" s="164"/>
      <c r="S139" s="164"/>
      <c r="T139" s="165"/>
      <c r="U139" s="159"/>
      <c r="V139" s="159">
        <f>SUM(V140:V142)</f>
        <v>2.39</v>
      </c>
      <c r="W139" s="159"/>
      <c r="X139" s="159"/>
      <c r="AG139" t="s">
        <v>251</v>
      </c>
    </row>
    <row r="140" spans="1:60" ht="22.5" outlineLevel="1" x14ac:dyDescent="0.2">
      <c r="A140" s="166">
        <v>22</v>
      </c>
      <c r="B140" s="167" t="s">
        <v>749</v>
      </c>
      <c r="C140" s="175" t="s">
        <v>750</v>
      </c>
      <c r="D140" s="168" t="s">
        <v>376</v>
      </c>
      <c r="E140" s="169">
        <v>21.7</v>
      </c>
      <c r="F140" s="170"/>
      <c r="G140" s="171">
        <f>ROUND(E140*F140,2)</f>
        <v>0</v>
      </c>
      <c r="H140" s="170"/>
      <c r="I140" s="171">
        <f>ROUND(E140*H140,2)</f>
        <v>0</v>
      </c>
      <c r="J140" s="170"/>
      <c r="K140" s="171">
        <f>ROUND(E140*J140,2)</f>
        <v>0</v>
      </c>
      <c r="L140" s="171">
        <v>21</v>
      </c>
      <c r="M140" s="171">
        <f>G140*(1+L140/100)</f>
        <v>0</v>
      </c>
      <c r="N140" s="171">
        <v>0</v>
      </c>
      <c r="O140" s="171">
        <f>ROUND(E140*N140,2)</f>
        <v>0</v>
      </c>
      <c r="P140" s="171">
        <v>1E-3</v>
      </c>
      <c r="Q140" s="171">
        <f>ROUND(E140*P140,2)</f>
        <v>0.02</v>
      </c>
      <c r="R140" s="171" t="s">
        <v>751</v>
      </c>
      <c r="S140" s="171" t="s">
        <v>337</v>
      </c>
      <c r="T140" s="172" t="s">
        <v>338</v>
      </c>
      <c r="U140" s="156">
        <v>0.11</v>
      </c>
      <c r="V140" s="156">
        <f>ROUND(E140*U140,2)</f>
        <v>2.39</v>
      </c>
      <c r="W140" s="156"/>
      <c r="X140" s="156" t="s">
        <v>257</v>
      </c>
      <c r="Y140" s="147"/>
      <c r="Z140" s="147"/>
      <c r="AA140" s="147"/>
      <c r="AB140" s="147"/>
      <c r="AC140" s="147"/>
      <c r="AD140" s="147"/>
      <c r="AE140" s="147"/>
      <c r="AF140" s="147"/>
      <c r="AG140" s="147" t="s">
        <v>258</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76" t="s">
        <v>259</v>
      </c>
      <c r="D141" s="157"/>
      <c r="E141" s="158"/>
      <c r="F141" s="156"/>
      <c r="G141" s="1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260</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76" t="s">
        <v>2737</v>
      </c>
      <c r="D142" s="157"/>
      <c r="E142" s="158">
        <v>21.7</v>
      </c>
      <c r="F142" s="156"/>
      <c r="G142" s="15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260</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x14ac:dyDescent="0.2">
      <c r="A143" s="160" t="s">
        <v>250</v>
      </c>
      <c r="B143" s="161" t="s">
        <v>215</v>
      </c>
      <c r="C143" s="174" t="s">
        <v>216</v>
      </c>
      <c r="D143" s="162"/>
      <c r="E143" s="163"/>
      <c r="F143" s="164"/>
      <c r="G143" s="164">
        <f>SUMIF(AG144:AG192,"&lt;&gt;NOR",G144:G192)</f>
        <v>0</v>
      </c>
      <c r="H143" s="164"/>
      <c r="I143" s="164">
        <f>SUM(I144:I192)</f>
        <v>0</v>
      </c>
      <c r="J143" s="164"/>
      <c r="K143" s="164">
        <f>SUM(K144:K192)</f>
        <v>0</v>
      </c>
      <c r="L143" s="164"/>
      <c r="M143" s="164">
        <f>SUM(M144:M192)</f>
        <v>0</v>
      </c>
      <c r="N143" s="164"/>
      <c r="O143" s="164">
        <f>SUM(O144:O192)</f>
        <v>0</v>
      </c>
      <c r="P143" s="164"/>
      <c r="Q143" s="164">
        <f>SUM(Q144:Q192)</f>
        <v>0</v>
      </c>
      <c r="R143" s="164"/>
      <c r="S143" s="164"/>
      <c r="T143" s="165"/>
      <c r="U143" s="159"/>
      <c r="V143" s="159">
        <f>SUM(V144:V192)</f>
        <v>192.95999999999998</v>
      </c>
      <c r="W143" s="159"/>
      <c r="X143" s="159"/>
      <c r="AG143" t="s">
        <v>251</v>
      </c>
    </row>
    <row r="144" spans="1:60" outlineLevel="1" x14ac:dyDescent="0.2">
      <c r="A144" s="166">
        <v>23</v>
      </c>
      <c r="B144" s="167" t="s">
        <v>333</v>
      </c>
      <c r="C144" s="175" t="s">
        <v>334</v>
      </c>
      <c r="D144" s="168" t="s">
        <v>335</v>
      </c>
      <c r="E144" s="169">
        <v>42.418469999999999</v>
      </c>
      <c r="F144" s="170"/>
      <c r="G144" s="171">
        <f>ROUND(E144*F144,2)</f>
        <v>0</v>
      </c>
      <c r="H144" s="170"/>
      <c r="I144" s="171">
        <f>ROUND(E144*H144,2)</f>
        <v>0</v>
      </c>
      <c r="J144" s="170"/>
      <c r="K144" s="171">
        <f>ROUND(E144*J144,2)</f>
        <v>0</v>
      </c>
      <c r="L144" s="171">
        <v>21</v>
      </c>
      <c r="M144" s="171">
        <f>G144*(1+L144/100)</f>
        <v>0</v>
      </c>
      <c r="N144" s="171">
        <v>0</v>
      </c>
      <c r="O144" s="171">
        <f>ROUND(E144*N144,2)</f>
        <v>0</v>
      </c>
      <c r="P144" s="171">
        <v>0</v>
      </c>
      <c r="Q144" s="171">
        <f>ROUND(E144*P144,2)</f>
        <v>0</v>
      </c>
      <c r="R144" s="171" t="s">
        <v>336</v>
      </c>
      <c r="S144" s="171" t="s">
        <v>337</v>
      </c>
      <c r="T144" s="172" t="s">
        <v>338</v>
      </c>
      <c r="U144" s="156">
        <v>0.94</v>
      </c>
      <c r="V144" s="156">
        <f>ROUND(E144*U144,2)</f>
        <v>39.869999999999997</v>
      </c>
      <c r="W144" s="156"/>
      <c r="X144" s="156" t="s">
        <v>257</v>
      </c>
      <c r="Y144" s="147"/>
      <c r="Z144" s="147"/>
      <c r="AA144" s="147"/>
      <c r="AB144" s="147"/>
      <c r="AC144" s="147"/>
      <c r="AD144" s="147"/>
      <c r="AE144" s="147"/>
      <c r="AF144" s="147"/>
      <c r="AG144" s="147" t="s">
        <v>258</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76" t="s">
        <v>2738</v>
      </c>
      <c r="D145" s="157"/>
      <c r="E145" s="158">
        <v>2.94</v>
      </c>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260</v>
      </c>
      <c r="AH145" s="147">
        <v>5</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76" t="s">
        <v>2739</v>
      </c>
      <c r="D146" s="157"/>
      <c r="E146" s="158">
        <v>6.7671999999999999</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260</v>
      </c>
      <c r="AH146" s="147">
        <v>5</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76" t="s">
        <v>2740</v>
      </c>
      <c r="D147" s="157"/>
      <c r="E147" s="158">
        <v>0.24</v>
      </c>
      <c r="F147" s="156"/>
      <c r="G147" s="156"/>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260</v>
      </c>
      <c r="AH147" s="147">
        <v>5</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76" t="s">
        <v>2741</v>
      </c>
      <c r="D148" s="157"/>
      <c r="E148" s="158">
        <v>2.1017700000000001</v>
      </c>
      <c r="F148" s="156"/>
      <c r="G148" s="156"/>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260</v>
      </c>
      <c r="AH148" s="147">
        <v>5</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76" t="s">
        <v>2742</v>
      </c>
      <c r="D149" s="157"/>
      <c r="E149" s="158">
        <v>18.820029999999999</v>
      </c>
      <c r="F149" s="156"/>
      <c r="G149" s="156"/>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260</v>
      </c>
      <c r="AH149" s="147">
        <v>5</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76" t="s">
        <v>2743</v>
      </c>
      <c r="D150" s="157"/>
      <c r="E150" s="158">
        <v>1.4999999999999999E-2</v>
      </c>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260</v>
      </c>
      <c r="AH150" s="147">
        <v>5</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76" t="s">
        <v>2744</v>
      </c>
      <c r="D151" s="157"/>
      <c r="E151" s="158">
        <v>2.1700000000000001E-2</v>
      </c>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260</v>
      </c>
      <c r="AH151" s="147">
        <v>5</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76" t="s">
        <v>2745</v>
      </c>
      <c r="D152" s="157"/>
      <c r="E152" s="158">
        <v>11.51277</v>
      </c>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260</v>
      </c>
      <c r="AH152" s="147">
        <v>5</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ht="22.5" outlineLevel="1" x14ac:dyDescent="0.2">
      <c r="A153" s="166">
        <v>24</v>
      </c>
      <c r="B153" s="167" t="s">
        <v>340</v>
      </c>
      <c r="C153" s="175" t="s">
        <v>341</v>
      </c>
      <c r="D153" s="168" t="s">
        <v>335</v>
      </c>
      <c r="E153" s="169">
        <v>84.836939999999998</v>
      </c>
      <c r="F153" s="170"/>
      <c r="G153" s="171">
        <f>ROUND(E153*F153,2)</f>
        <v>0</v>
      </c>
      <c r="H153" s="170"/>
      <c r="I153" s="171">
        <f>ROUND(E153*H153,2)</f>
        <v>0</v>
      </c>
      <c r="J153" s="170"/>
      <c r="K153" s="171">
        <f>ROUND(E153*J153,2)</f>
        <v>0</v>
      </c>
      <c r="L153" s="171">
        <v>21</v>
      </c>
      <c r="M153" s="171">
        <f>G153*(1+L153/100)</f>
        <v>0</v>
      </c>
      <c r="N153" s="171">
        <v>0</v>
      </c>
      <c r="O153" s="171">
        <f>ROUND(E153*N153,2)</f>
        <v>0</v>
      </c>
      <c r="P153" s="171">
        <v>0</v>
      </c>
      <c r="Q153" s="171">
        <f>ROUND(E153*P153,2)</f>
        <v>0</v>
      </c>
      <c r="R153" s="171" t="s">
        <v>336</v>
      </c>
      <c r="S153" s="171" t="s">
        <v>337</v>
      </c>
      <c r="T153" s="172" t="s">
        <v>338</v>
      </c>
      <c r="U153" s="156">
        <v>0.11</v>
      </c>
      <c r="V153" s="156">
        <f>ROUND(E153*U153,2)</f>
        <v>9.33</v>
      </c>
      <c r="W153" s="156"/>
      <c r="X153" s="156" t="s">
        <v>257</v>
      </c>
      <c r="Y153" s="147"/>
      <c r="Z153" s="147"/>
      <c r="AA153" s="147"/>
      <c r="AB153" s="147"/>
      <c r="AC153" s="147"/>
      <c r="AD153" s="147"/>
      <c r="AE153" s="147"/>
      <c r="AF153" s="147"/>
      <c r="AG153" s="147" t="s">
        <v>258</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76" t="s">
        <v>805</v>
      </c>
      <c r="D154" s="157"/>
      <c r="E154" s="158"/>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260</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176" t="s">
        <v>2746</v>
      </c>
      <c r="D155" s="157"/>
      <c r="E155" s="158">
        <v>84.836939999999998</v>
      </c>
      <c r="F155" s="156"/>
      <c r="G155" s="156"/>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260</v>
      </c>
      <c r="AH155" s="147">
        <v>5</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66">
        <v>25</v>
      </c>
      <c r="B156" s="167" t="s">
        <v>344</v>
      </c>
      <c r="C156" s="175" t="s">
        <v>345</v>
      </c>
      <c r="D156" s="168" t="s">
        <v>335</v>
      </c>
      <c r="E156" s="169">
        <v>42.418469999999999</v>
      </c>
      <c r="F156" s="170"/>
      <c r="G156" s="171">
        <f>ROUND(E156*F156,2)</f>
        <v>0</v>
      </c>
      <c r="H156" s="170"/>
      <c r="I156" s="171">
        <f>ROUND(E156*H156,2)</f>
        <v>0</v>
      </c>
      <c r="J156" s="170"/>
      <c r="K156" s="171">
        <f>ROUND(E156*J156,2)</f>
        <v>0</v>
      </c>
      <c r="L156" s="171">
        <v>21</v>
      </c>
      <c r="M156" s="171">
        <f>G156*(1+L156/100)</f>
        <v>0</v>
      </c>
      <c r="N156" s="171">
        <v>0</v>
      </c>
      <c r="O156" s="171">
        <f>ROUND(E156*N156,2)</f>
        <v>0</v>
      </c>
      <c r="P156" s="171">
        <v>0</v>
      </c>
      <c r="Q156" s="171">
        <f>ROUND(E156*P156,2)</f>
        <v>0</v>
      </c>
      <c r="R156" s="171"/>
      <c r="S156" s="171" t="s">
        <v>337</v>
      </c>
      <c r="T156" s="172" t="s">
        <v>338</v>
      </c>
      <c r="U156" s="156">
        <v>0.26500000000000001</v>
      </c>
      <c r="V156" s="156">
        <f>ROUND(E156*U156,2)</f>
        <v>11.24</v>
      </c>
      <c r="W156" s="156"/>
      <c r="X156" s="156" t="s">
        <v>257</v>
      </c>
      <c r="Y156" s="147"/>
      <c r="Z156" s="147"/>
      <c r="AA156" s="147"/>
      <c r="AB156" s="147"/>
      <c r="AC156" s="147"/>
      <c r="AD156" s="147"/>
      <c r="AE156" s="147"/>
      <c r="AF156" s="147"/>
      <c r="AG156" s="147" t="s">
        <v>258</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76" t="s">
        <v>2747</v>
      </c>
      <c r="D157" s="157"/>
      <c r="E157" s="158">
        <v>42.418469999999999</v>
      </c>
      <c r="F157" s="156"/>
      <c r="G157" s="156"/>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260</v>
      </c>
      <c r="AH157" s="147">
        <v>5</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ht="22.5" outlineLevel="1" x14ac:dyDescent="0.2">
      <c r="A158" s="166">
        <v>26</v>
      </c>
      <c r="B158" s="167" t="s">
        <v>2748</v>
      </c>
      <c r="C158" s="175" t="s">
        <v>2749</v>
      </c>
      <c r="D158" s="168" t="s">
        <v>335</v>
      </c>
      <c r="E158" s="169">
        <v>42.418469999999999</v>
      </c>
      <c r="F158" s="170"/>
      <c r="G158" s="171">
        <f>ROUND(E158*F158,2)</f>
        <v>0</v>
      </c>
      <c r="H158" s="170"/>
      <c r="I158" s="171">
        <f>ROUND(E158*H158,2)</f>
        <v>0</v>
      </c>
      <c r="J158" s="170"/>
      <c r="K158" s="171">
        <f>ROUND(E158*J158,2)</f>
        <v>0</v>
      </c>
      <c r="L158" s="171">
        <v>21</v>
      </c>
      <c r="M158" s="171">
        <f>G158*(1+L158/100)</f>
        <v>0</v>
      </c>
      <c r="N158" s="171">
        <v>0</v>
      </c>
      <c r="O158" s="171">
        <f>ROUND(E158*N158,2)</f>
        <v>0</v>
      </c>
      <c r="P158" s="171">
        <v>0</v>
      </c>
      <c r="Q158" s="171">
        <f>ROUND(E158*P158,2)</f>
        <v>0</v>
      </c>
      <c r="R158" s="171" t="s">
        <v>336</v>
      </c>
      <c r="S158" s="171" t="s">
        <v>337</v>
      </c>
      <c r="T158" s="172" t="s">
        <v>338</v>
      </c>
      <c r="U158" s="156">
        <v>2.0670000000000002</v>
      </c>
      <c r="V158" s="156">
        <f>ROUND(E158*U158,2)</f>
        <v>87.68</v>
      </c>
      <c r="W158" s="156"/>
      <c r="X158" s="156" t="s">
        <v>257</v>
      </c>
      <c r="Y158" s="147"/>
      <c r="Z158" s="147"/>
      <c r="AA158" s="147"/>
      <c r="AB158" s="147"/>
      <c r="AC158" s="147"/>
      <c r="AD158" s="147"/>
      <c r="AE158" s="147"/>
      <c r="AF158" s="147"/>
      <c r="AG158" s="147" t="s">
        <v>258</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76" t="s">
        <v>2747</v>
      </c>
      <c r="D159" s="157"/>
      <c r="E159" s="158">
        <v>42.418469999999999</v>
      </c>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260</v>
      </c>
      <c r="AH159" s="147">
        <v>5</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ht="22.5" outlineLevel="1" x14ac:dyDescent="0.2">
      <c r="A160" s="166">
        <v>27</v>
      </c>
      <c r="B160" s="167" t="s">
        <v>2750</v>
      </c>
      <c r="C160" s="175" t="s">
        <v>2751</v>
      </c>
      <c r="D160" s="168" t="s">
        <v>335</v>
      </c>
      <c r="E160" s="169">
        <v>42.418469999999999</v>
      </c>
      <c r="F160" s="170"/>
      <c r="G160" s="171">
        <f>ROUND(E160*F160,2)</f>
        <v>0</v>
      </c>
      <c r="H160" s="170"/>
      <c r="I160" s="171">
        <f>ROUND(E160*H160,2)</f>
        <v>0</v>
      </c>
      <c r="J160" s="170"/>
      <c r="K160" s="171">
        <f>ROUND(E160*J160,2)</f>
        <v>0</v>
      </c>
      <c r="L160" s="171">
        <v>21</v>
      </c>
      <c r="M160" s="171">
        <f>G160*(1+L160/100)</f>
        <v>0</v>
      </c>
      <c r="N160" s="171">
        <v>0</v>
      </c>
      <c r="O160" s="171">
        <f>ROUND(E160*N160,2)</f>
        <v>0</v>
      </c>
      <c r="P160" s="171">
        <v>0</v>
      </c>
      <c r="Q160" s="171">
        <f>ROUND(E160*P160,2)</f>
        <v>0</v>
      </c>
      <c r="R160" s="171" t="s">
        <v>336</v>
      </c>
      <c r="S160" s="171" t="s">
        <v>337</v>
      </c>
      <c r="T160" s="172" t="s">
        <v>338</v>
      </c>
      <c r="U160" s="156">
        <v>1.0169999999999999</v>
      </c>
      <c r="V160" s="156">
        <f>ROUND(E160*U160,2)</f>
        <v>43.14</v>
      </c>
      <c r="W160" s="156"/>
      <c r="X160" s="156" t="s">
        <v>257</v>
      </c>
      <c r="Y160" s="147"/>
      <c r="Z160" s="147"/>
      <c r="AA160" s="147"/>
      <c r="AB160" s="147"/>
      <c r="AC160" s="147"/>
      <c r="AD160" s="147"/>
      <c r="AE160" s="147"/>
      <c r="AF160" s="147"/>
      <c r="AG160" s="147" t="s">
        <v>258</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6" t="s">
        <v>2752</v>
      </c>
      <c r="D161" s="157"/>
      <c r="E161" s="158">
        <v>42.418469999999999</v>
      </c>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260</v>
      </c>
      <c r="AH161" s="147">
        <v>5</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66">
        <v>28</v>
      </c>
      <c r="B162" s="167" t="s">
        <v>347</v>
      </c>
      <c r="C162" s="175" t="s">
        <v>348</v>
      </c>
      <c r="D162" s="168" t="s">
        <v>335</v>
      </c>
      <c r="E162" s="169">
        <v>42.418469999999999</v>
      </c>
      <c r="F162" s="170"/>
      <c r="G162" s="171">
        <f>ROUND(E162*F162,2)</f>
        <v>0</v>
      </c>
      <c r="H162" s="170"/>
      <c r="I162" s="171">
        <f>ROUND(E162*H162,2)</f>
        <v>0</v>
      </c>
      <c r="J162" s="170"/>
      <c r="K162" s="171">
        <f>ROUND(E162*J162,2)</f>
        <v>0</v>
      </c>
      <c r="L162" s="171">
        <v>21</v>
      </c>
      <c r="M162" s="171">
        <f>G162*(1+L162/100)</f>
        <v>0</v>
      </c>
      <c r="N162" s="171">
        <v>0</v>
      </c>
      <c r="O162" s="171">
        <f>ROUND(E162*N162,2)</f>
        <v>0</v>
      </c>
      <c r="P162" s="171">
        <v>0</v>
      </c>
      <c r="Q162" s="171">
        <f>ROUND(E162*P162,2)</f>
        <v>0</v>
      </c>
      <c r="R162" s="171" t="s">
        <v>349</v>
      </c>
      <c r="S162" s="171" t="s">
        <v>337</v>
      </c>
      <c r="T162" s="172" t="s">
        <v>338</v>
      </c>
      <c r="U162" s="156">
        <v>0.04</v>
      </c>
      <c r="V162" s="156">
        <f>ROUND(E162*U162,2)</f>
        <v>1.7</v>
      </c>
      <c r="W162" s="156"/>
      <c r="X162" s="156" t="s">
        <v>257</v>
      </c>
      <c r="Y162" s="147"/>
      <c r="Z162" s="147"/>
      <c r="AA162" s="147"/>
      <c r="AB162" s="147"/>
      <c r="AC162" s="147"/>
      <c r="AD162" s="147"/>
      <c r="AE162" s="147"/>
      <c r="AF162" s="147"/>
      <c r="AG162" s="147" t="s">
        <v>258</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264" t="s">
        <v>350</v>
      </c>
      <c r="D163" s="265"/>
      <c r="E163" s="265"/>
      <c r="F163" s="265"/>
      <c r="G163" s="265"/>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351</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76" t="s">
        <v>2747</v>
      </c>
      <c r="D164" s="157"/>
      <c r="E164" s="158">
        <v>42.418469999999999</v>
      </c>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260</v>
      </c>
      <c r="AH164" s="147">
        <v>5</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66">
        <v>29</v>
      </c>
      <c r="B165" s="167" t="s">
        <v>352</v>
      </c>
      <c r="C165" s="175" t="s">
        <v>353</v>
      </c>
      <c r="D165" s="168" t="s">
        <v>335</v>
      </c>
      <c r="E165" s="169">
        <v>1060.4617499999999</v>
      </c>
      <c r="F165" s="170"/>
      <c r="G165" s="171">
        <f>ROUND(E165*F165,2)</f>
        <v>0</v>
      </c>
      <c r="H165" s="170"/>
      <c r="I165" s="171">
        <f>ROUND(E165*H165,2)</f>
        <v>0</v>
      </c>
      <c r="J165" s="170"/>
      <c r="K165" s="171">
        <f>ROUND(E165*J165,2)</f>
        <v>0</v>
      </c>
      <c r="L165" s="171">
        <v>21</v>
      </c>
      <c r="M165" s="171">
        <f>G165*(1+L165/100)</f>
        <v>0</v>
      </c>
      <c r="N165" s="171">
        <v>0</v>
      </c>
      <c r="O165" s="171">
        <f>ROUND(E165*N165,2)</f>
        <v>0</v>
      </c>
      <c r="P165" s="171">
        <v>0</v>
      </c>
      <c r="Q165" s="171">
        <f>ROUND(E165*P165,2)</f>
        <v>0</v>
      </c>
      <c r="R165" s="171" t="s">
        <v>336</v>
      </c>
      <c r="S165" s="171" t="s">
        <v>337</v>
      </c>
      <c r="T165" s="172" t="s">
        <v>338</v>
      </c>
      <c r="U165" s="156">
        <v>0</v>
      </c>
      <c r="V165" s="156">
        <f>ROUND(E165*U165,2)</f>
        <v>0</v>
      </c>
      <c r="W165" s="156"/>
      <c r="X165" s="156" t="s">
        <v>257</v>
      </c>
      <c r="Y165" s="147"/>
      <c r="Z165" s="147"/>
      <c r="AA165" s="147"/>
      <c r="AB165" s="147"/>
      <c r="AC165" s="147"/>
      <c r="AD165" s="147"/>
      <c r="AE165" s="147"/>
      <c r="AF165" s="147"/>
      <c r="AG165" s="147" t="s">
        <v>258</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76" t="s">
        <v>354</v>
      </c>
      <c r="D166" s="157"/>
      <c r="E166" s="158"/>
      <c r="F166" s="156"/>
      <c r="G166" s="156"/>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260</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76" t="s">
        <v>2753</v>
      </c>
      <c r="D167" s="157"/>
      <c r="E167" s="158">
        <v>1060.4617499999999</v>
      </c>
      <c r="F167" s="156"/>
      <c r="G167" s="15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260</v>
      </c>
      <c r="AH167" s="147">
        <v>5</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66">
        <v>30</v>
      </c>
      <c r="B168" s="167" t="s">
        <v>809</v>
      </c>
      <c r="C168" s="175" t="s">
        <v>810</v>
      </c>
      <c r="D168" s="168" t="s">
        <v>335</v>
      </c>
      <c r="E168" s="169">
        <v>6.7671999999999999</v>
      </c>
      <c r="F168" s="170"/>
      <c r="G168" s="171">
        <f>ROUND(E168*F168,2)</f>
        <v>0</v>
      </c>
      <c r="H168" s="170"/>
      <c r="I168" s="171">
        <f>ROUND(E168*H168,2)</f>
        <v>0</v>
      </c>
      <c r="J168" s="170"/>
      <c r="K168" s="171">
        <f>ROUND(E168*J168,2)</f>
        <v>0</v>
      </c>
      <c r="L168" s="171">
        <v>21</v>
      </c>
      <c r="M168" s="171">
        <f>G168*(1+L168/100)</f>
        <v>0</v>
      </c>
      <c r="N168" s="171">
        <v>0</v>
      </c>
      <c r="O168" s="171">
        <f>ROUND(E168*N168,2)</f>
        <v>0</v>
      </c>
      <c r="P168" s="171">
        <v>0</v>
      </c>
      <c r="Q168" s="171">
        <f>ROUND(E168*P168,2)</f>
        <v>0</v>
      </c>
      <c r="R168" s="171" t="s">
        <v>336</v>
      </c>
      <c r="S168" s="171" t="s">
        <v>337</v>
      </c>
      <c r="T168" s="172" t="s">
        <v>338</v>
      </c>
      <c r="U168" s="156">
        <v>0</v>
      </c>
      <c r="V168" s="156">
        <f>ROUND(E168*U168,2)</f>
        <v>0</v>
      </c>
      <c r="W168" s="156"/>
      <c r="X168" s="156" t="s">
        <v>257</v>
      </c>
      <c r="Y168" s="147"/>
      <c r="Z168" s="147"/>
      <c r="AA168" s="147"/>
      <c r="AB168" s="147"/>
      <c r="AC168" s="147"/>
      <c r="AD168" s="147"/>
      <c r="AE168" s="147"/>
      <c r="AF168" s="147"/>
      <c r="AG168" s="147" t="s">
        <v>258</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76" t="s">
        <v>2754</v>
      </c>
      <c r="D169" s="157"/>
      <c r="E169" s="158">
        <v>1.98</v>
      </c>
      <c r="F169" s="156"/>
      <c r="G169" s="1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260</v>
      </c>
      <c r="AH169" s="147">
        <v>7</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76" t="s">
        <v>2755</v>
      </c>
      <c r="D170" s="157"/>
      <c r="E170" s="158">
        <v>4.7872000000000003</v>
      </c>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260</v>
      </c>
      <c r="AH170" s="147">
        <v>7</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66">
        <v>31</v>
      </c>
      <c r="B171" s="167" t="s">
        <v>820</v>
      </c>
      <c r="C171" s="175" t="s">
        <v>821</v>
      </c>
      <c r="D171" s="168" t="s">
        <v>335</v>
      </c>
      <c r="E171" s="169">
        <v>0.24</v>
      </c>
      <c r="F171" s="170"/>
      <c r="G171" s="171">
        <f>ROUND(E171*F171,2)</f>
        <v>0</v>
      </c>
      <c r="H171" s="170"/>
      <c r="I171" s="171">
        <f>ROUND(E171*H171,2)</f>
        <v>0</v>
      </c>
      <c r="J171" s="170"/>
      <c r="K171" s="171">
        <f>ROUND(E171*J171,2)</f>
        <v>0</v>
      </c>
      <c r="L171" s="171">
        <v>21</v>
      </c>
      <c r="M171" s="171">
        <f>G171*(1+L171/100)</f>
        <v>0</v>
      </c>
      <c r="N171" s="171">
        <v>0</v>
      </c>
      <c r="O171" s="171">
        <f>ROUND(E171*N171,2)</f>
        <v>0</v>
      </c>
      <c r="P171" s="171">
        <v>0</v>
      </c>
      <c r="Q171" s="171">
        <f>ROUND(E171*P171,2)</f>
        <v>0</v>
      </c>
      <c r="R171" s="171" t="s">
        <v>336</v>
      </c>
      <c r="S171" s="171" t="s">
        <v>337</v>
      </c>
      <c r="T171" s="172" t="s">
        <v>338</v>
      </c>
      <c r="U171" s="156">
        <v>0</v>
      </c>
      <c r="V171" s="156">
        <f>ROUND(E171*U171,2)</f>
        <v>0</v>
      </c>
      <c r="W171" s="156"/>
      <c r="X171" s="156" t="s">
        <v>257</v>
      </c>
      <c r="Y171" s="147"/>
      <c r="Z171" s="147"/>
      <c r="AA171" s="147"/>
      <c r="AB171" s="147"/>
      <c r="AC171" s="147"/>
      <c r="AD171" s="147"/>
      <c r="AE171" s="147"/>
      <c r="AF171" s="147"/>
      <c r="AG171" s="147" t="s">
        <v>258</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76" t="s">
        <v>2756</v>
      </c>
      <c r="D172" s="157"/>
      <c r="E172" s="158">
        <v>0.24</v>
      </c>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260</v>
      </c>
      <c r="AH172" s="147">
        <v>5</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66">
        <v>32</v>
      </c>
      <c r="B173" s="167" t="s">
        <v>815</v>
      </c>
      <c r="C173" s="175" t="s">
        <v>816</v>
      </c>
      <c r="D173" s="168" t="s">
        <v>335</v>
      </c>
      <c r="E173" s="169">
        <v>2.1017700000000001</v>
      </c>
      <c r="F173" s="170"/>
      <c r="G173" s="171">
        <f>ROUND(E173*F173,2)</f>
        <v>0</v>
      </c>
      <c r="H173" s="170"/>
      <c r="I173" s="171">
        <f>ROUND(E173*H173,2)</f>
        <v>0</v>
      </c>
      <c r="J173" s="170"/>
      <c r="K173" s="171">
        <f>ROUND(E173*J173,2)</f>
        <v>0</v>
      </c>
      <c r="L173" s="171">
        <v>21</v>
      </c>
      <c r="M173" s="171">
        <f>G173*(1+L173/100)</f>
        <v>0</v>
      </c>
      <c r="N173" s="171">
        <v>0</v>
      </c>
      <c r="O173" s="171">
        <f>ROUND(E173*N173,2)</f>
        <v>0</v>
      </c>
      <c r="P173" s="171">
        <v>0</v>
      </c>
      <c r="Q173" s="171">
        <f>ROUND(E173*P173,2)</f>
        <v>0</v>
      </c>
      <c r="R173" s="171" t="s">
        <v>336</v>
      </c>
      <c r="S173" s="171" t="s">
        <v>337</v>
      </c>
      <c r="T173" s="172" t="s">
        <v>338</v>
      </c>
      <c r="U173" s="156">
        <v>0</v>
      </c>
      <c r="V173" s="156">
        <f>ROUND(E173*U173,2)</f>
        <v>0</v>
      </c>
      <c r="W173" s="156"/>
      <c r="X173" s="156" t="s">
        <v>257</v>
      </c>
      <c r="Y173" s="147"/>
      <c r="Z173" s="147"/>
      <c r="AA173" s="147"/>
      <c r="AB173" s="147"/>
      <c r="AC173" s="147"/>
      <c r="AD173" s="147"/>
      <c r="AE173" s="147"/>
      <c r="AF173" s="147"/>
      <c r="AG173" s="147" t="s">
        <v>258</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76" t="s">
        <v>2757</v>
      </c>
      <c r="D174" s="157"/>
      <c r="E174" s="158">
        <v>2.1017700000000001</v>
      </c>
      <c r="F174" s="156"/>
      <c r="G174" s="15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260</v>
      </c>
      <c r="AH174" s="147">
        <v>7</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66">
        <v>33</v>
      </c>
      <c r="B175" s="167" t="s">
        <v>825</v>
      </c>
      <c r="C175" s="175" t="s">
        <v>826</v>
      </c>
      <c r="D175" s="168" t="s">
        <v>335</v>
      </c>
      <c r="E175" s="169">
        <v>18.820029999999999</v>
      </c>
      <c r="F175" s="170"/>
      <c r="G175" s="171">
        <f>ROUND(E175*F175,2)</f>
        <v>0</v>
      </c>
      <c r="H175" s="170"/>
      <c r="I175" s="171">
        <f>ROUND(E175*H175,2)</f>
        <v>0</v>
      </c>
      <c r="J175" s="170"/>
      <c r="K175" s="171">
        <f>ROUND(E175*J175,2)</f>
        <v>0</v>
      </c>
      <c r="L175" s="171">
        <v>21</v>
      </c>
      <c r="M175" s="171">
        <f>G175*(1+L175/100)</f>
        <v>0</v>
      </c>
      <c r="N175" s="171">
        <v>0</v>
      </c>
      <c r="O175" s="171">
        <f>ROUND(E175*N175,2)</f>
        <v>0</v>
      </c>
      <c r="P175" s="171">
        <v>0</v>
      </c>
      <c r="Q175" s="171">
        <f>ROUND(E175*P175,2)</f>
        <v>0</v>
      </c>
      <c r="R175" s="171" t="s">
        <v>336</v>
      </c>
      <c r="S175" s="171" t="s">
        <v>337</v>
      </c>
      <c r="T175" s="172" t="s">
        <v>338</v>
      </c>
      <c r="U175" s="156">
        <v>0</v>
      </c>
      <c r="V175" s="156">
        <f>ROUND(E175*U175,2)</f>
        <v>0</v>
      </c>
      <c r="W175" s="156"/>
      <c r="X175" s="156" t="s">
        <v>257</v>
      </c>
      <c r="Y175" s="147"/>
      <c r="Z175" s="147"/>
      <c r="AA175" s="147"/>
      <c r="AB175" s="147"/>
      <c r="AC175" s="147"/>
      <c r="AD175" s="147"/>
      <c r="AE175" s="147"/>
      <c r="AF175" s="147"/>
      <c r="AG175" s="147" t="s">
        <v>258</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76" t="s">
        <v>2758</v>
      </c>
      <c r="D176" s="157"/>
      <c r="E176" s="158">
        <v>18.820029999999999</v>
      </c>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260</v>
      </c>
      <c r="AH176" s="147">
        <v>7</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66">
        <v>34</v>
      </c>
      <c r="B177" s="167" t="s">
        <v>834</v>
      </c>
      <c r="C177" s="175" t="s">
        <v>835</v>
      </c>
      <c r="D177" s="168" t="s">
        <v>335</v>
      </c>
      <c r="E177" s="169">
        <v>1.4999999999999999E-2</v>
      </c>
      <c r="F177" s="170"/>
      <c r="G177" s="171">
        <f>ROUND(E177*F177,2)</f>
        <v>0</v>
      </c>
      <c r="H177" s="170"/>
      <c r="I177" s="171">
        <f>ROUND(E177*H177,2)</f>
        <v>0</v>
      </c>
      <c r="J177" s="170"/>
      <c r="K177" s="171">
        <f>ROUND(E177*J177,2)</f>
        <v>0</v>
      </c>
      <c r="L177" s="171">
        <v>21</v>
      </c>
      <c r="M177" s="171">
        <f>G177*(1+L177/100)</f>
        <v>0</v>
      </c>
      <c r="N177" s="171">
        <v>0</v>
      </c>
      <c r="O177" s="171">
        <f>ROUND(E177*N177,2)</f>
        <v>0</v>
      </c>
      <c r="P177" s="171">
        <v>0</v>
      </c>
      <c r="Q177" s="171">
        <f>ROUND(E177*P177,2)</f>
        <v>0</v>
      </c>
      <c r="R177" s="171" t="s">
        <v>336</v>
      </c>
      <c r="S177" s="171" t="s">
        <v>338</v>
      </c>
      <c r="T177" s="172" t="s">
        <v>338</v>
      </c>
      <c r="U177" s="156">
        <v>0</v>
      </c>
      <c r="V177" s="156">
        <f>ROUND(E177*U177,2)</f>
        <v>0</v>
      </c>
      <c r="W177" s="156"/>
      <c r="X177" s="156" t="s">
        <v>257</v>
      </c>
      <c r="Y177" s="147"/>
      <c r="Z177" s="147"/>
      <c r="AA177" s="147"/>
      <c r="AB177" s="147"/>
      <c r="AC177" s="147"/>
      <c r="AD177" s="147"/>
      <c r="AE177" s="147"/>
      <c r="AF177" s="147"/>
      <c r="AG177" s="147" t="s">
        <v>258</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76" t="s">
        <v>2759</v>
      </c>
      <c r="D178" s="157"/>
      <c r="E178" s="158">
        <v>1.4999999999999999E-2</v>
      </c>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260</v>
      </c>
      <c r="AH178" s="147">
        <v>7</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66">
        <v>35</v>
      </c>
      <c r="B179" s="167" t="s">
        <v>843</v>
      </c>
      <c r="C179" s="175" t="s">
        <v>844</v>
      </c>
      <c r="D179" s="168" t="s">
        <v>335</v>
      </c>
      <c r="E179" s="169">
        <v>2.1700000000000001E-2</v>
      </c>
      <c r="F179" s="170"/>
      <c r="G179" s="171">
        <f>ROUND(E179*F179,2)</f>
        <v>0</v>
      </c>
      <c r="H179" s="170"/>
      <c r="I179" s="171">
        <f>ROUND(E179*H179,2)</f>
        <v>0</v>
      </c>
      <c r="J179" s="170"/>
      <c r="K179" s="171">
        <f>ROUND(E179*J179,2)</f>
        <v>0</v>
      </c>
      <c r="L179" s="171">
        <v>21</v>
      </c>
      <c r="M179" s="171">
        <f>G179*(1+L179/100)</f>
        <v>0</v>
      </c>
      <c r="N179" s="171">
        <v>0</v>
      </c>
      <c r="O179" s="171">
        <f>ROUND(E179*N179,2)</f>
        <v>0</v>
      </c>
      <c r="P179" s="171">
        <v>0</v>
      </c>
      <c r="Q179" s="171">
        <f>ROUND(E179*P179,2)</f>
        <v>0</v>
      </c>
      <c r="R179" s="171" t="s">
        <v>336</v>
      </c>
      <c r="S179" s="171" t="s">
        <v>337</v>
      </c>
      <c r="T179" s="172" t="s">
        <v>338</v>
      </c>
      <c r="U179" s="156">
        <v>0</v>
      </c>
      <c r="V179" s="156">
        <f>ROUND(E179*U179,2)</f>
        <v>0</v>
      </c>
      <c r="W179" s="156"/>
      <c r="X179" s="156" t="s">
        <v>257</v>
      </c>
      <c r="Y179" s="147"/>
      <c r="Z179" s="147"/>
      <c r="AA179" s="147"/>
      <c r="AB179" s="147"/>
      <c r="AC179" s="147"/>
      <c r="AD179" s="147"/>
      <c r="AE179" s="147"/>
      <c r="AF179" s="147"/>
      <c r="AG179" s="147" t="s">
        <v>258</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176" t="s">
        <v>2760</v>
      </c>
      <c r="D180" s="157"/>
      <c r="E180" s="158">
        <v>2.1700000000000001E-2</v>
      </c>
      <c r="F180" s="156"/>
      <c r="G180" s="156"/>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260</v>
      </c>
      <c r="AH180" s="147">
        <v>7</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66">
        <v>36</v>
      </c>
      <c r="B181" s="167" t="s">
        <v>847</v>
      </c>
      <c r="C181" s="175" t="s">
        <v>848</v>
      </c>
      <c r="D181" s="168" t="s">
        <v>335</v>
      </c>
      <c r="E181" s="169">
        <v>11.51277</v>
      </c>
      <c r="F181" s="170"/>
      <c r="G181" s="171">
        <f>ROUND(E181*F181,2)</f>
        <v>0</v>
      </c>
      <c r="H181" s="170"/>
      <c r="I181" s="171">
        <f>ROUND(E181*H181,2)</f>
        <v>0</v>
      </c>
      <c r="J181" s="170"/>
      <c r="K181" s="171">
        <f>ROUND(E181*J181,2)</f>
        <v>0</v>
      </c>
      <c r="L181" s="171">
        <v>21</v>
      </c>
      <c r="M181" s="171">
        <f>G181*(1+L181/100)</f>
        <v>0</v>
      </c>
      <c r="N181" s="171">
        <v>0</v>
      </c>
      <c r="O181" s="171">
        <f>ROUND(E181*N181,2)</f>
        <v>0</v>
      </c>
      <c r="P181" s="171">
        <v>0</v>
      </c>
      <c r="Q181" s="171">
        <f>ROUND(E181*P181,2)</f>
        <v>0</v>
      </c>
      <c r="R181" s="171"/>
      <c r="S181" s="171" t="s">
        <v>255</v>
      </c>
      <c r="T181" s="172" t="s">
        <v>256</v>
      </c>
      <c r="U181" s="156">
        <v>0</v>
      </c>
      <c r="V181" s="156">
        <f>ROUND(E181*U181,2)</f>
        <v>0</v>
      </c>
      <c r="W181" s="156"/>
      <c r="X181" s="156" t="s">
        <v>257</v>
      </c>
      <c r="Y181" s="147"/>
      <c r="Z181" s="147"/>
      <c r="AA181" s="147"/>
      <c r="AB181" s="147"/>
      <c r="AC181" s="147"/>
      <c r="AD181" s="147"/>
      <c r="AE181" s="147"/>
      <c r="AF181" s="147"/>
      <c r="AG181" s="147" t="s">
        <v>258</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266" t="s">
        <v>849</v>
      </c>
      <c r="D182" s="267"/>
      <c r="E182" s="267"/>
      <c r="F182" s="267"/>
      <c r="G182" s="267"/>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404</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76" t="s">
        <v>2761</v>
      </c>
      <c r="D183" s="157"/>
      <c r="E183" s="158">
        <v>4.02461</v>
      </c>
      <c r="F183" s="156"/>
      <c r="G183" s="156"/>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260</v>
      </c>
      <c r="AH183" s="147">
        <v>7</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76" t="s">
        <v>2762</v>
      </c>
      <c r="D184" s="157"/>
      <c r="E184" s="158">
        <v>0.11552</v>
      </c>
      <c r="F184" s="156"/>
      <c r="G184" s="156"/>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260</v>
      </c>
      <c r="AH184" s="147">
        <v>7</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76" t="s">
        <v>2763</v>
      </c>
      <c r="D185" s="157"/>
      <c r="E185" s="158">
        <v>0.87505999999999995</v>
      </c>
      <c r="F185" s="156"/>
      <c r="G185" s="1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260</v>
      </c>
      <c r="AH185" s="147">
        <v>7</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76" t="s">
        <v>2764</v>
      </c>
      <c r="D186" s="157"/>
      <c r="E186" s="158">
        <v>1.9488000000000001</v>
      </c>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260</v>
      </c>
      <c r="AH186" s="147">
        <v>7</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76" t="s">
        <v>2765</v>
      </c>
      <c r="D187" s="157"/>
      <c r="E187" s="158">
        <v>3.653E-2</v>
      </c>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260</v>
      </c>
      <c r="AH187" s="147">
        <v>7</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76" t="s">
        <v>2766</v>
      </c>
      <c r="D188" s="157"/>
      <c r="E188" s="158">
        <v>2.6700000000000002E-2</v>
      </c>
      <c r="F188" s="156"/>
      <c r="G188" s="15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260</v>
      </c>
      <c r="AH188" s="147">
        <v>7</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76" t="s">
        <v>2767</v>
      </c>
      <c r="D189" s="157"/>
      <c r="E189" s="158">
        <v>0.12855</v>
      </c>
      <c r="F189" s="156"/>
      <c r="G189" s="15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260</v>
      </c>
      <c r="AH189" s="147">
        <v>7</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76" t="s">
        <v>2768</v>
      </c>
      <c r="D190" s="157"/>
      <c r="E190" s="158">
        <v>0.06</v>
      </c>
      <c r="F190" s="156"/>
      <c r="G190" s="156"/>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260</v>
      </c>
      <c r="AH190" s="147">
        <v>5</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76" t="s">
        <v>2769</v>
      </c>
      <c r="D191" s="157"/>
      <c r="E191" s="158">
        <v>7.0000000000000007E-2</v>
      </c>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260</v>
      </c>
      <c r="AH191" s="147">
        <v>5</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76" t="s">
        <v>2770</v>
      </c>
      <c r="D192" s="157"/>
      <c r="E192" s="158">
        <v>4.2270000000000003</v>
      </c>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260</v>
      </c>
      <c r="AH192" s="147">
        <v>7</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33" x14ac:dyDescent="0.2">
      <c r="A193" s="3"/>
      <c r="B193" s="4"/>
      <c r="C193" s="177"/>
      <c r="D193" s="6"/>
      <c r="E193" s="3"/>
      <c r="F193" s="3"/>
      <c r="G193" s="3"/>
      <c r="H193" s="3"/>
      <c r="I193" s="3"/>
      <c r="J193" s="3"/>
      <c r="K193" s="3"/>
      <c r="L193" s="3"/>
      <c r="M193" s="3"/>
      <c r="N193" s="3"/>
      <c r="O193" s="3"/>
      <c r="P193" s="3"/>
      <c r="Q193" s="3"/>
      <c r="R193" s="3"/>
      <c r="S193" s="3"/>
      <c r="T193" s="3"/>
      <c r="U193" s="3"/>
      <c r="V193" s="3"/>
      <c r="W193" s="3"/>
      <c r="X193" s="3"/>
      <c r="AE193">
        <v>15</v>
      </c>
      <c r="AF193">
        <v>21</v>
      </c>
      <c r="AG193" t="s">
        <v>237</v>
      </c>
    </row>
    <row r="194" spans="1:33" x14ac:dyDescent="0.2">
      <c r="A194" s="150"/>
      <c r="B194" s="151" t="s">
        <v>29</v>
      </c>
      <c r="C194" s="178"/>
      <c r="D194" s="152"/>
      <c r="E194" s="153"/>
      <c r="F194" s="153"/>
      <c r="G194" s="173">
        <f>G8+G11+G16+G116+G122+G128+G136+G139+G143</f>
        <v>0</v>
      </c>
      <c r="H194" s="3"/>
      <c r="I194" s="3"/>
      <c r="J194" s="3"/>
      <c r="K194" s="3"/>
      <c r="L194" s="3"/>
      <c r="M194" s="3"/>
      <c r="N194" s="3"/>
      <c r="O194" s="3"/>
      <c r="P194" s="3"/>
      <c r="Q194" s="3"/>
      <c r="R194" s="3"/>
      <c r="S194" s="3"/>
      <c r="T194" s="3"/>
      <c r="U194" s="3"/>
      <c r="V194" s="3"/>
      <c r="W194" s="3"/>
      <c r="X194" s="3"/>
      <c r="AE194">
        <f>SUMIF(L7:L192,AE193,G7:G192)</f>
        <v>0</v>
      </c>
      <c r="AF194">
        <f>SUMIF(L7:L192,AF193,G7:G192)</f>
        <v>0</v>
      </c>
      <c r="AG194" t="s">
        <v>372</v>
      </c>
    </row>
    <row r="195" spans="1:33" x14ac:dyDescent="0.2">
      <c r="C195" s="179"/>
      <c r="D195" s="10"/>
      <c r="AG195" t="s">
        <v>373</v>
      </c>
    </row>
    <row r="196" spans="1:33" x14ac:dyDescent="0.2">
      <c r="D196" s="10"/>
    </row>
    <row r="197" spans="1:33" x14ac:dyDescent="0.2">
      <c r="D197" s="10"/>
    </row>
    <row r="198" spans="1:33" x14ac:dyDescent="0.2">
      <c r="D198" s="10"/>
    </row>
    <row r="199" spans="1:33" x14ac:dyDescent="0.2">
      <c r="D199" s="10"/>
    </row>
    <row r="200" spans="1:33" x14ac:dyDescent="0.2">
      <c r="D200" s="10"/>
    </row>
    <row r="201" spans="1:33" x14ac:dyDescent="0.2">
      <c r="D201" s="10"/>
    </row>
    <row r="202" spans="1:33" x14ac:dyDescent="0.2">
      <c r="D202" s="10"/>
    </row>
    <row r="203" spans="1:33" x14ac:dyDescent="0.2">
      <c r="D203" s="10"/>
    </row>
    <row r="204" spans="1:33" x14ac:dyDescent="0.2">
      <c r="D204" s="10"/>
    </row>
    <row r="205" spans="1:33" x14ac:dyDescent="0.2">
      <c r="D205" s="10"/>
    </row>
    <row r="206" spans="1:33" x14ac:dyDescent="0.2">
      <c r="D206" s="10"/>
    </row>
    <row r="207" spans="1:33" x14ac:dyDescent="0.2">
      <c r="D207" s="10"/>
    </row>
    <row r="208" spans="1:33"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1KhU8KqqM9+i43eWkT4YC7RhbITKqobTgZk6QjOQop83hULVs+6iRnI5pAHXpXvRxr9A/ZHt6j6bMkIWsagJw==" saltValue="HbfArcd4NBN4Fw77DsD5lQ==" spinCount="100000" sheet="1"/>
  <mergeCells count="13">
    <mergeCell ref="C18:G18"/>
    <mergeCell ref="A1:G1"/>
    <mergeCell ref="C2:G2"/>
    <mergeCell ref="C3:G3"/>
    <mergeCell ref="C4:G4"/>
    <mergeCell ref="C13:G13"/>
    <mergeCell ref="C182:G182"/>
    <mergeCell ref="C39:G39"/>
    <mergeCell ref="C46:G46"/>
    <mergeCell ref="C63:G63"/>
    <mergeCell ref="C81:G81"/>
    <mergeCell ref="C133:G133"/>
    <mergeCell ref="C163:G16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70</v>
      </c>
      <c r="C3" s="258" t="s">
        <v>71</v>
      </c>
      <c r="D3" s="259"/>
      <c r="E3" s="259"/>
      <c r="F3" s="259"/>
      <c r="G3" s="260"/>
      <c r="AC3" s="121" t="s">
        <v>226</v>
      </c>
      <c r="AG3" t="s">
        <v>227</v>
      </c>
    </row>
    <row r="4" spans="1:60" ht="24.95" customHeight="1" x14ac:dyDescent="0.2">
      <c r="A4" s="140" t="s">
        <v>9</v>
      </c>
      <c r="B4" s="141" t="s">
        <v>54</v>
      </c>
      <c r="C4" s="261" t="s">
        <v>55</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129</v>
      </c>
      <c r="C8" s="174" t="s">
        <v>130</v>
      </c>
      <c r="D8" s="162"/>
      <c r="E8" s="163"/>
      <c r="F8" s="164"/>
      <c r="G8" s="164">
        <f>SUMIF(AG9:AG52,"&lt;&gt;NOR",G9:G52)</f>
        <v>0</v>
      </c>
      <c r="H8" s="164"/>
      <c r="I8" s="164">
        <f>SUM(I9:I52)</f>
        <v>0</v>
      </c>
      <c r="J8" s="164"/>
      <c r="K8" s="164">
        <f>SUM(K9:K52)</f>
        <v>0</v>
      </c>
      <c r="L8" s="164"/>
      <c r="M8" s="164">
        <f>SUM(M9:M52)</f>
        <v>0</v>
      </c>
      <c r="N8" s="164"/>
      <c r="O8" s="164">
        <f>SUM(O9:O52)</f>
        <v>0.16</v>
      </c>
      <c r="P8" s="164"/>
      <c r="Q8" s="164">
        <f>SUM(Q9:Q52)</f>
        <v>0</v>
      </c>
      <c r="R8" s="164"/>
      <c r="S8" s="164"/>
      <c r="T8" s="165"/>
      <c r="U8" s="159"/>
      <c r="V8" s="159">
        <f>SUM(V9:V52)</f>
        <v>183.32999999999998</v>
      </c>
      <c r="W8" s="159"/>
      <c r="X8" s="159"/>
      <c r="AG8" t="s">
        <v>251</v>
      </c>
    </row>
    <row r="9" spans="1:60" outlineLevel="1" x14ac:dyDescent="0.2">
      <c r="A9" s="166">
        <v>1</v>
      </c>
      <c r="B9" s="167" t="s">
        <v>2771</v>
      </c>
      <c r="C9" s="175" t="s">
        <v>2772</v>
      </c>
      <c r="D9" s="168" t="s">
        <v>690</v>
      </c>
      <c r="E9" s="169">
        <v>0.78300000000000003</v>
      </c>
      <c r="F9" s="170"/>
      <c r="G9" s="171">
        <f>ROUND(E9*F9,2)</f>
        <v>0</v>
      </c>
      <c r="H9" s="170"/>
      <c r="I9" s="171">
        <f>ROUND(E9*H9,2)</f>
        <v>0</v>
      </c>
      <c r="J9" s="170"/>
      <c r="K9" s="171">
        <f>ROUND(E9*J9,2)</f>
        <v>0</v>
      </c>
      <c r="L9" s="171">
        <v>21</v>
      </c>
      <c r="M9" s="171">
        <f>G9*(1+L9/100)</f>
        <v>0</v>
      </c>
      <c r="N9" s="171">
        <v>8.0000000000000004E-4</v>
      </c>
      <c r="O9" s="171">
        <f>ROUND(E9*N9,2)</f>
        <v>0</v>
      </c>
      <c r="P9" s="171">
        <v>0</v>
      </c>
      <c r="Q9" s="171">
        <f>ROUND(E9*P9,2)</f>
        <v>0</v>
      </c>
      <c r="R9" s="171"/>
      <c r="S9" s="171" t="s">
        <v>255</v>
      </c>
      <c r="T9" s="172" t="s">
        <v>256</v>
      </c>
      <c r="U9" s="156">
        <v>1.02</v>
      </c>
      <c r="V9" s="156">
        <f>ROUND(E9*U9,2)</f>
        <v>0.8</v>
      </c>
      <c r="W9" s="156"/>
      <c r="X9" s="156" t="s">
        <v>257</v>
      </c>
      <c r="Y9" s="147"/>
      <c r="Z9" s="147"/>
      <c r="AA9" s="147"/>
      <c r="AB9" s="147"/>
      <c r="AC9" s="147"/>
      <c r="AD9" s="147"/>
      <c r="AE9" s="147"/>
      <c r="AF9" s="147"/>
      <c r="AG9" s="147" t="s">
        <v>258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54"/>
      <c r="B10" s="155"/>
      <c r="C10" s="266" t="s">
        <v>2970</v>
      </c>
      <c r="D10" s="267"/>
      <c r="E10" s="267"/>
      <c r="F10" s="267"/>
      <c r="G10" s="267"/>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404</v>
      </c>
      <c r="AH10" s="147"/>
      <c r="AI10" s="147"/>
      <c r="AJ10" s="147"/>
      <c r="AK10" s="147"/>
      <c r="AL10" s="147"/>
      <c r="AM10" s="147"/>
      <c r="AN10" s="147"/>
      <c r="AO10" s="147"/>
      <c r="AP10" s="147"/>
      <c r="AQ10" s="147"/>
      <c r="AR10" s="147"/>
      <c r="AS10" s="147"/>
      <c r="AT10" s="147"/>
      <c r="AU10" s="147"/>
      <c r="AV10" s="147"/>
      <c r="AW10" s="147"/>
      <c r="AX10" s="147"/>
      <c r="AY10" s="147"/>
      <c r="AZ10" s="147"/>
      <c r="BA10" s="185" t="str">
        <f>C10</f>
        <v>Včetně vyvrtání, vyčištění vrtu od hrubých nečistot, dodávky injektážního prostředku. Vrtat je možné šikmo nebo vodorovně. Hloubka vrtu bude na sílu zdiva mínus 3 cm.</v>
      </c>
      <c r="BB10" s="147"/>
      <c r="BC10" s="147"/>
      <c r="BD10" s="147"/>
      <c r="BE10" s="147"/>
      <c r="BF10" s="147"/>
      <c r="BG10" s="147"/>
      <c r="BH10" s="147"/>
    </row>
    <row r="11" spans="1:60" ht="33.75" outlineLevel="1" x14ac:dyDescent="0.2">
      <c r="A11" s="154"/>
      <c r="B11" s="155"/>
      <c r="C11" s="268" t="s">
        <v>2773</v>
      </c>
      <c r="D11" s="269"/>
      <c r="E11" s="269"/>
      <c r="F11" s="269"/>
      <c r="G11" s="269"/>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404</v>
      </c>
      <c r="AH11" s="147"/>
      <c r="AI11" s="147"/>
      <c r="AJ11" s="147"/>
      <c r="AK11" s="147"/>
      <c r="AL11" s="147"/>
      <c r="AM11" s="147"/>
      <c r="AN11" s="147"/>
      <c r="AO11" s="147"/>
      <c r="AP11" s="147"/>
      <c r="AQ11" s="147"/>
      <c r="AR11" s="147"/>
      <c r="AS11" s="147"/>
      <c r="AT11" s="147"/>
      <c r="AU11" s="147"/>
      <c r="AV11" s="147"/>
      <c r="AW11" s="147"/>
      <c r="AX11" s="147"/>
      <c r="AY11" s="147"/>
      <c r="AZ11" s="147"/>
      <c r="BA11" s="185" t="str">
        <f>C11</f>
        <v>Injektování pomocí tekutého kombinovaného výrobku z vodoodpudivých sloučenin kyseliny křemičité s nízkým obsahem alkálií. Mineralizační injektážní prostředek (spotřeba 15 kg/m2) se používá jako hydrofobizující a kapiláry zužující hloubková impregnace pro utěsnění vlhkého zdiva až do 80% provlhčení při netlakové injektáži. Použitý výrobek musí mít certifikaci WTA.</v>
      </c>
      <c r="BB11" s="147"/>
      <c r="BC11" s="147"/>
      <c r="BD11" s="147"/>
      <c r="BE11" s="147"/>
      <c r="BF11" s="147"/>
      <c r="BG11" s="147"/>
      <c r="BH11" s="147"/>
    </row>
    <row r="12" spans="1:60" outlineLevel="1" x14ac:dyDescent="0.2">
      <c r="A12" s="154"/>
      <c r="B12" s="155"/>
      <c r="C12" s="268" t="s">
        <v>2774</v>
      </c>
      <c r="D12" s="269"/>
      <c r="E12" s="269"/>
      <c r="F12" s="269"/>
      <c r="G12" s="269"/>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404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45" outlineLevel="1" x14ac:dyDescent="0.2">
      <c r="A13" s="154"/>
      <c r="B13" s="155"/>
      <c r="C13" s="268" t="s">
        <v>2971</v>
      </c>
      <c r="D13" s="269"/>
      <c r="E13" s="269"/>
      <c r="F13" s="269"/>
      <c r="G13" s="269"/>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404</v>
      </c>
      <c r="AH13" s="147"/>
      <c r="AI13" s="147"/>
      <c r="AJ13" s="147"/>
      <c r="AK13" s="147"/>
      <c r="AL13" s="147"/>
      <c r="AM13" s="147"/>
      <c r="AN13" s="147"/>
      <c r="AO13" s="147"/>
      <c r="AP13" s="147"/>
      <c r="AQ13" s="147"/>
      <c r="AR13" s="147"/>
      <c r="AS13" s="147"/>
      <c r="AT13" s="147"/>
      <c r="AU13" s="147"/>
      <c r="AV13" s="147"/>
      <c r="AW13" s="147"/>
      <c r="AX13" s="147"/>
      <c r="AY13" s="147"/>
      <c r="AZ13" s="147"/>
      <c r="BA13" s="185" t="str">
        <f>C13</f>
        <v>Včetně utěsnění hydroizolační stěrkou (před vlastní injektáží), aby při tlakovém napouštění zdiva injektážní prostředek případnými spárami a kavernami neunikal.  V případě, že bude samotné zdivo obsahovat dutiny, kaverny apod. tak bude před vlastní injektáží provedeno vyplnění těchto dutin rovněž tlakově, pomocí speciální plnící, injektážní malty, která má vysokou poréznost a nízkou viskozitu. Celková spotřeba je dle velikosti dutin (cca 10 kg/m2).</v>
      </c>
      <c r="BB13" s="147"/>
      <c r="BC13" s="147"/>
      <c r="BD13" s="147"/>
      <c r="BE13" s="147"/>
      <c r="BF13" s="147"/>
      <c r="BG13" s="147"/>
      <c r="BH13" s="147"/>
    </row>
    <row r="14" spans="1:60" outlineLevel="1" x14ac:dyDescent="0.2">
      <c r="A14" s="154"/>
      <c r="B14" s="155"/>
      <c r="C14" s="268" t="s">
        <v>2775</v>
      </c>
      <c r="D14" s="269"/>
      <c r="E14" s="269"/>
      <c r="F14" s="269"/>
      <c r="G14" s="269"/>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404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76" t="s">
        <v>259</v>
      </c>
      <c r="D15" s="157"/>
      <c r="E15" s="158"/>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260</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76" t="s">
        <v>2776</v>
      </c>
      <c r="D16" s="157"/>
      <c r="E16" s="158">
        <v>0.78300000000000003</v>
      </c>
      <c r="F16" s="156"/>
      <c r="G16" s="156"/>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260</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6">
        <v>2</v>
      </c>
      <c r="B17" s="167" t="s">
        <v>2777</v>
      </c>
      <c r="C17" s="175" t="s">
        <v>2778</v>
      </c>
      <c r="D17" s="168" t="s">
        <v>690</v>
      </c>
      <c r="E17" s="169">
        <v>32.281599999999997</v>
      </c>
      <c r="F17" s="170"/>
      <c r="G17" s="171">
        <f>ROUND(E17*F17,2)</f>
        <v>0</v>
      </c>
      <c r="H17" s="170"/>
      <c r="I17" s="171">
        <f>ROUND(E17*H17,2)</f>
        <v>0</v>
      </c>
      <c r="J17" s="170"/>
      <c r="K17" s="171">
        <f>ROUND(E17*J17,2)</f>
        <v>0</v>
      </c>
      <c r="L17" s="171">
        <v>21</v>
      </c>
      <c r="M17" s="171">
        <f>G17*(1+L17/100)</f>
        <v>0</v>
      </c>
      <c r="N17" s="171">
        <v>8.0000000000000004E-4</v>
      </c>
      <c r="O17" s="171">
        <f>ROUND(E17*N17,2)</f>
        <v>0.03</v>
      </c>
      <c r="P17" s="171">
        <v>0</v>
      </c>
      <c r="Q17" s="171">
        <f>ROUND(E17*P17,2)</f>
        <v>0</v>
      </c>
      <c r="R17" s="171"/>
      <c r="S17" s="171" t="s">
        <v>255</v>
      </c>
      <c r="T17" s="172" t="s">
        <v>256</v>
      </c>
      <c r="U17" s="156">
        <v>1.02</v>
      </c>
      <c r="V17" s="156">
        <f>ROUND(E17*U17,2)</f>
        <v>32.93</v>
      </c>
      <c r="W17" s="156"/>
      <c r="X17" s="156" t="s">
        <v>257</v>
      </c>
      <c r="Y17" s="147"/>
      <c r="Z17" s="147"/>
      <c r="AA17" s="147"/>
      <c r="AB17" s="147"/>
      <c r="AC17" s="147"/>
      <c r="AD17" s="147"/>
      <c r="AE17" s="147"/>
      <c r="AF17" s="147"/>
      <c r="AG17" s="147" t="s">
        <v>258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266" t="s">
        <v>2779</v>
      </c>
      <c r="D18" s="267"/>
      <c r="E18" s="267"/>
      <c r="F18" s="267"/>
      <c r="G18" s="267"/>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404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68" t="s">
        <v>2780</v>
      </c>
      <c r="D19" s="269"/>
      <c r="E19" s="269"/>
      <c r="F19" s="269"/>
      <c r="G19" s="269"/>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404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268" t="s">
        <v>2781</v>
      </c>
      <c r="D20" s="269"/>
      <c r="E20" s="269"/>
      <c r="F20" s="269"/>
      <c r="G20" s="269"/>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404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268" t="s">
        <v>2782</v>
      </c>
      <c r="D21" s="269"/>
      <c r="E21" s="269"/>
      <c r="F21" s="269"/>
      <c r="G21" s="269"/>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404</v>
      </c>
      <c r="AH21" s="147"/>
      <c r="AI21" s="147"/>
      <c r="AJ21" s="147"/>
      <c r="AK21" s="147"/>
      <c r="AL21" s="147"/>
      <c r="AM21" s="147"/>
      <c r="AN21" s="147"/>
      <c r="AO21" s="147"/>
      <c r="AP21" s="147"/>
      <c r="AQ21" s="147"/>
      <c r="AR21" s="147"/>
      <c r="AS21" s="147"/>
      <c r="AT21" s="147"/>
      <c r="AU21" s="147"/>
      <c r="AV21" s="147"/>
      <c r="AW21" s="147"/>
      <c r="AX21" s="147"/>
      <c r="AY21" s="147"/>
      <c r="AZ21" s="147"/>
      <c r="BA21" s="185" t="str">
        <f>C21</f>
        <v>- vyrovnání podkladu svislé zdi a vytvoření izolačního fabionu difúzní těsnící sulfátostálou maltou 8 kg/m2</v>
      </c>
      <c r="BB21" s="147"/>
      <c r="BC21" s="147"/>
      <c r="BD21" s="147"/>
      <c r="BE21" s="147"/>
      <c r="BF21" s="147"/>
      <c r="BG21" s="147"/>
      <c r="BH21" s="147"/>
    </row>
    <row r="22" spans="1:60" outlineLevel="1" x14ac:dyDescent="0.2">
      <c r="A22" s="154"/>
      <c r="B22" s="155"/>
      <c r="C22" s="268" t="s">
        <v>2783</v>
      </c>
      <c r="D22" s="269"/>
      <c r="E22" s="269"/>
      <c r="F22" s="269"/>
      <c r="G22" s="269"/>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404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268" t="s">
        <v>2784</v>
      </c>
      <c r="D23" s="269"/>
      <c r="E23" s="269"/>
      <c r="F23" s="269"/>
      <c r="G23" s="269"/>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404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68" t="s">
        <v>2785</v>
      </c>
      <c r="D24" s="269"/>
      <c r="E24" s="269"/>
      <c r="F24" s="269"/>
      <c r="G24" s="269"/>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404</v>
      </c>
      <c r="AH24" s="147"/>
      <c r="AI24" s="147"/>
      <c r="AJ24" s="147"/>
      <c r="AK24" s="147"/>
      <c r="AL24" s="147"/>
      <c r="AM24" s="147"/>
      <c r="AN24" s="147"/>
      <c r="AO24" s="147"/>
      <c r="AP24" s="147"/>
      <c r="AQ24" s="147"/>
      <c r="AR24" s="147"/>
      <c r="AS24" s="147"/>
      <c r="AT24" s="147"/>
      <c r="AU24" s="147"/>
      <c r="AV24" s="147"/>
      <c r="AW24" s="147"/>
      <c r="AX24" s="147"/>
      <c r="AY24" s="147"/>
      <c r="AZ24" s="147"/>
      <c r="BA24" s="185" t="str">
        <f>C24</f>
        <v>Položka zahrnuje všechny potřebné kroky související s injektáží uvedené v technické zprávě, kde je uvedena i bližší specifikace skladby.</v>
      </c>
      <c r="BB24" s="147"/>
      <c r="BC24" s="147"/>
      <c r="BD24" s="147"/>
      <c r="BE24" s="147"/>
      <c r="BF24" s="147"/>
      <c r="BG24" s="147"/>
      <c r="BH24" s="147"/>
    </row>
    <row r="25" spans="1:60" outlineLevel="1" x14ac:dyDescent="0.2">
      <c r="A25" s="154"/>
      <c r="B25" s="155"/>
      <c r="C25" s="176" t="s">
        <v>259</v>
      </c>
      <c r="D25" s="157"/>
      <c r="E25" s="158"/>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260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76" t="s">
        <v>2786</v>
      </c>
      <c r="D26" s="157"/>
      <c r="E26" s="158">
        <v>10.8</v>
      </c>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260</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6" t="s">
        <v>2787</v>
      </c>
      <c r="D27" s="157"/>
      <c r="E27" s="158">
        <v>21.4816</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260</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66">
        <v>3</v>
      </c>
      <c r="B28" s="167" t="s">
        <v>2788</v>
      </c>
      <c r="C28" s="175" t="s">
        <v>2789</v>
      </c>
      <c r="D28" s="168" t="s">
        <v>690</v>
      </c>
      <c r="E28" s="169">
        <v>56.946199999999997</v>
      </c>
      <c r="F28" s="170"/>
      <c r="G28" s="171">
        <f>ROUND(E28*F28,2)</f>
        <v>0</v>
      </c>
      <c r="H28" s="170"/>
      <c r="I28" s="171">
        <f>ROUND(E28*H28,2)</f>
        <v>0</v>
      </c>
      <c r="J28" s="170"/>
      <c r="K28" s="171">
        <f>ROUND(E28*J28,2)</f>
        <v>0</v>
      </c>
      <c r="L28" s="171">
        <v>21</v>
      </c>
      <c r="M28" s="171">
        <f>G28*(1+L28/100)</f>
        <v>0</v>
      </c>
      <c r="N28" s="171">
        <v>8.0000000000000004E-4</v>
      </c>
      <c r="O28" s="171">
        <f>ROUND(E28*N28,2)</f>
        <v>0.05</v>
      </c>
      <c r="P28" s="171">
        <v>0</v>
      </c>
      <c r="Q28" s="171">
        <f>ROUND(E28*P28,2)</f>
        <v>0</v>
      </c>
      <c r="R28" s="171"/>
      <c r="S28" s="171" t="s">
        <v>255</v>
      </c>
      <c r="T28" s="172" t="s">
        <v>256</v>
      </c>
      <c r="U28" s="156">
        <v>1.02</v>
      </c>
      <c r="V28" s="156">
        <f>ROUND(E28*U28,2)</f>
        <v>58.09</v>
      </c>
      <c r="W28" s="156"/>
      <c r="X28" s="156" t="s">
        <v>257</v>
      </c>
      <c r="Y28" s="147"/>
      <c r="Z28" s="147"/>
      <c r="AA28" s="147"/>
      <c r="AB28" s="147"/>
      <c r="AC28" s="147"/>
      <c r="AD28" s="147"/>
      <c r="AE28" s="147"/>
      <c r="AF28" s="147"/>
      <c r="AG28" s="147" t="s">
        <v>258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33.75" outlineLevel="1" x14ac:dyDescent="0.2">
      <c r="A29" s="154"/>
      <c r="B29" s="155"/>
      <c r="C29" s="266" t="s">
        <v>2972</v>
      </c>
      <c r="D29" s="267"/>
      <c r="E29" s="267"/>
      <c r="F29" s="267"/>
      <c r="G29" s="267"/>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404</v>
      </c>
      <c r="AH29" s="147"/>
      <c r="AI29" s="147"/>
      <c r="AJ29" s="147"/>
      <c r="AK29" s="147"/>
      <c r="AL29" s="147"/>
      <c r="AM29" s="147"/>
      <c r="AN29" s="147"/>
      <c r="AO29" s="147"/>
      <c r="AP29" s="147"/>
      <c r="AQ29" s="147"/>
      <c r="AR29" s="147"/>
      <c r="AS29" s="147"/>
      <c r="AT29" s="147"/>
      <c r="AU29" s="147"/>
      <c r="AV29" s="147"/>
      <c r="AW29" s="147"/>
      <c r="AX29" s="147"/>
      <c r="AY29" s="147"/>
      <c r="AZ29" s="147"/>
      <c r="BA29" s="185" t="str">
        <f>C29</f>
        <v>ošetří sanačním omítkovým systémem s vysokým obsahem pórů (více než 50 %). Doporučené jsou omítky s inteligentním pojivem ve formě otevřených trubičkových pórů. Jelikož je zvolena hydrofilní - vysušovací omítka, není nutno dodržet směrnici WTA (nutnost výměny omítek 80cm nad vlhkostní projevy). Omítka musí mít certifikaci WTA.</v>
      </c>
      <c r="BB29" s="147"/>
      <c r="BC29" s="147"/>
      <c r="BD29" s="147"/>
      <c r="BE29" s="147"/>
      <c r="BF29" s="147"/>
      <c r="BG29" s="147"/>
      <c r="BH29" s="147"/>
    </row>
    <row r="30" spans="1:60" outlineLevel="1" x14ac:dyDescent="0.2">
      <c r="A30" s="154"/>
      <c r="B30" s="155"/>
      <c r="C30" s="268" t="s">
        <v>2790</v>
      </c>
      <c r="D30" s="269"/>
      <c r="E30" s="269"/>
      <c r="F30" s="269"/>
      <c r="G30" s="269"/>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404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268" t="s">
        <v>2791</v>
      </c>
      <c r="D31" s="269"/>
      <c r="E31" s="269"/>
      <c r="F31" s="269"/>
      <c r="G31" s="269"/>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404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268" t="s">
        <v>2792</v>
      </c>
      <c r="D32" s="269"/>
      <c r="E32" s="269"/>
      <c r="F32" s="269"/>
      <c r="G32" s="269"/>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404</v>
      </c>
      <c r="AH32" s="147"/>
      <c r="AI32" s="147"/>
      <c r="AJ32" s="147"/>
      <c r="AK32" s="147"/>
      <c r="AL32" s="147"/>
      <c r="AM32" s="147"/>
      <c r="AN32" s="147"/>
      <c r="AO32" s="147"/>
      <c r="AP32" s="147"/>
      <c r="AQ32" s="147"/>
      <c r="AR32" s="147"/>
      <c r="AS32" s="147"/>
      <c r="AT32" s="147"/>
      <c r="AU32" s="147"/>
      <c r="AV32" s="147"/>
      <c r="AW32" s="147"/>
      <c r="AX32" s="147"/>
      <c r="AY32" s="147"/>
      <c r="AZ32" s="147"/>
      <c r="BA32" s="185" t="str">
        <f>C32</f>
        <v>- podkladní, jádrová, sanační a porézní omítka, jímající soli, se sníženou alkalinitou dle WTA s inteligentním plnivem 29 kg/30 mm/m2</v>
      </c>
      <c r="BB32" s="147"/>
      <c r="BC32" s="147"/>
      <c r="BD32" s="147"/>
      <c r="BE32" s="147"/>
      <c r="BF32" s="147"/>
      <c r="BG32" s="147"/>
      <c r="BH32" s="147"/>
    </row>
    <row r="33" spans="1:60" outlineLevel="1" x14ac:dyDescent="0.2">
      <c r="A33" s="154"/>
      <c r="B33" s="155"/>
      <c r="C33" s="268" t="s">
        <v>2793</v>
      </c>
      <c r="D33" s="269"/>
      <c r="E33" s="269"/>
      <c r="F33" s="269"/>
      <c r="G33" s="269"/>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404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99" t="s">
        <v>2794</v>
      </c>
      <c r="D34" s="180"/>
      <c r="E34" s="181"/>
      <c r="F34" s="182"/>
      <c r="G34" s="182"/>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404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268" t="s">
        <v>2785</v>
      </c>
      <c r="D35" s="269"/>
      <c r="E35" s="269"/>
      <c r="F35" s="269"/>
      <c r="G35" s="269"/>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404</v>
      </c>
      <c r="AH35" s="147"/>
      <c r="AI35" s="147"/>
      <c r="AJ35" s="147"/>
      <c r="AK35" s="147"/>
      <c r="AL35" s="147"/>
      <c r="AM35" s="147"/>
      <c r="AN35" s="147"/>
      <c r="AO35" s="147"/>
      <c r="AP35" s="147"/>
      <c r="AQ35" s="147"/>
      <c r="AR35" s="147"/>
      <c r="AS35" s="147"/>
      <c r="AT35" s="147"/>
      <c r="AU35" s="147"/>
      <c r="AV35" s="147"/>
      <c r="AW35" s="147"/>
      <c r="AX35" s="147"/>
      <c r="AY35" s="147"/>
      <c r="AZ35" s="147"/>
      <c r="BA35" s="185" t="str">
        <f>C35</f>
        <v>Položka zahrnuje všechny potřebné kroky související s injektáží uvedené v technické zprávě, kde je uvedena i bližší specifikace skladby.</v>
      </c>
      <c r="BB35" s="147"/>
      <c r="BC35" s="147"/>
      <c r="BD35" s="147"/>
      <c r="BE35" s="147"/>
      <c r="BF35" s="147"/>
      <c r="BG35" s="147"/>
      <c r="BH35" s="147"/>
    </row>
    <row r="36" spans="1:60" outlineLevel="1" x14ac:dyDescent="0.2">
      <c r="A36" s="154"/>
      <c r="B36" s="155"/>
      <c r="C36" s="176" t="s">
        <v>259</v>
      </c>
      <c r="D36" s="157"/>
      <c r="E36" s="158"/>
      <c r="F36" s="156"/>
      <c r="G36" s="15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260</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54"/>
      <c r="B37" s="155"/>
      <c r="C37" s="176" t="s">
        <v>2795</v>
      </c>
      <c r="D37" s="157"/>
      <c r="E37" s="158">
        <v>26.787600000000001</v>
      </c>
      <c r="F37" s="156"/>
      <c r="G37" s="156"/>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260</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6" t="s">
        <v>2796</v>
      </c>
      <c r="D38" s="157"/>
      <c r="E38" s="158">
        <v>30.1586</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260</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6">
        <v>4</v>
      </c>
      <c r="B39" s="167" t="s">
        <v>2797</v>
      </c>
      <c r="C39" s="175" t="s">
        <v>2798</v>
      </c>
      <c r="D39" s="168" t="s">
        <v>690</v>
      </c>
      <c r="E39" s="169">
        <v>32.764000000000003</v>
      </c>
      <c r="F39" s="170"/>
      <c r="G39" s="171">
        <f>ROUND(E39*F39,2)</f>
        <v>0</v>
      </c>
      <c r="H39" s="170"/>
      <c r="I39" s="171">
        <f>ROUND(E39*H39,2)</f>
        <v>0</v>
      </c>
      <c r="J39" s="170"/>
      <c r="K39" s="171">
        <f>ROUND(E39*J39,2)</f>
        <v>0</v>
      </c>
      <c r="L39" s="171">
        <v>21</v>
      </c>
      <c r="M39" s="171">
        <f>G39*(1+L39/100)</f>
        <v>0</v>
      </c>
      <c r="N39" s="171">
        <v>8.0000000000000004E-4</v>
      </c>
      <c r="O39" s="171">
        <f>ROUND(E39*N39,2)</f>
        <v>0.03</v>
      </c>
      <c r="P39" s="171">
        <v>0</v>
      </c>
      <c r="Q39" s="171">
        <f>ROUND(E39*P39,2)</f>
        <v>0</v>
      </c>
      <c r="R39" s="171"/>
      <c r="S39" s="171" t="s">
        <v>255</v>
      </c>
      <c r="T39" s="172" t="s">
        <v>256</v>
      </c>
      <c r="U39" s="156">
        <v>1.02</v>
      </c>
      <c r="V39" s="156">
        <f>ROUND(E39*U39,2)</f>
        <v>33.42</v>
      </c>
      <c r="W39" s="156"/>
      <c r="X39" s="156" t="s">
        <v>257</v>
      </c>
      <c r="Y39" s="147"/>
      <c r="Z39" s="147"/>
      <c r="AA39" s="147"/>
      <c r="AB39" s="147"/>
      <c r="AC39" s="147"/>
      <c r="AD39" s="147"/>
      <c r="AE39" s="147"/>
      <c r="AF39" s="147"/>
      <c r="AG39" s="147" t="s">
        <v>258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66" t="s">
        <v>2790</v>
      </c>
      <c r="D40" s="267"/>
      <c r="E40" s="267"/>
      <c r="F40" s="267"/>
      <c r="G40" s="267"/>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404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268" t="s">
        <v>2799</v>
      </c>
      <c r="D41" s="269"/>
      <c r="E41" s="269"/>
      <c r="F41" s="269"/>
      <c r="G41" s="269"/>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404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54"/>
      <c r="B42" s="155"/>
      <c r="C42" s="268" t="s">
        <v>2800</v>
      </c>
      <c r="D42" s="269"/>
      <c r="E42" s="269"/>
      <c r="F42" s="269"/>
      <c r="G42" s="269"/>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404</v>
      </c>
      <c r="AH42" s="147"/>
      <c r="AI42" s="147"/>
      <c r="AJ42" s="147"/>
      <c r="AK42" s="147"/>
      <c r="AL42" s="147"/>
      <c r="AM42" s="147"/>
      <c r="AN42" s="147"/>
      <c r="AO42" s="147"/>
      <c r="AP42" s="147"/>
      <c r="AQ42" s="147"/>
      <c r="AR42" s="147"/>
      <c r="AS42" s="147"/>
      <c r="AT42" s="147"/>
      <c r="AU42" s="147"/>
      <c r="AV42" s="147"/>
      <c r="AW42" s="147"/>
      <c r="AX42" s="147"/>
      <c r="AY42" s="147"/>
      <c r="AZ42" s="147"/>
      <c r="BA42" s="185" t="str">
        <f>C42</f>
        <v>- hydrofobizovaná vlákny armovaná sanační omítka, s inteligentním plnivem s aktivními póry určená pro vlhké a zasolené zdivo dle WTA 26 kg/30 mm/m2</v>
      </c>
      <c r="BB42" s="147"/>
      <c r="BC42" s="147"/>
      <c r="BD42" s="147"/>
      <c r="BE42" s="147"/>
      <c r="BF42" s="147"/>
      <c r="BG42" s="147"/>
      <c r="BH42" s="147"/>
    </row>
    <row r="43" spans="1:60" outlineLevel="1" x14ac:dyDescent="0.2">
      <c r="A43" s="154"/>
      <c r="B43" s="155"/>
      <c r="C43" s="268" t="s">
        <v>2793</v>
      </c>
      <c r="D43" s="269"/>
      <c r="E43" s="269"/>
      <c r="F43" s="269"/>
      <c r="G43" s="269"/>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404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99" t="s">
        <v>2794</v>
      </c>
      <c r="D44" s="180"/>
      <c r="E44" s="181"/>
      <c r="F44" s="182"/>
      <c r="G44" s="182"/>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404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268" t="s">
        <v>2785</v>
      </c>
      <c r="D45" s="269"/>
      <c r="E45" s="269"/>
      <c r="F45" s="269"/>
      <c r="G45" s="269"/>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404</v>
      </c>
      <c r="AH45" s="147"/>
      <c r="AI45" s="147"/>
      <c r="AJ45" s="147"/>
      <c r="AK45" s="147"/>
      <c r="AL45" s="147"/>
      <c r="AM45" s="147"/>
      <c r="AN45" s="147"/>
      <c r="AO45" s="147"/>
      <c r="AP45" s="147"/>
      <c r="AQ45" s="147"/>
      <c r="AR45" s="147"/>
      <c r="AS45" s="147"/>
      <c r="AT45" s="147"/>
      <c r="AU45" s="147"/>
      <c r="AV45" s="147"/>
      <c r="AW45" s="147"/>
      <c r="AX45" s="147"/>
      <c r="AY45" s="147"/>
      <c r="AZ45" s="147"/>
      <c r="BA45" s="185" t="str">
        <f>C45</f>
        <v>Položka zahrnuje všechny potřebné kroky související s injektáží uvedené v technické zprávě, kde je uvedena i bližší specifikace skladby.</v>
      </c>
      <c r="BB45" s="147"/>
      <c r="BC45" s="147"/>
      <c r="BD45" s="147"/>
      <c r="BE45" s="147"/>
      <c r="BF45" s="147"/>
      <c r="BG45" s="147"/>
      <c r="BH45" s="147"/>
    </row>
    <row r="46" spans="1:60" outlineLevel="1" x14ac:dyDescent="0.2">
      <c r="A46" s="154"/>
      <c r="B46" s="155"/>
      <c r="C46" s="176" t="s">
        <v>259</v>
      </c>
      <c r="D46" s="157"/>
      <c r="E46" s="158"/>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260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76" t="s">
        <v>2801</v>
      </c>
      <c r="D47" s="157"/>
      <c r="E47" s="158">
        <v>15.382</v>
      </c>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260</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76" t="s">
        <v>2802</v>
      </c>
      <c r="D48" s="157"/>
      <c r="E48" s="158">
        <v>17.382000000000001</v>
      </c>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260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6">
        <v>5</v>
      </c>
      <c r="B49" s="167" t="s">
        <v>2803</v>
      </c>
      <c r="C49" s="175" t="s">
        <v>2804</v>
      </c>
      <c r="D49" s="168" t="s">
        <v>690</v>
      </c>
      <c r="E49" s="169">
        <v>56.946199999999997</v>
      </c>
      <c r="F49" s="170"/>
      <c r="G49" s="171">
        <f>ROUND(E49*F49,2)</f>
        <v>0</v>
      </c>
      <c r="H49" s="170"/>
      <c r="I49" s="171">
        <f>ROUND(E49*H49,2)</f>
        <v>0</v>
      </c>
      <c r="J49" s="170"/>
      <c r="K49" s="171">
        <f>ROUND(E49*J49,2)</f>
        <v>0</v>
      </c>
      <c r="L49" s="171">
        <v>21</v>
      </c>
      <c r="M49" s="171">
        <f>G49*(1+L49/100)</f>
        <v>0</v>
      </c>
      <c r="N49" s="171">
        <v>8.0000000000000004E-4</v>
      </c>
      <c r="O49" s="171">
        <f>ROUND(E49*N49,2)</f>
        <v>0.05</v>
      </c>
      <c r="P49" s="171">
        <v>0</v>
      </c>
      <c r="Q49" s="171">
        <f>ROUND(E49*P49,2)</f>
        <v>0</v>
      </c>
      <c r="R49" s="171"/>
      <c r="S49" s="171" t="s">
        <v>255</v>
      </c>
      <c r="T49" s="172" t="s">
        <v>256</v>
      </c>
      <c r="U49" s="156">
        <v>1.02</v>
      </c>
      <c r="V49" s="156">
        <f>ROUND(E49*U49,2)</f>
        <v>58.09</v>
      </c>
      <c r="W49" s="156"/>
      <c r="X49" s="156" t="s">
        <v>257</v>
      </c>
      <c r="Y49" s="147"/>
      <c r="Z49" s="147"/>
      <c r="AA49" s="147"/>
      <c r="AB49" s="147"/>
      <c r="AC49" s="147"/>
      <c r="AD49" s="147"/>
      <c r="AE49" s="147"/>
      <c r="AF49" s="147"/>
      <c r="AG49" s="147" t="s">
        <v>258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266" t="s">
        <v>2805</v>
      </c>
      <c r="D50" s="267"/>
      <c r="E50" s="267"/>
      <c r="F50" s="267"/>
      <c r="G50" s="267"/>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404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76" t="s">
        <v>259</v>
      </c>
      <c r="D51" s="157"/>
      <c r="E51" s="158"/>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260</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76" t="s">
        <v>2806</v>
      </c>
      <c r="D52" s="157"/>
      <c r="E52" s="158">
        <v>56.946199999999997</v>
      </c>
      <c r="F52" s="156"/>
      <c r="G52" s="156"/>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260</v>
      </c>
      <c r="AH52" s="147">
        <v>5</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
      <c r="A53" s="160" t="s">
        <v>250</v>
      </c>
      <c r="B53" s="161" t="s">
        <v>131</v>
      </c>
      <c r="C53" s="174" t="s">
        <v>132</v>
      </c>
      <c r="D53" s="162"/>
      <c r="E53" s="163"/>
      <c r="F53" s="164"/>
      <c r="G53" s="164">
        <f>SUMIF(AG54:AG101,"&lt;&gt;NOR",G54:G101)</f>
        <v>0</v>
      </c>
      <c r="H53" s="164"/>
      <c r="I53" s="164">
        <f>SUM(I54:I101)</f>
        <v>0</v>
      </c>
      <c r="J53" s="164"/>
      <c r="K53" s="164">
        <f>SUM(K54:K101)</f>
        <v>0</v>
      </c>
      <c r="L53" s="164"/>
      <c r="M53" s="164">
        <f>SUM(M54:M101)</f>
        <v>0</v>
      </c>
      <c r="N53" s="164"/>
      <c r="O53" s="164">
        <f>SUM(O54:O101)</f>
        <v>3.56</v>
      </c>
      <c r="P53" s="164"/>
      <c r="Q53" s="164">
        <f>SUM(Q54:Q101)</f>
        <v>0</v>
      </c>
      <c r="R53" s="164"/>
      <c r="S53" s="164"/>
      <c r="T53" s="165"/>
      <c r="U53" s="159"/>
      <c r="V53" s="159">
        <f>SUM(V54:V101)</f>
        <v>95.6</v>
      </c>
      <c r="W53" s="159"/>
      <c r="X53" s="159"/>
      <c r="AG53" t="s">
        <v>251</v>
      </c>
    </row>
    <row r="54" spans="1:60" ht="33.75" outlineLevel="1" x14ac:dyDescent="0.2">
      <c r="A54" s="166">
        <v>6</v>
      </c>
      <c r="B54" s="167" t="s">
        <v>2807</v>
      </c>
      <c r="C54" s="175" t="s">
        <v>2808</v>
      </c>
      <c r="D54" s="168" t="s">
        <v>376</v>
      </c>
      <c r="E54" s="169">
        <v>46.521000000000001</v>
      </c>
      <c r="F54" s="170"/>
      <c r="G54" s="171">
        <f>ROUND(E54*F54,2)</f>
        <v>0</v>
      </c>
      <c r="H54" s="170"/>
      <c r="I54" s="171">
        <f>ROUND(E54*H54,2)</f>
        <v>0</v>
      </c>
      <c r="J54" s="170"/>
      <c r="K54" s="171">
        <f>ROUND(E54*J54,2)</f>
        <v>0</v>
      </c>
      <c r="L54" s="171">
        <v>21</v>
      </c>
      <c r="M54" s="171">
        <f>G54*(1+L54/100)</f>
        <v>0</v>
      </c>
      <c r="N54" s="171">
        <v>2.5860000000000001E-2</v>
      </c>
      <c r="O54" s="171">
        <f>ROUND(E54*N54,2)</f>
        <v>1.2</v>
      </c>
      <c r="P54" s="171">
        <v>0</v>
      </c>
      <c r="Q54" s="171">
        <f>ROUND(E54*P54,2)</f>
        <v>0</v>
      </c>
      <c r="R54" s="171" t="s">
        <v>396</v>
      </c>
      <c r="S54" s="171" t="s">
        <v>337</v>
      </c>
      <c r="T54" s="172" t="s">
        <v>338</v>
      </c>
      <c r="U54" s="156">
        <v>0.99</v>
      </c>
      <c r="V54" s="156">
        <f>ROUND(E54*U54,2)</f>
        <v>46.06</v>
      </c>
      <c r="W54" s="156"/>
      <c r="X54" s="156" t="s">
        <v>257</v>
      </c>
      <c r="Y54" s="147"/>
      <c r="Z54" s="147"/>
      <c r="AA54" s="147"/>
      <c r="AB54" s="147"/>
      <c r="AC54" s="147"/>
      <c r="AD54" s="147"/>
      <c r="AE54" s="147"/>
      <c r="AF54" s="147"/>
      <c r="AG54" s="147" t="s">
        <v>258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54"/>
      <c r="B55" s="155"/>
      <c r="C55" s="264" t="s">
        <v>921</v>
      </c>
      <c r="D55" s="265"/>
      <c r="E55" s="265"/>
      <c r="F55" s="265"/>
      <c r="G55" s="265"/>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351</v>
      </c>
      <c r="AH55" s="147"/>
      <c r="AI55" s="147"/>
      <c r="AJ55" s="147"/>
      <c r="AK55" s="147"/>
      <c r="AL55" s="147"/>
      <c r="AM55" s="147"/>
      <c r="AN55" s="147"/>
      <c r="AO55" s="147"/>
      <c r="AP55" s="147"/>
      <c r="AQ55" s="147"/>
      <c r="AR55" s="147"/>
      <c r="AS55" s="147"/>
      <c r="AT55" s="147"/>
      <c r="AU55" s="147"/>
      <c r="AV55" s="147"/>
      <c r="AW55" s="147"/>
      <c r="AX55" s="147"/>
      <c r="AY55" s="147"/>
      <c r="AZ55" s="147"/>
      <c r="BA55" s="185" t="str">
        <f>C55</f>
        <v>zřízení nosné konstrukce příčky, vložení tepelné izolace tl. do 5 cm, montáž desek, tmelení spár Q2 a úprava rohů. Včetně dodávek materiálu.</v>
      </c>
      <c r="BB55" s="147"/>
      <c r="BC55" s="147"/>
      <c r="BD55" s="147"/>
      <c r="BE55" s="147"/>
      <c r="BF55" s="147"/>
      <c r="BG55" s="147"/>
      <c r="BH55" s="147"/>
    </row>
    <row r="56" spans="1:60" outlineLevel="1" x14ac:dyDescent="0.2">
      <c r="A56" s="154"/>
      <c r="B56" s="155"/>
      <c r="C56" s="268" t="s">
        <v>2809</v>
      </c>
      <c r="D56" s="269"/>
      <c r="E56" s="269"/>
      <c r="F56" s="269"/>
      <c r="G56" s="269"/>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404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76" t="s">
        <v>259</v>
      </c>
      <c r="D57" s="157"/>
      <c r="E57" s="158"/>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260</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76" t="s">
        <v>2810</v>
      </c>
      <c r="D58" s="157"/>
      <c r="E58" s="158">
        <v>2.0299999999999998</v>
      </c>
      <c r="F58" s="156"/>
      <c r="G58" s="15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260</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76" t="s">
        <v>2811</v>
      </c>
      <c r="D59" s="157"/>
      <c r="E59" s="158">
        <v>29.43</v>
      </c>
      <c r="F59" s="156"/>
      <c r="G59" s="15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260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6" t="s">
        <v>2812</v>
      </c>
      <c r="D60" s="157"/>
      <c r="E60" s="158">
        <v>2.835</v>
      </c>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260</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76" t="s">
        <v>2813</v>
      </c>
      <c r="D61" s="157"/>
      <c r="E61" s="158">
        <v>7.0919999999999996</v>
      </c>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260</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76" t="s">
        <v>2814</v>
      </c>
      <c r="D62" s="157"/>
      <c r="E62" s="158">
        <v>5.1340000000000003</v>
      </c>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260</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2.5" outlineLevel="1" x14ac:dyDescent="0.2">
      <c r="A63" s="166">
        <v>7</v>
      </c>
      <c r="B63" s="167" t="s">
        <v>2815</v>
      </c>
      <c r="C63" s="175" t="s">
        <v>2816</v>
      </c>
      <c r="D63" s="168" t="s">
        <v>376</v>
      </c>
      <c r="E63" s="169">
        <v>1.6160000000000001</v>
      </c>
      <c r="F63" s="170"/>
      <c r="G63" s="171">
        <f>ROUND(E63*F63,2)</f>
        <v>0</v>
      </c>
      <c r="H63" s="170"/>
      <c r="I63" s="171">
        <f>ROUND(E63*H63,2)</f>
        <v>0</v>
      </c>
      <c r="J63" s="170"/>
      <c r="K63" s="171">
        <f>ROUND(E63*J63,2)</f>
        <v>0</v>
      </c>
      <c r="L63" s="171">
        <v>21</v>
      </c>
      <c r="M63" s="171">
        <f>G63*(1+L63/100)</f>
        <v>0</v>
      </c>
      <c r="N63" s="171">
        <v>0.17471</v>
      </c>
      <c r="O63" s="171">
        <f>ROUND(E63*N63,2)</f>
        <v>0.28000000000000003</v>
      </c>
      <c r="P63" s="171">
        <v>0</v>
      </c>
      <c r="Q63" s="171">
        <f>ROUND(E63*P63,2)</f>
        <v>0</v>
      </c>
      <c r="R63" s="171" t="s">
        <v>396</v>
      </c>
      <c r="S63" s="171" t="s">
        <v>337</v>
      </c>
      <c r="T63" s="172" t="s">
        <v>338</v>
      </c>
      <c r="U63" s="156">
        <v>0.68</v>
      </c>
      <c r="V63" s="156">
        <f>ROUND(E63*U63,2)</f>
        <v>1.1000000000000001</v>
      </c>
      <c r="W63" s="156"/>
      <c r="X63" s="156" t="s">
        <v>257</v>
      </c>
      <c r="Y63" s="147"/>
      <c r="Z63" s="147"/>
      <c r="AA63" s="147"/>
      <c r="AB63" s="147"/>
      <c r="AC63" s="147"/>
      <c r="AD63" s="147"/>
      <c r="AE63" s="147"/>
      <c r="AF63" s="147"/>
      <c r="AG63" s="147" t="s">
        <v>258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6" t="s">
        <v>259</v>
      </c>
      <c r="D64" s="157"/>
      <c r="E64" s="158"/>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260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76" t="s">
        <v>2817</v>
      </c>
      <c r="D65" s="157"/>
      <c r="E65" s="158">
        <v>1.6160000000000001</v>
      </c>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260</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6">
        <v>8</v>
      </c>
      <c r="B66" s="167" t="s">
        <v>880</v>
      </c>
      <c r="C66" s="175" t="s">
        <v>881</v>
      </c>
      <c r="D66" s="168" t="s">
        <v>376</v>
      </c>
      <c r="E66" s="169">
        <v>1.3</v>
      </c>
      <c r="F66" s="170"/>
      <c r="G66" s="171">
        <f>ROUND(E66*F66,2)</f>
        <v>0</v>
      </c>
      <c r="H66" s="170"/>
      <c r="I66" s="171">
        <f>ROUND(E66*H66,2)</f>
        <v>0</v>
      </c>
      <c r="J66" s="170"/>
      <c r="K66" s="171">
        <f>ROUND(E66*J66,2)</f>
        <v>0</v>
      </c>
      <c r="L66" s="171">
        <v>21</v>
      </c>
      <c r="M66" s="171">
        <f>G66*(1+L66/100)</f>
        <v>0</v>
      </c>
      <c r="N66" s="171">
        <v>0.15931000000000001</v>
      </c>
      <c r="O66" s="171">
        <f>ROUND(E66*N66,2)</f>
        <v>0.21</v>
      </c>
      <c r="P66" s="171">
        <v>0</v>
      </c>
      <c r="Q66" s="171">
        <f>ROUND(E66*P66,2)</f>
        <v>0</v>
      </c>
      <c r="R66" s="171" t="s">
        <v>396</v>
      </c>
      <c r="S66" s="171" t="s">
        <v>337</v>
      </c>
      <c r="T66" s="172" t="s">
        <v>338</v>
      </c>
      <c r="U66" s="156">
        <v>0.7</v>
      </c>
      <c r="V66" s="156">
        <f>ROUND(E66*U66,2)</f>
        <v>0.91</v>
      </c>
      <c r="W66" s="156"/>
      <c r="X66" s="156" t="s">
        <v>257</v>
      </c>
      <c r="Y66" s="147"/>
      <c r="Z66" s="147"/>
      <c r="AA66" s="147"/>
      <c r="AB66" s="147"/>
      <c r="AC66" s="147"/>
      <c r="AD66" s="147"/>
      <c r="AE66" s="147"/>
      <c r="AF66" s="147"/>
      <c r="AG66" s="147" t="s">
        <v>258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264" t="s">
        <v>873</v>
      </c>
      <c r="D67" s="265"/>
      <c r="E67" s="265"/>
      <c r="F67" s="265"/>
      <c r="G67" s="265"/>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351</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76" t="s">
        <v>259</v>
      </c>
      <c r="D68" s="157"/>
      <c r="E68" s="158"/>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260</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176" t="s">
        <v>2818</v>
      </c>
      <c r="D69" s="157"/>
      <c r="E69" s="158">
        <v>1.3</v>
      </c>
      <c r="F69" s="156"/>
      <c r="G69" s="156"/>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260</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33.75" outlineLevel="1" x14ac:dyDescent="0.2">
      <c r="A70" s="166">
        <v>9</v>
      </c>
      <c r="B70" s="167" t="s">
        <v>2819</v>
      </c>
      <c r="C70" s="175" t="s">
        <v>2820</v>
      </c>
      <c r="D70" s="168" t="s">
        <v>376</v>
      </c>
      <c r="E70" s="169">
        <v>1.8180000000000001</v>
      </c>
      <c r="F70" s="170"/>
      <c r="G70" s="171">
        <f>ROUND(E70*F70,2)</f>
        <v>0</v>
      </c>
      <c r="H70" s="170"/>
      <c r="I70" s="171">
        <f>ROUND(E70*H70,2)</f>
        <v>0</v>
      </c>
      <c r="J70" s="170"/>
      <c r="K70" s="171">
        <f>ROUND(E70*J70,2)</f>
        <v>0</v>
      </c>
      <c r="L70" s="171">
        <v>21</v>
      </c>
      <c r="M70" s="171">
        <f>G70*(1+L70/100)</f>
        <v>0</v>
      </c>
      <c r="N70" s="171">
        <v>0.24951000000000001</v>
      </c>
      <c r="O70" s="171">
        <f>ROUND(E70*N70,2)</f>
        <v>0.45</v>
      </c>
      <c r="P70" s="171">
        <v>0</v>
      </c>
      <c r="Q70" s="171">
        <f>ROUND(E70*P70,2)</f>
        <v>0</v>
      </c>
      <c r="R70" s="171" t="s">
        <v>396</v>
      </c>
      <c r="S70" s="171" t="s">
        <v>337</v>
      </c>
      <c r="T70" s="172" t="s">
        <v>338</v>
      </c>
      <c r="U70" s="156">
        <v>0.81</v>
      </c>
      <c r="V70" s="156">
        <f>ROUND(E70*U70,2)</f>
        <v>1.47</v>
      </c>
      <c r="W70" s="156"/>
      <c r="X70" s="156" t="s">
        <v>257</v>
      </c>
      <c r="Y70" s="147"/>
      <c r="Z70" s="147"/>
      <c r="AA70" s="147"/>
      <c r="AB70" s="147"/>
      <c r="AC70" s="147"/>
      <c r="AD70" s="147"/>
      <c r="AE70" s="147"/>
      <c r="AF70" s="147"/>
      <c r="AG70" s="147" t="s">
        <v>258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76" t="s">
        <v>259</v>
      </c>
      <c r="D71" s="157"/>
      <c r="E71" s="158"/>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260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76" t="s">
        <v>2821</v>
      </c>
      <c r="D72" s="157"/>
      <c r="E72" s="158">
        <v>1.8180000000000001</v>
      </c>
      <c r="F72" s="156"/>
      <c r="G72" s="1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260</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ht="22.5" outlineLevel="1" x14ac:dyDescent="0.2">
      <c r="A73" s="166">
        <v>10</v>
      </c>
      <c r="B73" s="167" t="s">
        <v>2822</v>
      </c>
      <c r="C73" s="175" t="s">
        <v>2823</v>
      </c>
      <c r="D73" s="168" t="s">
        <v>376</v>
      </c>
      <c r="E73" s="169">
        <v>3.6659999999999999</v>
      </c>
      <c r="F73" s="170"/>
      <c r="G73" s="171">
        <f>ROUND(E73*F73,2)</f>
        <v>0</v>
      </c>
      <c r="H73" s="170"/>
      <c r="I73" s="171">
        <f>ROUND(E73*H73,2)</f>
        <v>0</v>
      </c>
      <c r="J73" s="170"/>
      <c r="K73" s="171">
        <f>ROUND(E73*J73,2)</f>
        <v>0</v>
      </c>
      <c r="L73" s="171">
        <v>21</v>
      </c>
      <c r="M73" s="171">
        <f>G73*(1+L73/100)</f>
        <v>0</v>
      </c>
      <c r="N73" s="171">
        <v>1.3690000000000001E-2</v>
      </c>
      <c r="O73" s="171">
        <f>ROUND(E73*N73,2)</f>
        <v>0.05</v>
      </c>
      <c r="P73" s="171">
        <v>0</v>
      </c>
      <c r="Q73" s="171">
        <f>ROUND(E73*P73,2)</f>
        <v>0</v>
      </c>
      <c r="R73" s="171"/>
      <c r="S73" s="171" t="s">
        <v>255</v>
      </c>
      <c r="T73" s="172" t="s">
        <v>256</v>
      </c>
      <c r="U73" s="156">
        <v>0.8</v>
      </c>
      <c r="V73" s="156">
        <f>ROUND(E73*U73,2)</f>
        <v>2.93</v>
      </c>
      <c r="W73" s="156"/>
      <c r="X73" s="156" t="s">
        <v>257</v>
      </c>
      <c r="Y73" s="147"/>
      <c r="Z73" s="147"/>
      <c r="AA73" s="147"/>
      <c r="AB73" s="147"/>
      <c r="AC73" s="147"/>
      <c r="AD73" s="147"/>
      <c r="AE73" s="147"/>
      <c r="AF73" s="147"/>
      <c r="AG73" s="147" t="s">
        <v>258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66" t="s">
        <v>1594</v>
      </c>
      <c r="D74" s="267"/>
      <c r="E74" s="267"/>
      <c r="F74" s="267"/>
      <c r="G74" s="267"/>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404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268" t="s">
        <v>928</v>
      </c>
      <c r="D75" s="269"/>
      <c r="E75" s="269"/>
      <c r="F75" s="269"/>
      <c r="G75" s="269"/>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404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268" t="s">
        <v>929</v>
      </c>
      <c r="D76" s="269"/>
      <c r="E76" s="269"/>
      <c r="F76" s="269"/>
      <c r="G76" s="269"/>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404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268" t="s">
        <v>930</v>
      </c>
      <c r="D77" s="269"/>
      <c r="E77" s="269"/>
      <c r="F77" s="269"/>
      <c r="G77" s="269"/>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404</v>
      </c>
      <c r="AH77" s="147"/>
      <c r="AI77" s="147"/>
      <c r="AJ77" s="147"/>
      <c r="AK77" s="147"/>
      <c r="AL77" s="147"/>
      <c r="AM77" s="147"/>
      <c r="AN77" s="147"/>
      <c r="AO77" s="147"/>
      <c r="AP77" s="147"/>
      <c r="AQ77" s="147"/>
      <c r="AR77" s="147"/>
      <c r="AS77" s="147"/>
      <c r="AT77" s="147"/>
      <c r="AU77" s="147"/>
      <c r="AV77" s="147"/>
      <c r="AW77" s="147"/>
      <c r="AX77" s="147"/>
      <c r="AY77" s="147"/>
      <c r="AZ77" s="147"/>
      <c r="BA77" s="185" t="str">
        <f>C77</f>
        <v>- standardního tmelení Q2, to je: základní tmelení Q1+ dodatečné tmelení (tmelení najemno) a případné přebroušení.</v>
      </c>
      <c r="BB77" s="147"/>
      <c r="BC77" s="147"/>
      <c r="BD77" s="147"/>
      <c r="BE77" s="147"/>
      <c r="BF77" s="147"/>
      <c r="BG77" s="147"/>
      <c r="BH77" s="147"/>
    </row>
    <row r="78" spans="1:60" outlineLevel="1" x14ac:dyDescent="0.2">
      <c r="A78" s="154"/>
      <c r="B78" s="155"/>
      <c r="C78" s="176" t="s">
        <v>259</v>
      </c>
      <c r="D78" s="157"/>
      <c r="E78" s="158"/>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260</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76" t="s">
        <v>2824</v>
      </c>
      <c r="D79" s="157"/>
      <c r="E79" s="158">
        <v>1.56</v>
      </c>
      <c r="F79" s="156"/>
      <c r="G79" s="1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260</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76" t="s">
        <v>2825</v>
      </c>
      <c r="D80" s="157"/>
      <c r="E80" s="158">
        <v>2.1059999999999999</v>
      </c>
      <c r="F80" s="156"/>
      <c r="G80" s="156"/>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260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66">
        <v>11</v>
      </c>
      <c r="B81" s="167" t="s">
        <v>2826</v>
      </c>
      <c r="C81" s="175" t="s">
        <v>2827</v>
      </c>
      <c r="D81" s="168" t="s">
        <v>535</v>
      </c>
      <c r="E81" s="169">
        <v>4.2000000000000003E-2</v>
      </c>
      <c r="F81" s="170"/>
      <c r="G81" s="171">
        <f>ROUND(E81*F81,2)</f>
        <v>0</v>
      </c>
      <c r="H81" s="170"/>
      <c r="I81" s="171">
        <f>ROUND(E81*H81,2)</f>
        <v>0</v>
      </c>
      <c r="J81" s="170"/>
      <c r="K81" s="171">
        <f>ROUND(E81*J81,2)</f>
        <v>0</v>
      </c>
      <c r="L81" s="171">
        <v>21</v>
      </c>
      <c r="M81" s="171">
        <f>G81*(1+L81/100)</f>
        <v>0</v>
      </c>
      <c r="N81" s="171">
        <v>0.58179999999999998</v>
      </c>
      <c r="O81" s="171">
        <f>ROUND(E81*N81,2)</f>
        <v>0.02</v>
      </c>
      <c r="P81" s="171">
        <v>0</v>
      </c>
      <c r="Q81" s="171">
        <f>ROUND(E81*P81,2)</f>
        <v>0</v>
      </c>
      <c r="R81" s="171" t="s">
        <v>1084</v>
      </c>
      <c r="S81" s="171" t="s">
        <v>337</v>
      </c>
      <c r="T81" s="172" t="s">
        <v>338</v>
      </c>
      <c r="U81" s="156">
        <v>7.4</v>
      </c>
      <c r="V81" s="156">
        <f>ROUND(E81*U81,2)</f>
        <v>0.31</v>
      </c>
      <c r="W81" s="156"/>
      <c r="X81" s="156" t="s">
        <v>257</v>
      </c>
      <c r="Y81" s="147"/>
      <c r="Z81" s="147"/>
      <c r="AA81" s="147"/>
      <c r="AB81" s="147"/>
      <c r="AC81" s="147"/>
      <c r="AD81" s="147"/>
      <c r="AE81" s="147"/>
      <c r="AF81" s="147"/>
      <c r="AG81" s="147" t="s">
        <v>258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64" t="s">
        <v>2828</v>
      </c>
      <c r="D82" s="265"/>
      <c r="E82" s="265"/>
      <c r="F82" s="265"/>
      <c r="G82" s="265"/>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351</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76" t="s">
        <v>259</v>
      </c>
      <c r="D83" s="157"/>
      <c r="E83" s="158"/>
      <c r="F83" s="156"/>
      <c r="G83" s="156"/>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260</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76" t="s">
        <v>2829</v>
      </c>
      <c r="D84" s="157"/>
      <c r="E84" s="158">
        <v>2.4E-2</v>
      </c>
      <c r="F84" s="156"/>
      <c r="G84" s="156"/>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260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176" t="s">
        <v>2830</v>
      </c>
      <c r="D85" s="157"/>
      <c r="E85" s="158">
        <v>1.7999999999999999E-2</v>
      </c>
      <c r="F85" s="156"/>
      <c r="G85" s="156"/>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260</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1" x14ac:dyDescent="0.2">
      <c r="A86" s="166">
        <v>12</v>
      </c>
      <c r="B86" s="167" t="s">
        <v>2831</v>
      </c>
      <c r="C86" s="175" t="s">
        <v>2832</v>
      </c>
      <c r="D86" s="168" t="s">
        <v>535</v>
      </c>
      <c r="E86" s="169">
        <v>0.1152</v>
      </c>
      <c r="F86" s="170"/>
      <c r="G86" s="171">
        <f>ROUND(E86*F86,2)</f>
        <v>0</v>
      </c>
      <c r="H86" s="170"/>
      <c r="I86" s="171">
        <f>ROUND(E86*H86,2)</f>
        <v>0</v>
      </c>
      <c r="J86" s="170"/>
      <c r="K86" s="171">
        <f>ROUND(E86*J86,2)</f>
        <v>0</v>
      </c>
      <c r="L86" s="171">
        <v>21</v>
      </c>
      <c r="M86" s="171">
        <f>G86*(1+L86/100)</f>
        <v>0</v>
      </c>
      <c r="N86" s="171">
        <v>0.58069999999999999</v>
      </c>
      <c r="O86" s="171">
        <f>ROUND(E86*N86,2)</f>
        <v>7.0000000000000007E-2</v>
      </c>
      <c r="P86" s="171">
        <v>0</v>
      </c>
      <c r="Q86" s="171">
        <f>ROUND(E86*P86,2)</f>
        <v>0</v>
      </c>
      <c r="R86" s="171" t="s">
        <v>1084</v>
      </c>
      <c r="S86" s="171" t="s">
        <v>337</v>
      </c>
      <c r="T86" s="172" t="s">
        <v>338</v>
      </c>
      <c r="U86" s="156">
        <v>7.06</v>
      </c>
      <c r="V86" s="156">
        <f>ROUND(E86*U86,2)</f>
        <v>0.81</v>
      </c>
      <c r="W86" s="156"/>
      <c r="X86" s="156" t="s">
        <v>257</v>
      </c>
      <c r="Y86" s="147"/>
      <c r="Z86" s="147"/>
      <c r="AA86" s="147"/>
      <c r="AB86" s="147"/>
      <c r="AC86" s="147"/>
      <c r="AD86" s="147"/>
      <c r="AE86" s="147"/>
      <c r="AF86" s="147"/>
      <c r="AG86" s="147" t="s">
        <v>258</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264" t="s">
        <v>2828</v>
      </c>
      <c r="D87" s="265"/>
      <c r="E87" s="265"/>
      <c r="F87" s="265"/>
      <c r="G87" s="265"/>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351</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76" t="s">
        <v>259</v>
      </c>
      <c r="D88" s="157"/>
      <c r="E88" s="158"/>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260</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76" t="s">
        <v>2833</v>
      </c>
      <c r="D89" s="157"/>
      <c r="E89" s="158">
        <v>0.1152</v>
      </c>
      <c r="F89" s="156"/>
      <c r="G89" s="156"/>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260</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66">
        <v>13</v>
      </c>
      <c r="B90" s="167" t="s">
        <v>2834</v>
      </c>
      <c r="C90" s="175" t="s">
        <v>2835</v>
      </c>
      <c r="D90" s="168" t="s">
        <v>254</v>
      </c>
      <c r="E90" s="169">
        <v>1</v>
      </c>
      <c r="F90" s="170"/>
      <c r="G90" s="171">
        <f>ROUND(E90*F90,2)</f>
        <v>0</v>
      </c>
      <c r="H90" s="170"/>
      <c r="I90" s="171">
        <f>ROUND(E90*H90,2)</f>
        <v>0</v>
      </c>
      <c r="J90" s="170"/>
      <c r="K90" s="171">
        <f>ROUND(E90*J90,2)</f>
        <v>0</v>
      </c>
      <c r="L90" s="171">
        <v>21</v>
      </c>
      <c r="M90" s="171">
        <f>G90*(1+L90/100)</f>
        <v>0</v>
      </c>
      <c r="N90" s="171">
        <v>0.15679999999999999</v>
      </c>
      <c r="O90" s="171">
        <f>ROUND(E90*N90,2)</f>
        <v>0.16</v>
      </c>
      <c r="P90" s="171">
        <v>0</v>
      </c>
      <c r="Q90" s="171">
        <f>ROUND(E90*P90,2)</f>
        <v>0</v>
      </c>
      <c r="R90" s="171"/>
      <c r="S90" s="171" t="s">
        <v>255</v>
      </c>
      <c r="T90" s="172" t="s">
        <v>256</v>
      </c>
      <c r="U90" s="156">
        <v>1.2225999999999999</v>
      </c>
      <c r="V90" s="156">
        <f>ROUND(E90*U90,2)</f>
        <v>1.22</v>
      </c>
      <c r="W90" s="156"/>
      <c r="X90" s="156" t="s">
        <v>257</v>
      </c>
      <c r="Y90" s="147"/>
      <c r="Z90" s="147"/>
      <c r="AA90" s="147"/>
      <c r="AB90" s="147"/>
      <c r="AC90" s="147"/>
      <c r="AD90" s="147"/>
      <c r="AE90" s="147"/>
      <c r="AF90" s="147"/>
      <c r="AG90" s="147" t="s">
        <v>258</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76" t="s">
        <v>259</v>
      </c>
      <c r="D91" s="157"/>
      <c r="E91" s="158"/>
      <c r="F91" s="156"/>
      <c r="G91" s="15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260</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76" t="s">
        <v>2836</v>
      </c>
      <c r="D92" s="157"/>
      <c r="E92" s="158">
        <v>1</v>
      </c>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260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66">
        <v>14</v>
      </c>
      <c r="B93" s="167" t="s">
        <v>932</v>
      </c>
      <c r="C93" s="175" t="s">
        <v>933</v>
      </c>
      <c r="D93" s="168" t="s">
        <v>376</v>
      </c>
      <c r="E93" s="169">
        <v>135.94999999999999</v>
      </c>
      <c r="F93" s="170"/>
      <c r="G93" s="171">
        <f>ROUND(E93*F93,2)</f>
        <v>0</v>
      </c>
      <c r="H93" s="170"/>
      <c r="I93" s="171">
        <f>ROUND(E93*H93,2)</f>
        <v>0</v>
      </c>
      <c r="J93" s="170"/>
      <c r="K93" s="171">
        <f>ROUND(E93*J93,2)</f>
        <v>0</v>
      </c>
      <c r="L93" s="171">
        <v>21</v>
      </c>
      <c r="M93" s="171">
        <f>G93*(1+L93/100)</f>
        <v>0</v>
      </c>
      <c r="N93" s="171">
        <v>8.2500000000000004E-3</v>
      </c>
      <c r="O93" s="171">
        <f>ROUND(E93*N93,2)</f>
        <v>1.1200000000000001</v>
      </c>
      <c r="P93" s="171">
        <v>0</v>
      </c>
      <c r="Q93" s="171">
        <f>ROUND(E93*P93,2)</f>
        <v>0</v>
      </c>
      <c r="R93" s="171" t="s">
        <v>396</v>
      </c>
      <c r="S93" s="171" t="s">
        <v>337</v>
      </c>
      <c r="T93" s="172" t="s">
        <v>338</v>
      </c>
      <c r="U93" s="156">
        <v>0.3</v>
      </c>
      <c r="V93" s="156">
        <f>ROUND(E93*U93,2)</f>
        <v>40.79</v>
      </c>
      <c r="W93" s="156"/>
      <c r="X93" s="156" t="s">
        <v>257</v>
      </c>
      <c r="Y93" s="147"/>
      <c r="Z93" s="147"/>
      <c r="AA93" s="147"/>
      <c r="AB93" s="147"/>
      <c r="AC93" s="147"/>
      <c r="AD93" s="147"/>
      <c r="AE93" s="147"/>
      <c r="AF93" s="147"/>
      <c r="AG93" s="147" t="s">
        <v>258</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264" t="s">
        <v>934</v>
      </c>
      <c r="D94" s="265"/>
      <c r="E94" s="265"/>
      <c r="F94" s="265"/>
      <c r="G94" s="265"/>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351</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76" t="s">
        <v>259</v>
      </c>
      <c r="D95" s="157"/>
      <c r="E95" s="158"/>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260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76" t="s">
        <v>2837</v>
      </c>
      <c r="D96" s="157"/>
      <c r="E96" s="158"/>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260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176" t="s">
        <v>2838</v>
      </c>
      <c r="D97" s="157"/>
      <c r="E97" s="158">
        <v>122.51</v>
      </c>
      <c r="F97" s="156"/>
      <c r="G97" s="156"/>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260</v>
      </c>
      <c r="AH97" s="147">
        <v>5</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76" t="s">
        <v>2839</v>
      </c>
      <c r="D98" s="157"/>
      <c r="E98" s="158">
        <v>13.44</v>
      </c>
      <c r="F98" s="156"/>
      <c r="G98" s="15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260</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66">
        <v>15</v>
      </c>
      <c r="B99" s="167" t="s">
        <v>2840</v>
      </c>
      <c r="C99" s="175" t="s">
        <v>2841</v>
      </c>
      <c r="D99" s="168" t="s">
        <v>254</v>
      </c>
      <c r="E99" s="169">
        <v>5</v>
      </c>
      <c r="F99" s="170"/>
      <c r="G99" s="171">
        <f>ROUND(E99*F99,2)</f>
        <v>0</v>
      </c>
      <c r="H99" s="170"/>
      <c r="I99" s="171">
        <f>ROUND(E99*H99,2)</f>
        <v>0</v>
      </c>
      <c r="J99" s="170"/>
      <c r="K99" s="171">
        <f>ROUND(E99*J99,2)</f>
        <v>0</v>
      </c>
      <c r="L99" s="171">
        <v>21</v>
      </c>
      <c r="M99" s="171">
        <f>G99*(1+L99/100)</f>
        <v>0</v>
      </c>
      <c r="N99" s="171">
        <v>0</v>
      </c>
      <c r="O99" s="171">
        <f>ROUND(E99*N99,2)</f>
        <v>0</v>
      </c>
      <c r="P99" s="171">
        <v>0</v>
      </c>
      <c r="Q99" s="171">
        <f>ROUND(E99*P99,2)</f>
        <v>0</v>
      </c>
      <c r="R99" s="171"/>
      <c r="S99" s="171" t="s">
        <v>255</v>
      </c>
      <c r="T99" s="172" t="s">
        <v>256</v>
      </c>
      <c r="U99" s="156">
        <v>0</v>
      </c>
      <c r="V99" s="156">
        <f>ROUND(E99*U99,2)</f>
        <v>0</v>
      </c>
      <c r="W99" s="156"/>
      <c r="X99" s="156" t="s">
        <v>257</v>
      </c>
      <c r="Y99" s="147"/>
      <c r="Z99" s="147"/>
      <c r="AA99" s="147"/>
      <c r="AB99" s="147"/>
      <c r="AC99" s="147"/>
      <c r="AD99" s="147"/>
      <c r="AE99" s="147"/>
      <c r="AF99" s="147"/>
      <c r="AG99" s="147" t="s">
        <v>258</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76" t="s">
        <v>259</v>
      </c>
      <c r="D100" s="157"/>
      <c r="E100" s="158"/>
      <c r="F100" s="156"/>
      <c r="G100" s="156"/>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260</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176" t="s">
        <v>2842</v>
      </c>
      <c r="D101" s="157"/>
      <c r="E101" s="158">
        <v>5</v>
      </c>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260</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x14ac:dyDescent="0.2">
      <c r="A102" s="160" t="s">
        <v>250</v>
      </c>
      <c r="B102" s="161" t="s">
        <v>139</v>
      </c>
      <c r="C102" s="174" t="s">
        <v>140</v>
      </c>
      <c r="D102" s="162"/>
      <c r="E102" s="163"/>
      <c r="F102" s="164"/>
      <c r="G102" s="164">
        <f>SUMIF(AG103:AG107,"&lt;&gt;NOR",G103:G107)</f>
        <v>0</v>
      </c>
      <c r="H102" s="164"/>
      <c r="I102" s="164">
        <f>SUM(I103:I107)</f>
        <v>0</v>
      </c>
      <c r="J102" s="164"/>
      <c r="K102" s="164">
        <f>SUM(K103:K107)</f>
        <v>0</v>
      </c>
      <c r="L102" s="164"/>
      <c r="M102" s="164">
        <f>SUM(M103:M107)</f>
        <v>0</v>
      </c>
      <c r="N102" s="164"/>
      <c r="O102" s="164">
        <f>SUM(O103:O107)</f>
        <v>0.19</v>
      </c>
      <c r="P102" s="164"/>
      <c r="Q102" s="164">
        <f>SUM(Q103:Q107)</f>
        <v>0</v>
      </c>
      <c r="R102" s="164"/>
      <c r="S102" s="164"/>
      <c r="T102" s="165"/>
      <c r="U102" s="159"/>
      <c r="V102" s="159">
        <f>SUM(V103:V107)</f>
        <v>2.76</v>
      </c>
      <c r="W102" s="159"/>
      <c r="X102" s="159"/>
      <c r="AG102" t="s">
        <v>251</v>
      </c>
    </row>
    <row r="103" spans="1:60" ht="22.5" outlineLevel="1" x14ac:dyDescent="0.2">
      <c r="A103" s="166">
        <v>16</v>
      </c>
      <c r="B103" s="167" t="s">
        <v>1001</v>
      </c>
      <c r="C103" s="175" t="s">
        <v>1002</v>
      </c>
      <c r="D103" s="168" t="s">
        <v>376</v>
      </c>
      <c r="E103" s="169">
        <v>5.76</v>
      </c>
      <c r="F103" s="170"/>
      <c r="G103" s="171">
        <f>ROUND(E103*F103,2)</f>
        <v>0</v>
      </c>
      <c r="H103" s="170"/>
      <c r="I103" s="171">
        <f>ROUND(E103*H103,2)</f>
        <v>0</v>
      </c>
      <c r="J103" s="170"/>
      <c r="K103" s="171">
        <f>ROUND(E103*J103,2)</f>
        <v>0</v>
      </c>
      <c r="L103" s="171">
        <v>21</v>
      </c>
      <c r="M103" s="171">
        <f>G103*(1+L103/100)</f>
        <v>0</v>
      </c>
      <c r="N103" s="171">
        <v>3.3599999999999998E-2</v>
      </c>
      <c r="O103" s="171">
        <f>ROUND(E103*N103,2)</f>
        <v>0.19</v>
      </c>
      <c r="P103" s="171">
        <v>0</v>
      </c>
      <c r="Q103" s="171">
        <f>ROUND(E103*P103,2)</f>
        <v>0</v>
      </c>
      <c r="R103" s="171" t="s">
        <v>396</v>
      </c>
      <c r="S103" s="171" t="s">
        <v>337</v>
      </c>
      <c r="T103" s="172" t="s">
        <v>338</v>
      </c>
      <c r="U103" s="156">
        <v>0.48</v>
      </c>
      <c r="V103" s="156">
        <f>ROUND(E103*U103,2)</f>
        <v>2.76</v>
      </c>
      <c r="W103" s="156"/>
      <c r="X103" s="156" t="s">
        <v>257</v>
      </c>
      <c r="Y103" s="147"/>
      <c r="Z103" s="147"/>
      <c r="AA103" s="147"/>
      <c r="AB103" s="147"/>
      <c r="AC103" s="147"/>
      <c r="AD103" s="147"/>
      <c r="AE103" s="147"/>
      <c r="AF103" s="147"/>
      <c r="AG103" s="147" t="s">
        <v>258</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264" t="s">
        <v>1003</v>
      </c>
      <c r="D104" s="265"/>
      <c r="E104" s="265"/>
      <c r="F104" s="265"/>
      <c r="G104" s="265"/>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351</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76" t="s">
        <v>259</v>
      </c>
      <c r="D105" s="157"/>
      <c r="E105" s="158"/>
      <c r="F105" s="156"/>
      <c r="G105" s="156"/>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260</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76" t="s">
        <v>1004</v>
      </c>
      <c r="D106" s="157"/>
      <c r="E106" s="158"/>
      <c r="F106" s="156"/>
      <c r="G106" s="156"/>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260</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6" t="s">
        <v>2843</v>
      </c>
      <c r="D107" s="157"/>
      <c r="E107" s="158">
        <v>5.76</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260</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x14ac:dyDescent="0.2">
      <c r="A108" s="160" t="s">
        <v>250</v>
      </c>
      <c r="B108" s="161" t="s">
        <v>141</v>
      </c>
      <c r="C108" s="174" t="s">
        <v>142</v>
      </c>
      <c r="D108" s="162"/>
      <c r="E108" s="163"/>
      <c r="F108" s="164"/>
      <c r="G108" s="164">
        <f>SUMIF(AG109:AG161,"&lt;&gt;NOR",G109:G161)</f>
        <v>0</v>
      </c>
      <c r="H108" s="164"/>
      <c r="I108" s="164">
        <f>SUM(I109:I161)</f>
        <v>0</v>
      </c>
      <c r="J108" s="164"/>
      <c r="K108" s="164">
        <f>SUM(K109:K161)</f>
        <v>0</v>
      </c>
      <c r="L108" s="164"/>
      <c r="M108" s="164">
        <f>SUM(M109:M161)</f>
        <v>0</v>
      </c>
      <c r="N108" s="164"/>
      <c r="O108" s="164">
        <f>SUM(O109:O161)</f>
        <v>10.76</v>
      </c>
      <c r="P108" s="164"/>
      <c r="Q108" s="164">
        <f>SUM(Q109:Q161)</f>
        <v>0</v>
      </c>
      <c r="R108" s="164"/>
      <c r="S108" s="164"/>
      <c r="T108" s="165"/>
      <c r="U108" s="159"/>
      <c r="V108" s="159">
        <f>SUM(V109:V161)</f>
        <v>302.69</v>
      </c>
      <c r="W108" s="159"/>
      <c r="X108" s="159"/>
      <c r="AG108" t="s">
        <v>251</v>
      </c>
    </row>
    <row r="109" spans="1:60" outlineLevel="1" x14ac:dyDescent="0.2">
      <c r="A109" s="166">
        <v>17</v>
      </c>
      <c r="B109" s="167" t="s">
        <v>1031</v>
      </c>
      <c r="C109" s="175" t="s">
        <v>1032</v>
      </c>
      <c r="D109" s="168" t="s">
        <v>376</v>
      </c>
      <c r="E109" s="169">
        <v>33.119999999999997</v>
      </c>
      <c r="F109" s="170"/>
      <c r="G109" s="171">
        <f>ROUND(E109*F109,2)</f>
        <v>0</v>
      </c>
      <c r="H109" s="170"/>
      <c r="I109" s="171">
        <f>ROUND(E109*H109,2)</f>
        <v>0</v>
      </c>
      <c r="J109" s="170"/>
      <c r="K109" s="171">
        <f>ROUND(E109*J109,2)</f>
        <v>0</v>
      </c>
      <c r="L109" s="171">
        <v>21</v>
      </c>
      <c r="M109" s="171">
        <f>G109*(1+L109/100)</f>
        <v>0</v>
      </c>
      <c r="N109" s="171">
        <v>1.6459999999999999E-2</v>
      </c>
      <c r="O109" s="171">
        <f>ROUND(E109*N109,2)</f>
        <v>0.55000000000000004</v>
      </c>
      <c r="P109" s="171">
        <v>0</v>
      </c>
      <c r="Q109" s="171">
        <f>ROUND(E109*P109,2)</f>
        <v>0</v>
      </c>
      <c r="R109" s="171"/>
      <c r="S109" s="171" t="s">
        <v>255</v>
      </c>
      <c r="T109" s="172" t="s">
        <v>256</v>
      </c>
      <c r="U109" s="156">
        <v>0.59</v>
      </c>
      <c r="V109" s="156">
        <f>ROUND(E109*U109,2)</f>
        <v>19.54</v>
      </c>
      <c r="W109" s="156"/>
      <c r="X109" s="156" t="s">
        <v>257</v>
      </c>
      <c r="Y109" s="147"/>
      <c r="Z109" s="147"/>
      <c r="AA109" s="147"/>
      <c r="AB109" s="147"/>
      <c r="AC109" s="147"/>
      <c r="AD109" s="147"/>
      <c r="AE109" s="147"/>
      <c r="AF109" s="147"/>
      <c r="AG109" s="147" t="s">
        <v>258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266" t="s">
        <v>1033</v>
      </c>
      <c r="D110" s="267"/>
      <c r="E110" s="267"/>
      <c r="F110" s="267"/>
      <c r="G110" s="267"/>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404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76" t="s">
        <v>259</v>
      </c>
      <c r="D111" s="157"/>
      <c r="E111" s="158"/>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260</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76" t="s">
        <v>2844</v>
      </c>
      <c r="D112" s="157"/>
      <c r="E112" s="158">
        <v>10.119999999999999</v>
      </c>
      <c r="F112" s="156"/>
      <c r="G112" s="15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260</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76" t="s">
        <v>2845</v>
      </c>
      <c r="D113" s="157"/>
      <c r="E113" s="158">
        <v>7.5</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260</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76" t="s">
        <v>2846</v>
      </c>
      <c r="D114" s="157"/>
      <c r="E114" s="158">
        <v>15.5</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260</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66">
        <v>18</v>
      </c>
      <c r="B115" s="167" t="s">
        <v>1037</v>
      </c>
      <c r="C115" s="175" t="s">
        <v>1038</v>
      </c>
      <c r="D115" s="168" t="s">
        <v>376</v>
      </c>
      <c r="E115" s="169">
        <v>133.56721999999999</v>
      </c>
      <c r="F115" s="170"/>
      <c r="G115" s="171">
        <f>ROUND(E115*F115,2)</f>
        <v>0</v>
      </c>
      <c r="H115" s="170"/>
      <c r="I115" s="171">
        <f>ROUND(E115*H115,2)</f>
        <v>0</v>
      </c>
      <c r="J115" s="170"/>
      <c r="K115" s="171">
        <f>ROUND(E115*J115,2)</f>
        <v>0</v>
      </c>
      <c r="L115" s="171">
        <v>21</v>
      </c>
      <c r="M115" s="171">
        <f>G115*(1+L115/100)</f>
        <v>0</v>
      </c>
      <c r="N115" s="171">
        <v>2.1000000000000001E-2</v>
      </c>
      <c r="O115" s="171">
        <f>ROUND(E115*N115,2)</f>
        <v>2.8</v>
      </c>
      <c r="P115" s="171">
        <v>0</v>
      </c>
      <c r="Q115" s="171">
        <f>ROUND(E115*P115,2)</f>
        <v>0</v>
      </c>
      <c r="R115" s="171"/>
      <c r="S115" s="171" t="s">
        <v>255</v>
      </c>
      <c r="T115" s="172" t="s">
        <v>338</v>
      </c>
      <c r="U115" s="156">
        <v>0.36</v>
      </c>
      <c r="V115" s="156">
        <f>ROUND(E115*U115,2)</f>
        <v>48.08</v>
      </c>
      <c r="W115" s="156"/>
      <c r="X115" s="156" t="s">
        <v>257</v>
      </c>
      <c r="Y115" s="147"/>
      <c r="Z115" s="147"/>
      <c r="AA115" s="147"/>
      <c r="AB115" s="147"/>
      <c r="AC115" s="147"/>
      <c r="AD115" s="147"/>
      <c r="AE115" s="147"/>
      <c r="AF115" s="147"/>
      <c r="AG115" s="147" t="s">
        <v>258</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76" t="s">
        <v>259</v>
      </c>
      <c r="D116" s="157"/>
      <c r="E116" s="158"/>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260</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76" t="s">
        <v>2847</v>
      </c>
      <c r="D117" s="157"/>
      <c r="E117" s="158"/>
      <c r="F117" s="156"/>
      <c r="G117" s="156"/>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260</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76" t="s">
        <v>2848</v>
      </c>
      <c r="D118" s="157"/>
      <c r="E118" s="158">
        <v>10.941599999999999</v>
      </c>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260</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76" t="s">
        <v>2849</v>
      </c>
      <c r="D119" s="157"/>
      <c r="E119" s="158">
        <v>12.649800000000001</v>
      </c>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260</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ht="22.5" outlineLevel="1" x14ac:dyDescent="0.2">
      <c r="A120" s="154"/>
      <c r="B120" s="155"/>
      <c r="C120" s="176" t="s">
        <v>2850</v>
      </c>
      <c r="D120" s="157"/>
      <c r="E120" s="158">
        <v>7.5634199999999998</v>
      </c>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260</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176" t="s">
        <v>2851</v>
      </c>
      <c r="D121" s="157"/>
      <c r="E121" s="158">
        <v>18.602399999999999</v>
      </c>
      <c r="F121" s="156"/>
      <c r="G121" s="156"/>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260</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54"/>
      <c r="B122" s="155"/>
      <c r="C122" s="176" t="s">
        <v>2852</v>
      </c>
      <c r="D122" s="157"/>
      <c r="E122" s="158">
        <v>83.81</v>
      </c>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260</v>
      </c>
      <c r="AH122" s="147">
        <v>5</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2.5" outlineLevel="1" x14ac:dyDescent="0.2">
      <c r="A123" s="166">
        <v>19</v>
      </c>
      <c r="B123" s="167" t="s">
        <v>1040</v>
      </c>
      <c r="C123" s="175" t="s">
        <v>1041</v>
      </c>
      <c r="D123" s="168" t="s">
        <v>376</v>
      </c>
      <c r="E123" s="169">
        <v>122.51</v>
      </c>
      <c r="F123" s="170"/>
      <c r="G123" s="171">
        <f>ROUND(E123*F123,2)</f>
        <v>0</v>
      </c>
      <c r="H123" s="170"/>
      <c r="I123" s="171">
        <f>ROUND(E123*H123,2)</f>
        <v>0</v>
      </c>
      <c r="J123" s="170"/>
      <c r="K123" s="171">
        <f>ROUND(E123*J123,2)</f>
        <v>0</v>
      </c>
      <c r="L123" s="171">
        <v>21</v>
      </c>
      <c r="M123" s="171">
        <f>G123*(1+L123/100)</f>
        <v>0</v>
      </c>
      <c r="N123" s="171">
        <v>3.2030000000000003E-2</v>
      </c>
      <c r="O123" s="171">
        <f>ROUND(E123*N123,2)</f>
        <v>3.92</v>
      </c>
      <c r="P123" s="171">
        <v>0</v>
      </c>
      <c r="Q123" s="171">
        <f>ROUND(E123*P123,2)</f>
        <v>0</v>
      </c>
      <c r="R123" s="171" t="s">
        <v>396</v>
      </c>
      <c r="S123" s="171" t="s">
        <v>337</v>
      </c>
      <c r="T123" s="172" t="s">
        <v>338</v>
      </c>
      <c r="U123" s="156">
        <v>0.82</v>
      </c>
      <c r="V123" s="156">
        <f>ROUND(E123*U123,2)</f>
        <v>100.46</v>
      </c>
      <c r="W123" s="156"/>
      <c r="X123" s="156" t="s">
        <v>257</v>
      </c>
      <c r="Y123" s="147"/>
      <c r="Z123" s="147"/>
      <c r="AA123" s="147"/>
      <c r="AB123" s="147"/>
      <c r="AC123" s="147"/>
      <c r="AD123" s="147"/>
      <c r="AE123" s="147"/>
      <c r="AF123" s="147"/>
      <c r="AG123" s="147" t="s">
        <v>258</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264" t="s">
        <v>1042</v>
      </c>
      <c r="D124" s="265"/>
      <c r="E124" s="265"/>
      <c r="F124" s="265"/>
      <c r="G124" s="265"/>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351</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268" t="s">
        <v>1043</v>
      </c>
      <c r="D125" s="269"/>
      <c r="E125" s="269"/>
      <c r="F125" s="269"/>
      <c r="G125" s="269"/>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404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85" t="str">
        <f>C125</f>
        <v>Položka obsahuje cementový postřik podkladu tl. 3 mm, vápenocementové jádro tl. 15 mm a vápenný štuk tl. 2,5 mm.</v>
      </c>
      <c r="BB125" s="147"/>
      <c r="BC125" s="147"/>
      <c r="BD125" s="147"/>
      <c r="BE125" s="147"/>
      <c r="BF125" s="147"/>
      <c r="BG125" s="147"/>
      <c r="BH125" s="147"/>
    </row>
    <row r="126" spans="1:60" outlineLevel="1" x14ac:dyDescent="0.2">
      <c r="A126" s="154"/>
      <c r="B126" s="155"/>
      <c r="C126" s="176" t="s">
        <v>259</v>
      </c>
      <c r="D126" s="157"/>
      <c r="E126" s="158"/>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260</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76" t="s">
        <v>2853</v>
      </c>
      <c r="D127" s="157"/>
      <c r="E127" s="158"/>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260</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76" t="s">
        <v>2854</v>
      </c>
      <c r="D128" s="157"/>
      <c r="E128" s="158">
        <v>38.1</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260</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76" t="s">
        <v>2855</v>
      </c>
      <c r="D129" s="157"/>
      <c r="E129" s="158">
        <v>42.96</v>
      </c>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260</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76" t="s">
        <v>2856</v>
      </c>
      <c r="D130" s="157"/>
      <c r="E130" s="158">
        <v>17.28</v>
      </c>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260</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76" t="s">
        <v>1053</v>
      </c>
      <c r="D131" s="157"/>
      <c r="E131" s="158"/>
      <c r="F131" s="156"/>
      <c r="G131" s="15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260</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176" t="s">
        <v>2857</v>
      </c>
      <c r="D132" s="157"/>
      <c r="E132" s="158">
        <v>-1.8180000000000001</v>
      </c>
      <c r="F132" s="156"/>
      <c r="G132" s="156"/>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260</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176" t="s">
        <v>2858</v>
      </c>
      <c r="D133" s="157"/>
      <c r="E133" s="158">
        <v>-1.8180000000000001</v>
      </c>
      <c r="F133" s="156"/>
      <c r="G133" s="156"/>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260</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176" t="s">
        <v>2859</v>
      </c>
      <c r="D134" s="157"/>
      <c r="E134" s="158">
        <v>-1.8180000000000001</v>
      </c>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260</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76" t="s">
        <v>2794</v>
      </c>
      <c r="D135" s="157"/>
      <c r="E135" s="158"/>
      <c r="F135" s="156"/>
      <c r="G135" s="156"/>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260</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176" t="s">
        <v>2860</v>
      </c>
      <c r="D136" s="157"/>
      <c r="E136" s="158">
        <v>4.6639999999999997</v>
      </c>
      <c r="F136" s="156"/>
      <c r="G136" s="156"/>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260</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176" t="s">
        <v>2861</v>
      </c>
      <c r="D137" s="157"/>
      <c r="E137" s="158">
        <v>21.324000000000002</v>
      </c>
      <c r="F137" s="156"/>
      <c r="G137" s="156"/>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260</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176" t="s">
        <v>2794</v>
      </c>
      <c r="D138" s="157"/>
      <c r="E138" s="158"/>
      <c r="F138" s="156"/>
      <c r="G138" s="156"/>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260</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176" t="s">
        <v>2862</v>
      </c>
      <c r="D139" s="157"/>
      <c r="E139" s="158">
        <v>3.6360000000000001</v>
      </c>
      <c r="F139" s="156"/>
      <c r="G139" s="156"/>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260</v>
      </c>
      <c r="AH139" s="147">
        <v>5</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2.5" outlineLevel="1" x14ac:dyDescent="0.2">
      <c r="A140" s="166">
        <v>20</v>
      </c>
      <c r="B140" s="167" t="s">
        <v>1067</v>
      </c>
      <c r="C140" s="175" t="s">
        <v>1068</v>
      </c>
      <c r="D140" s="168" t="s">
        <v>376</v>
      </c>
      <c r="E140" s="169">
        <v>83.81</v>
      </c>
      <c r="F140" s="170"/>
      <c r="G140" s="171">
        <f>ROUND(E140*F140,2)</f>
        <v>0</v>
      </c>
      <c r="H140" s="170"/>
      <c r="I140" s="171">
        <f>ROUND(E140*H140,2)</f>
        <v>0</v>
      </c>
      <c r="J140" s="170"/>
      <c r="K140" s="171">
        <f>ROUND(E140*J140,2)</f>
        <v>0</v>
      </c>
      <c r="L140" s="171">
        <v>21</v>
      </c>
      <c r="M140" s="171">
        <f>G140*(1+L140/100)</f>
        <v>0</v>
      </c>
      <c r="N140" s="171">
        <v>3.3369999999999997E-2</v>
      </c>
      <c r="O140" s="171">
        <f>ROUND(E140*N140,2)</f>
        <v>2.8</v>
      </c>
      <c r="P140" s="171">
        <v>0</v>
      </c>
      <c r="Q140" s="171">
        <f>ROUND(E140*P140,2)</f>
        <v>0</v>
      </c>
      <c r="R140" s="171" t="s">
        <v>396</v>
      </c>
      <c r="S140" s="171" t="s">
        <v>337</v>
      </c>
      <c r="T140" s="172" t="s">
        <v>338</v>
      </c>
      <c r="U140" s="156">
        <v>1.08</v>
      </c>
      <c r="V140" s="156">
        <f>ROUND(E140*U140,2)</f>
        <v>90.51</v>
      </c>
      <c r="W140" s="156"/>
      <c r="X140" s="156" t="s">
        <v>257</v>
      </c>
      <c r="Y140" s="147"/>
      <c r="Z140" s="147"/>
      <c r="AA140" s="147"/>
      <c r="AB140" s="147"/>
      <c r="AC140" s="147"/>
      <c r="AD140" s="147"/>
      <c r="AE140" s="147"/>
      <c r="AF140" s="147"/>
      <c r="AG140" s="147" t="s">
        <v>258</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264" t="s">
        <v>1042</v>
      </c>
      <c r="D141" s="265"/>
      <c r="E141" s="265"/>
      <c r="F141" s="265"/>
      <c r="G141" s="265"/>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351</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268" t="s">
        <v>1069</v>
      </c>
      <c r="D142" s="269"/>
      <c r="E142" s="269"/>
      <c r="F142" s="269"/>
      <c r="G142" s="269"/>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404</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76" t="s">
        <v>259</v>
      </c>
      <c r="D143" s="157"/>
      <c r="E143" s="158"/>
      <c r="F143" s="156"/>
      <c r="G143" s="156"/>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260</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76" t="s">
        <v>2863</v>
      </c>
      <c r="D144" s="157"/>
      <c r="E144" s="158">
        <v>13.24</v>
      </c>
      <c r="F144" s="156"/>
      <c r="G144" s="15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260</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76" t="s">
        <v>2864</v>
      </c>
      <c r="D145" s="157"/>
      <c r="E145" s="158">
        <v>19.190000000000001</v>
      </c>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260</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76" t="s">
        <v>2865</v>
      </c>
      <c r="D146" s="157"/>
      <c r="E146" s="158">
        <v>23.12</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260</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76" t="s">
        <v>2866</v>
      </c>
      <c r="D147" s="157"/>
      <c r="E147" s="158">
        <v>28.26</v>
      </c>
      <c r="F147" s="156"/>
      <c r="G147" s="156"/>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260</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2.5" outlineLevel="1" x14ac:dyDescent="0.2">
      <c r="A148" s="166">
        <v>21</v>
      </c>
      <c r="B148" s="167" t="s">
        <v>1019</v>
      </c>
      <c r="C148" s="175" t="s">
        <v>1020</v>
      </c>
      <c r="D148" s="168" t="s">
        <v>376</v>
      </c>
      <c r="E148" s="169">
        <v>122.51</v>
      </c>
      <c r="F148" s="170"/>
      <c r="G148" s="171">
        <f>ROUND(E148*F148,2)</f>
        <v>0</v>
      </c>
      <c r="H148" s="170"/>
      <c r="I148" s="171">
        <f>ROUND(E148*H148,2)</f>
        <v>0</v>
      </c>
      <c r="J148" s="170"/>
      <c r="K148" s="171">
        <f>ROUND(E148*J148,2)</f>
        <v>0</v>
      </c>
      <c r="L148" s="171">
        <v>21</v>
      </c>
      <c r="M148" s="171">
        <f>G148*(1+L148/100)</f>
        <v>0</v>
      </c>
      <c r="N148" s="171">
        <v>0</v>
      </c>
      <c r="O148" s="171">
        <f>ROUND(E148*N148,2)</f>
        <v>0</v>
      </c>
      <c r="P148" s="171">
        <v>0</v>
      </c>
      <c r="Q148" s="171">
        <f>ROUND(E148*P148,2)</f>
        <v>0</v>
      </c>
      <c r="R148" s="171" t="s">
        <v>396</v>
      </c>
      <c r="S148" s="171" t="s">
        <v>337</v>
      </c>
      <c r="T148" s="172" t="s">
        <v>338</v>
      </c>
      <c r="U148" s="156">
        <v>0.36</v>
      </c>
      <c r="V148" s="156">
        <f>ROUND(E148*U148,2)</f>
        <v>44.1</v>
      </c>
      <c r="W148" s="156"/>
      <c r="X148" s="156" t="s">
        <v>257</v>
      </c>
      <c r="Y148" s="147"/>
      <c r="Z148" s="147"/>
      <c r="AA148" s="147"/>
      <c r="AB148" s="147"/>
      <c r="AC148" s="147"/>
      <c r="AD148" s="147"/>
      <c r="AE148" s="147"/>
      <c r="AF148" s="147"/>
      <c r="AG148" s="147" t="s">
        <v>258</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76" t="s">
        <v>259</v>
      </c>
      <c r="D149" s="157"/>
      <c r="E149" s="158"/>
      <c r="F149" s="156"/>
      <c r="G149" s="156"/>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260</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76" t="s">
        <v>1021</v>
      </c>
      <c r="D150" s="157"/>
      <c r="E150" s="158"/>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260</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76" t="s">
        <v>2838</v>
      </c>
      <c r="D151" s="157"/>
      <c r="E151" s="158">
        <v>122.51</v>
      </c>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260</v>
      </c>
      <c r="AH151" s="147">
        <v>5</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66">
        <v>22</v>
      </c>
      <c r="B152" s="167" t="s">
        <v>1022</v>
      </c>
      <c r="C152" s="175" t="s">
        <v>1023</v>
      </c>
      <c r="D152" s="168" t="s">
        <v>1024</v>
      </c>
      <c r="E152" s="169">
        <v>490.04</v>
      </c>
      <c r="F152" s="170"/>
      <c r="G152" s="171">
        <f>ROUND(E152*F152,2)</f>
        <v>0</v>
      </c>
      <c r="H152" s="170"/>
      <c r="I152" s="171">
        <f>ROUND(E152*H152,2)</f>
        <v>0</v>
      </c>
      <c r="J152" s="170"/>
      <c r="K152" s="171">
        <f>ROUND(E152*J152,2)</f>
        <v>0</v>
      </c>
      <c r="L152" s="171">
        <v>21</v>
      </c>
      <c r="M152" s="171">
        <f>G152*(1+L152/100)</f>
        <v>0</v>
      </c>
      <c r="N152" s="171">
        <v>1E-3</v>
      </c>
      <c r="O152" s="171">
        <f>ROUND(E152*N152,2)</f>
        <v>0.49</v>
      </c>
      <c r="P152" s="171">
        <v>0</v>
      </c>
      <c r="Q152" s="171">
        <f>ROUND(E152*P152,2)</f>
        <v>0</v>
      </c>
      <c r="R152" s="171" t="s">
        <v>960</v>
      </c>
      <c r="S152" s="171" t="s">
        <v>337</v>
      </c>
      <c r="T152" s="172" t="s">
        <v>338</v>
      </c>
      <c r="U152" s="156">
        <v>0</v>
      </c>
      <c r="V152" s="156">
        <f>ROUND(E152*U152,2)</f>
        <v>0</v>
      </c>
      <c r="W152" s="156"/>
      <c r="X152" s="156" t="s">
        <v>961</v>
      </c>
      <c r="Y152" s="147"/>
      <c r="Z152" s="147"/>
      <c r="AA152" s="147"/>
      <c r="AB152" s="147"/>
      <c r="AC152" s="147"/>
      <c r="AD152" s="147"/>
      <c r="AE152" s="147"/>
      <c r="AF152" s="147"/>
      <c r="AG152" s="147" t="s">
        <v>962</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76" t="s">
        <v>2867</v>
      </c>
      <c r="D153" s="157"/>
      <c r="E153" s="158">
        <v>490.04</v>
      </c>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260</v>
      </c>
      <c r="AH153" s="147">
        <v>5</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76" t="s">
        <v>1026</v>
      </c>
      <c r="D154" s="157"/>
      <c r="E154" s="158"/>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260</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22.5" outlineLevel="1" x14ac:dyDescent="0.2">
      <c r="A155" s="166">
        <v>23</v>
      </c>
      <c r="B155" s="167" t="s">
        <v>1027</v>
      </c>
      <c r="C155" s="175" t="s">
        <v>1028</v>
      </c>
      <c r="D155" s="168" t="s">
        <v>376</v>
      </c>
      <c r="E155" s="169">
        <v>134.761</v>
      </c>
      <c r="F155" s="170"/>
      <c r="G155" s="171">
        <f>ROUND(E155*F155,2)</f>
        <v>0</v>
      </c>
      <c r="H155" s="170"/>
      <c r="I155" s="171">
        <f>ROUND(E155*H155,2)</f>
        <v>0</v>
      </c>
      <c r="J155" s="170"/>
      <c r="K155" s="171">
        <f>ROUND(E155*J155,2)</f>
        <v>0</v>
      </c>
      <c r="L155" s="171">
        <v>21</v>
      </c>
      <c r="M155" s="171">
        <f>G155*(1+L155/100)</f>
        <v>0</v>
      </c>
      <c r="N155" s="171">
        <v>1.4499999999999999E-3</v>
      </c>
      <c r="O155" s="171">
        <f>ROUND(E155*N155,2)</f>
        <v>0.2</v>
      </c>
      <c r="P155" s="171">
        <v>0</v>
      </c>
      <c r="Q155" s="171">
        <f>ROUND(E155*P155,2)</f>
        <v>0</v>
      </c>
      <c r="R155" s="171" t="s">
        <v>960</v>
      </c>
      <c r="S155" s="171" t="s">
        <v>337</v>
      </c>
      <c r="T155" s="172" t="s">
        <v>338</v>
      </c>
      <c r="U155" s="156">
        <v>0</v>
      </c>
      <c r="V155" s="156">
        <f>ROUND(E155*U155,2)</f>
        <v>0</v>
      </c>
      <c r="W155" s="156"/>
      <c r="X155" s="156" t="s">
        <v>961</v>
      </c>
      <c r="Y155" s="147"/>
      <c r="Z155" s="147"/>
      <c r="AA155" s="147"/>
      <c r="AB155" s="147"/>
      <c r="AC155" s="147"/>
      <c r="AD155" s="147"/>
      <c r="AE155" s="147"/>
      <c r="AF155" s="147"/>
      <c r="AG155" s="147" t="s">
        <v>962</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54"/>
      <c r="B156" s="155"/>
      <c r="C156" s="176" t="s">
        <v>2868</v>
      </c>
      <c r="D156" s="157"/>
      <c r="E156" s="158">
        <v>122.51</v>
      </c>
      <c r="F156" s="156"/>
      <c r="G156" s="156"/>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260</v>
      </c>
      <c r="AH156" s="147">
        <v>5</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186" t="s">
        <v>1030</v>
      </c>
      <c r="D157" s="183"/>
      <c r="E157" s="184">
        <v>12.250999999999999</v>
      </c>
      <c r="F157" s="156"/>
      <c r="G157" s="156"/>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260</v>
      </c>
      <c r="AH157" s="147">
        <v>4</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ht="22.5" outlineLevel="1" x14ac:dyDescent="0.2">
      <c r="A158" s="166">
        <v>24</v>
      </c>
      <c r="B158" s="167" t="s">
        <v>1093</v>
      </c>
      <c r="C158" s="175" t="s">
        <v>1094</v>
      </c>
      <c r="D158" s="168" t="s">
        <v>700</v>
      </c>
      <c r="E158" s="169">
        <v>45</v>
      </c>
      <c r="F158" s="170"/>
      <c r="G158" s="171">
        <f>ROUND(E158*F158,2)</f>
        <v>0</v>
      </c>
      <c r="H158" s="170"/>
      <c r="I158" s="171">
        <f>ROUND(E158*H158,2)</f>
        <v>0</v>
      </c>
      <c r="J158" s="170"/>
      <c r="K158" s="171">
        <f>ROUND(E158*J158,2)</f>
        <v>0</v>
      </c>
      <c r="L158" s="171">
        <v>21</v>
      </c>
      <c r="M158" s="171">
        <f>G158*(1+L158/100)</f>
        <v>0</v>
      </c>
      <c r="N158" s="171">
        <v>0</v>
      </c>
      <c r="O158" s="171">
        <f>ROUND(E158*N158,2)</f>
        <v>0</v>
      </c>
      <c r="P158" s="171">
        <v>0</v>
      </c>
      <c r="Q158" s="171">
        <f>ROUND(E158*P158,2)</f>
        <v>0</v>
      </c>
      <c r="R158" s="171"/>
      <c r="S158" s="171" t="s">
        <v>255</v>
      </c>
      <c r="T158" s="172" t="s">
        <v>256</v>
      </c>
      <c r="U158" s="156">
        <v>0</v>
      </c>
      <c r="V158" s="156">
        <f>ROUND(E158*U158,2)</f>
        <v>0</v>
      </c>
      <c r="W158" s="156"/>
      <c r="X158" s="156" t="s">
        <v>257</v>
      </c>
      <c r="Y158" s="147"/>
      <c r="Z158" s="147"/>
      <c r="AA158" s="147"/>
      <c r="AB158" s="147"/>
      <c r="AC158" s="147"/>
      <c r="AD158" s="147"/>
      <c r="AE158" s="147"/>
      <c r="AF158" s="147"/>
      <c r="AG158" s="147" t="s">
        <v>258</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76" t="s">
        <v>259</v>
      </c>
      <c r="D159" s="157"/>
      <c r="E159" s="158"/>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260</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76" t="s">
        <v>2869</v>
      </c>
      <c r="D160" s="157"/>
      <c r="E160" s="158"/>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260</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6" t="s">
        <v>2870</v>
      </c>
      <c r="D161" s="157"/>
      <c r="E161" s="158">
        <v>45</v>
      </c>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260</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x14ac:dyDescent="0.2">
      <c r="A162" s="160" t="s">
        <v>250</v>
      </c>
      <c r="B162" s="161" t="s">
        <v>145</v>
      </c>
      <c r="C162" s="174" t="s">
        <v>146</v>
      </c>
      <c r="D162" s="162"/>
      <c r="E162" s="163"/>
      <c r="F162" s="164"/>
      <c r="G162" s="164">
        <f>SUMIF(AG163:AG212,"&lt;&gt;NOR",G163:G212)</f>
        <v>0</v>
      </c>
      <c r="H162" s="164"/>
      <c r="I162" s="164">
        <f>SUM(I163:I212)</f>
        <v>0</v>
      </c>
      <c r="J162" s="164"/>
      <c r="K162" s="164">
        <f>SUM(K163:K212)</f>
        <v>0</v>
      </c>
      <c r="L162" s="164"/>
      <c r="M162" s="164">
        <f>SUM(M163:M212)</f>
        <v>0</v>
      </c>
      <c r="N162" s="164"/>
      <c r="O162" s="164">
        <f>SUM(O163:O212)</f>
        <v>12.190000000000001</v>
      </c>
      <c r="P162" s="164"/>
      <c r="Q162" s="164">
        <f>SUM(Q163:Q212)</f>
        <v>0</v>
      </c>
      <c r="R162" s="164"/>
      <c r="S162" s="164"/>
      <c r="T162" s="165"/>
      <c r="U162" s="159"/>
      <c r="V162" s="159">
        <f>SUM(V163:V212)</f>
        <v>29.500000000000004</v>
      </c>
      <c r="W162" s="159"/>
      <c r="X162" s="159"/>
      <c r="AG162" t="s">
        <v>251</v>
      </c>
    </row>
    <row r="163" spans="1:60" outlineLevel="1" x14ac:dyDescent="0.2">
      <c r="A163" s="166">
        <v>25</v>
      </c>
      <c r="B163" s="167" t="s">
        <v>2871</v>
      </c>
      <c r="C163" s="175" t="s">
        <v>1139</v>
      </c>
      <c r="D163" s="168" t="s">
        <v>535</v>
      </c>
      <c r="E163" s="169">
        <v>2.3541599999999998</v>
      </c>
      <c r="F163" s="170"/>
      <c r="G163" s="171">
        <f>ROUND(E163*F163,2)</f>
        <v>0</v>
      </c>
      <c r="H163" s="170"/>
      <c r="I163" s="171">
        <f>ROUND(E163*H163,2)</f>
        <v>0</v>
      </c>
      <c r="J163" s="170"/>
      <c r="K163" s="171">
        <f>ROUND(E163*J163,2)</f>
        <v>0</v>
      </c>
      <c r="L163" s="171">
        <v>21</v>
      </c>
      <c r="M163" s="171">
        <f>G163*(1+L163/100)</f>
        <v>0</v>
      </c>
      <c r="N163" s="171">
        <v>2.5249999999999999</v>
      </c>
      <c r="O163" s="171">
        <f>ROUND(E163*N163,2)</f>
        <v>5.94</v>
      </c>
      <c r="P163" s="171">
        <v>0</v>
      </c>
      <c r="Q163" s="171">
        <f>ROUND(E163*P163,2)</f>
        <v>0</v>
      </c>
      <c r="R163" s="171" t="s">
        <v>396</v>
      </c>
      <c r="S163" s="171" t="s">
        <v>337</v>
      </c>
      <c r="T163" s="172" t="s">
        <v>338</v>
      </c>
      <c r="U163" s="156">
        <v>3.21</v>
      </c>
      <c r="V163" s="156">
        <f>ROUND(E163*U163,2)</f>
        <v>7.56</v>
      </c>
      <c r="W163" s="156"/>
      <c r="X163" s="156" t="s">
        <v>257</v>
      </c>
      <c r="Y163" s="147"/>
      <c r="Z163" s="147"/>
      <c r="AA163" s="147"/>
      <c r="AB163" s="147"/>
      <c r="AC163" s="147"/>
      <c r="AD163" s="147"/>
      <c r="AE163" s="147"/>
      <c r="AF163" s="147"/>
      <c r="AG163" s="147" t="s">
        <v>258</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264" t="s">
        <v>1126</v>
      </c>
      <c r="D164" s="265"/>
      <c r="E164" s="265"/>
      <c r="F164" s="265"/>
      <c r="G164" s="265"/>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351</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268" t="s">
        <v>1127</v>
      </c>
      <c r="D165" s="269"/>
      <c r="E165" s="269"/>
      <c r="F165" s="269"/>
      <c r="G165" s="269"/>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404</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76" t="s">
        <v>259</v>
      </c>
      <c r="D166" s="157"/>
      <c r="E166" s="158"/>
      <c r="F166" s="156"/>
      <c r="G166" s="156"/>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260</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76" t="s">
        <v>2872</v>
      </c>
      <c r="D167" s="157"/>
      <c r="E167" s="158">
        <v>0.35099999999999998</v>
      </c>
      <c r="F167" s="156"/>
      <c r="G167" s="15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260</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176" t="s">
        <v>2873</v>
      </c>
      <c r="D168" s="157"/>
      <c r="E168" s="158">
        <v>0.27435999999999999</v>
      </c>
      <c r="F168" s="156"/>
      <c r="G168" s="156"/>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260</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76" t="s">
        <v>2874</v>
      </c>
      <c r="D169" s="157"/>
      <c r="E169" s="158">
        <v>0.4148</v>
      </c>
      <c r="F169" s="156"/>
      <c r="G169" s="1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260</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76" t="s">
        <v>1152</v>
      </c>
      <c r="D170" s="157"/>
      <c r="E170" s="158"/>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260</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176" t="s">
        <v>2875</v>
      </c>
      <c r="D171" s="157"/>
      <c r="E171" s="158">
        <v>0.66200000000000003</v>
      </c>
      <c r="F171" s="156"/>
      <c r="G171" s="156"/>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260</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76" t="s">
        <v>2876</v>
      </c>
      <c r="D172" s="157"/>
      <c r="E172" s="158">
        <v>0.46050000000000002</v>
      </c>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260</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76" t="s">
        <v>2877</v>
      </c>
      <c r="D173" s="157"/>
      <c r="E173" s="158">
        <v>0.1915</v>
      </c>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260</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ht="22.5" outlineLevel="1" x14ac:dyDescent="0.2">
      <c r="A174" s="166">
        <v>26</v>
      </c>
      <c r="B174" s="167" t="s">
        <v>1202</v>
      </c>
      <c r="C174" s="175" t="s">
        <v>1203</v>
      </c>
      <c r="D174" s="168" t="s">
        <v>376</v>
      </c>
      <c r="E174" s="169">
        <v>3.61</v>
      </c>
      <c r="F174" s="170"/>
      <c r="G174" s="171">
        <f>ROUND(E174*F174,2)</f>
        <v>0</v>
      </c>
      <c r="H174" s="170"/>
      <c r="I174" s="171">
        <f>ROUND(E174*H174,2)</f>
        <v>0</v>
      </c>
      <c r="J174" s="170"/>
      <c r="K174" s="171">
        <f>ROUND(E174*J174,2)</f>
        <v>0</v>
      </c>
      <c r="L174" s="171">
        <v>21</v>
      </c>
      <c r="M174" s="171">
        <f>G174*(1+L174/100)</f>
        <v>0</v>
      </c>
      <c r="N174" s="171">
        <v>8.9200000000000008E-3</v>
      </c>
      <c r="O174" s="171">
        <f>ROUND(E174*N174,2)</f>
        <v>0.03</v>
      </c>
      <c r="P174" s="171">
        <v>0</v>
      </c>
      <c r="Q174" s="171">
        <f>ROUND(E174*P174,2)</f>
        <v>0</v>
      </c>
      <c r="R174" s="171" t="s">
        <v>396</v>
      </c>
      <c r="S174" s="171" t="s">
        <v>337</v>
      </c>
      <c r="T174" s="172" t="s">
        <v>338</v>
      </c>
      <c r="U174" s="156">
        <v>0.26</v>
      </c>
      <c r="V174" s="156">
        <f>ROUND(E174*U174,2)</f>
        <v>0.94</v>
      </c>
      <c r="W174" s="156"/>
      <c r="X174" s="156" t="s">
        <v>257</v>
      </c>
      <c r="Y174" s="147"/>
      <c r="Z174" s="147"/>
      <c r="AA174" s="147"/>
      <c r="AB174" s="147"/>
      <c r="AC174" s="147"/>
      <c r="AD174" s="147"/>
      <c r="AE174" s="147"/>
      <c r="AF174" s="147"/>
      <c r="AG174" s="147" t="s">
        <v>258</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264" t="s">
        <v>1179</v>
      </c>
      <c r="D175" s="265"/>
      <c r="E175" s="265"/>
      <c r="F175" s="265"/>
      <c r="G175" s="265"/>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351</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268" t="s">
        <v>1204</v>
      </c>
      <c r="D176" s="269"/>
      <c r="E176" s="269"/>
      <c r="F176" s="269"/>
      <c r="G176" s="269"/>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404</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76" t="s">
        <v>259</v>
      </c>
      <c r="D177" s="157"/>
      <c r="E177" s="158"/>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260</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76" t="s">
        <v>2878</v>
      </c>
      <c r="D178" s="157"/>
      <c r="E178" s="158">
        <v>3.61</v>
      </c>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260</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66">
        <v>27</v>
      </c>
      <c r="B179" s="167" t="s">
        <v>1124</v>
      </c>
      <c r="C179" s="175" t="s">
        <v>1125</v>
      </c>
      <c r="D179" s="168" t="s">
        <v>535</v>
      </c>
      <c r="E179" s="169">
        <v>1.2492000000000001</v>
      </c>
      <c r="F179" s="170"/>
      <c r="G179" s="171">
        <f>ROUND(E179*F179,2)</f>
        <v>0</v>
      </c>
      <c r="H179" s="170"/>
      <c r="I179" s="171">
        <f>ROUND(E179*H179,2)</f>
        <v>0</v>
      </c>
      <c r="J179" s="170"/>
      <c r="K179" s="171">
        <f>ROUND(E179*J179,2)</f>
        <v>0</v>
      </c>
      <c r="L179" s="171">
        <v>21</v>
      </c>
      <c r="M179" s="171">
        <f>G179*(1+L179/100)</f>
        <v>0</v>
      </c>
      <c r="N179" s="171">
        <v>2.5249999999999999</v>
      </c>
      <c r="O179" s="171">
        <f>ROUND(E179*N179,2)</f>
        <v>3.15</v>
      </c>
      <c r="P179" s="171">
        <v>0</v>
      </c>
      <c r="Q179" s="171">
        <f>ROUND(E179*P179,2)</f>
        <v>0</v>
      </c>
      <c r="R179" s="171" t="s">
        <v>396</v>
      </c>
      <c r="S179" s="171" t="s">
        <v>337</v>
      </c>
      <c r="T179" s="172" t="s">
        <v>338</v>
      </c>
      <c r="U179" s="156">
        <v>2.3199999999999998</v>
      </c>
      <c r="V179" s="156">
        <f>ROUND(E179*U179,2)</f>
        <v>2.9</v>
      </c>
      <c r="W179" s="156"/>
      <c r="X179" s="156" t="s">
        <v>257</v>
      </c>
      <c r="Y179" s="147"/>
      <c r="Z179" s="147"/>
      <c r="AA179" s="147"/>
      <c r="AB179" s="147"/>
      <c r="AC179" s="147"/>
      <c r="AD179" s="147"/>
      <c r="AE179" s="147"/>
      <c r="AF179" s="147"/>
      <c r="AG179" s="147" t="s">
        <v>258</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264" t="s">
        <v>1126</v>
      </c>
      <c r="D180" s="265"/>
      <c r="E180" s="265"/>
      <c r="F180" s="265"/>
      <c r="G180" s="265"/>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351</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268" t="s">
        <v>1127</v>
      </c>
      <c r="D181" s="269"/>
      <c r="E181" s="269"/>
      <c r="F181" s="269"/>
      <c r="G181" s="269"/>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404</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176" t="s">
        <v>259</v>
      </c>
      <c r="D182" s="157"/>
      <c r="E182" s="158"/>
      <c r="F182" s="156"/>
      <c r="G182" s="156"/>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260</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176" t="s">
        <v>2879</v>
      </c>
      <c r="D183" s="157"/>
      <c r="E183" s="158">
        <v>0.43319999999999997</v>
      </c>
      <c r="F183" s="156"/>
      <c r="G183" s="156"/>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260</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76" t="s">
        <v>2880</v>
      </c>
      <c r="D184" s="157"/>
      <c r="E184" s="158">
        <v>0.81599999999999995</v>
      </c>
      <c r="F184" s="156"/>
      <c r="G184" s="156"/>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260</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ht="22.5" outlineLevel="1" x14ac:dyDescent="0.2">
      <c r="A185" s="166">
        <v>28</v>
      </c>
      <c r="B185" s="167" t="s">
        <v>992</v>
      </c>
      <c r="C185" s="175" t="s">
        <v>993</v>
      </c>
      <c r="D185" s="168" t="s">
        <v>335</v>
      </c>
      <c r="E185" s="169">
        <v>3.4360000000000002E-2</v>
      </c>
      <c r="F185" s="170"/>
      <c r="G185" s="171">
        <f>ROUND(E185*F185,2)</f>
        <v>0</v>
      </c>
      <c r="H185" s="170"/>
      <c r="I185" s="171">
        <f>ROUND(E185*H185,2)</f>
        <v>0</v>
      </c>
      <c r="J185" s="170"/>
      <c r="K185" s="171">
        <f>ROUND(E185*J185,2)</f>
        <v>0</v>
      </c>
      <c r="L185" s="171">
        <v>21</v>
      </c>
      <c r="M185" s="171">
        <f>G185*(1+L185/100)</f>
        <v>0</v>
      </c>
      <c r="N185" s="171">
        <v>1.0662499999999999</v>
      </c>
      <c r="O185" s="171">
        <f>ROUND(E185*N185,2)</f>
        <v>0.04</v>
      </c>
      <c r="P185" s="171">
        <v>0</v>
      </c>
      <c r="Q185" s="171">
        <f>ROUND(E185*P185,2)</f>
        <v>0</v>
      </c>
      <c r="R185" s="171" t="s">
        <v>396</v>
      </c>
      <c r="S185" s="171" t="s">
        <v>337</v>
      </c>
      <c r="T185" s="172" t="s">
        <v>338</v>
      </c>
      <c r="U185" s="156">
        <v>15.23</v>
      </c>
      <c r="V185" s="156">
        <f>ROUND(E185*U185,2)</f>
        <v>0.52</v>
      </c>
      <c r="W185" s="156"/>
      <c r="X185" s="156" t="s">
        <v>257</v>
      </c>
      <c r="Y185" s="147"/>
      <c r="Z185" s="147"/>
      <c r="AA185" s="147"/>
      <c r="AB185" s="147"/>
      <c r="AC185" s="147"/>
      <c r="AD185" s="147"/>
      <c r="AE185" s="147"/>
      <c r="AF185" s="147"/>
      <c r="AG185" s="147" t="s">
        <v>258</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264" t="s">
        <v>994</v>
      </c>
      <c r="D186" s="265"/>
      <c r="E186" s="265"/>
      <c r="F186" s="265"/>
      <c r="G186" s="265"/>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351</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76" t="s">
        <v>259</v>
      </c>
      <c r="D187" s="157"/>
      <c r="E187" s="158"/>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260</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76" t="s">
        <v>995</v>
      </c>
      <c r="D188" s="157"/>
      <c r="E188" s="158"/>
      <c r="F188" s="156"/>
      <c r="G188" s="15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260</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76" t="s">
        <v>2881</v>
      </c>
      <c r="D189" s="157"/>
      <c r="E189" s="158">
        <v>1.192E-2</v>
      </c>
      <c r="F189" s="156"/>
      <c r="G189" s="15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260</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176" t="s">
        <v>2882</v>
      </c>
      <c r="D190" s="157"/>
      <c r="E190" s="158">
        <v>2.2450000000000001E-2</v>
      </c>
      <c r="F190" s="156"/>
      <c r="G190" s="156"/>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260</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66">
        <v>29</v>
      </c>
      <c r="B191" s="167" t="s">
        <v>1188</v>
      </c>
      <c r="C191" s="175" t="s">
        <v>1189</v>
      </c>
      <c r="D191" s="168" t="s">
        <v>535</v>
      </c>
      <c r="E191" s="169">
        <v>2.9148000000000001</v>
      </c>
      <c r="F191" s="170"/>
      <c r="G191" s="171">
        <f>ROUND(E191*F191,2)</f>
        <v>0</v>
      </c>
      <c r="H191" s="170"/>
      <c r="I191" s="171">
        <f>ROUND(E191*H191,2)</f>
        <v>0</v>
      </c>
      <c r="J191" s="170"/>
      <c r="K191" s="171">
        <f>ROUND(E191*J191,2)</f>
        <v>0</v>
      </c>
      <c r="L191" s="171">
        <v>21</v>
      </c>
      <c r="M191" s="171">
        <f>G191*(1+L191/100)</f>
        <v>0</v>
      </c>
      <c r="N191" s="171">
        <v>0.42</v>
      </c>
      <c r="O191" s="171">
        <f>ROUND(E191*N191,2)</f>
        <v>1.22</v>
      </c>
      <c r="P191" s="171">
        <v>0</v>
      </c>
      <c r="Q191" s="171">
        <f>ROUND(E191*P191,2)</f>
        <v>0</v>
      </c>
      <c r="R191" s="171" t="s">
        <v>396</v>
      </c>
      <c r="S191" s="171" t="s">
        <v>337</v>
      </c>
      <c r="T191" s="172" t="s">
        <v>338</v>
      </c>
      <c r="U191" s="156">
        <v>1.84</v>
      </c>
      <c r="V191" s="156">
        <f>ROUND(E191*U191,2)</f>
        <v>5.36</v>
      </c>
      <c r="W191" s="156"/>
      <c r="X191" s="156" t="s">
        <v>257</v>
      </c>
      <c r="Y191" s="147"/>
      <c r="Z191" s="147"/>
      <c r="AA191" s="147"/>
      <c r="AB191" s="147"/>
      <c r="AC191" s="147"/>
      <c r="AD191" s="147"/>
      <c r="AE191" s="147"/>
      <c r="AF191" s="147"/>
      <c r="AG191" s="147" t="s">
        <v>258</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264" t="s">
        <v>1190</v>
      </c>
      <c r="D192" s="265"/>
      <c r="E192" s="265"/>
      <c r="F192" s="265"/>
      <c r="G192" s="265"/>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351</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85" t="str">
        <f>C192</f>
        <v>pod  mazaniny a dlažby, popř. na plochých střechách vodorovný nebo ve spádu s udusáním a urovnáním povrchu</v>
      </c>
      <c r="BB192" s="147"/>
      <c r="BC192" s="147"/>
      <c r="BD192" s="147"/>
      <c r="BE192" s="147"/>
      <c r="BF192" s="147"/>
      <c r="BG192" s="147"/>
      <c r="BH192" s="147"/>
    </row>
    <row r="193" spans="1:60" outlineLevel="1" x14ac:dyDescent="0.2">
      <c r="A193" s="154"/>
      <c r="B193" s="155"/>
      <c r="C193" s="176" t="s">
        <v>259</v>
      </c>
      <c r="D193" s="157"/>
      <c r="E193" s="158"/>
      <c r="F193" s="156"/>
      <c r="G193" s="15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260</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76" t="s">
        <v>2883</v>
      </c>
      <c r="D194" s="157"/>
      <c r="E194" s="158">
        <v>1.0107999999999999</v>
      </c>
      <c r="F194" s="156"/>
      <c r="G194" s="156"/>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260</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76" t="s">
        <v>2884</v>
      </c>
      <c r="D195" s="157"/>
      <c r="E195" s="158">
        <v>1.9039999999999999</v>
      </c>
      <c r="F195" s="156"/>
      <c r="G195" s="1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260</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66">
        <v>30</v>
      </c>
      <c r="B196" s="167" t="s">
        <v>1182</v>
      </c>
      <c r="C196" s="175" t="s">
        <v>1183</v>
      </c>
      <c r="D196" s="168" t="s">
        <v>376</v>
      </c>
      <c r="E196" s="169">
        <v>26.28</v>
      </c>
      <c r="F196" s="170"/>
      <c r="G196" s="171">
        <f>ROUND(E196*F196,2)</f>
        <v>0</v>
      </c>
      <c r="H196" s="170"/>
      <c r="I196" s="171">
        <f>ROUND(E196*H196,2)</f>
        <v>0</v>
      </c>
      <c r="J196" s="170"/>
      <c r="K196" s="171">
        <f>ROUND(E196*J196,2)</f>
        <v>0</v>
      </c>
      <c r="L196" s="171">
        <v>21</v>
      </c>
      <c r="M196" s="171">
        <f>G196*(1+L196/100)</f>
        <v>0</v>
      </c>
      <c r="N196" s="171">
        <v>5.67E-2</v>
      </c>
      <c r="O196" s="171">
        <f>ROUND(E196*N196,2)</f>
        <v>1.49</v>
      </c>
      <c r="P196" s="171">
        <v>0</v>
      </c>
      <c r="Q196" s="171">
        <f>ROUND(E196*P196,2)</f>
        <v>0</v>
      </c>
      <c r="R196" s="171" t="s">
        <v>396</v>
      </c>
      <c r="S196" s="171" t="s">
        <v>337</v>
      </c>
      <c r="T196" s="172" t="s">
        <v>338</v>
      </c>
      <c r="U196" s="156">
        <v>0.34399999999999997</v>
      </c>
      <c r="V196" s="156">
        <f>ROUND(E196*U196,2)</f>
        <v>9.0399999999999991</v>
      </c>
      <c r="W196" s="156"/>
      <c r="X196" s="156" t="s">
        <v>257</v>
      </c>
      <c r="Y196" s="147"/>
      <c r="Z196" s="147"/>
      <c r="AA196" s="147"/>
      <c r="AB196" s="147"/>
      <c r="AC196" s="147"/>
      <c r="AD196" s="147"/>
      <c r="AE196" s="147"/>
      <c r="AF196" s="147"/>
      <c r="AG196" s="147" t="s">
        <v>258</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264" t="s">
        <v>1179</v>
      </c>
      <c r="D197" s="265"/>
      <c r="E197" s="265"/>
      <c r="F197" s="265"/>
      <c r="G197" s="265"/>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351</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76" t="s">
        <v>259</v>
      </c>
      <c r="D198" s="157"/>
      <c r="E198" s="158"/>
      <c r="F198" s="156"/>
      <c r="G198" s="156"/>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260</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76" t="s">
        <v>1152</v>
      </c>
      <c r="D199" s="157"/>
      <c r="E199" s="158"/>
      <c r="F199" s="156"/>
      <c r="G199" s="156"/>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260</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176" t="s">
        <v>2863</v>
      </c>
      <c r="D200" s="157"/>
      <c r="E200" s="158">
        <v>13.24</v>
      </c>
      <c r="F200" s="156"/>
      <c r="G200" s="156"/>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260</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54"/>
      <c r="B201" s="155"/>
      <c r="C201" s="176" t="s">
        <v>2885</v>
      </c>
      <c r="D201" s="157"/>
      <c r="E201" s="158">
        <v>9.2100000000000009</v>
      </c>
      <c r="F201" s="156"/>
      <c r="G201" s="156"/>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260</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176" t="s">
        <v>2886</v>
      </c>
      <c r="D202" s="157"/>
      <c r="E202" s="158">
        <v>3.83</v>
      </c>
      <c r="F202" s="156"/>
      <c r="G202" s="156"/>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260</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66">
        <v>31</v>
      </c>
      <c r="B203" s="167" t="s">
        <v>1177</v>
      </c>
      <c r="C203" s="175" t="s">
        <v>1178</v>
      </c>
      <c r="D203" s="168" t="s">
        <v>376</v>
      </c>
      <c r="E203" s="169">
        <v>6.8</v>
      </c>
      <c r="F203" s="170"/>
      <c r="G203" s="171">
        <f>ROUND(E203*F203,2)</f>
        <v>0</v>
      </c>
      <c r="H203" s="170"/>
      <c r="I203" s="171">
        <f>ROUND(E203*H203,2)</f>
        <v>0</v>
      </c>
      <c r="J203" s="170"/>
      <c r="K203" s="171">
        <f>ROUND(E203*J203,2)</f>
        <v>0</v>
      </c>
      <c r="L203" s="171">
        <v>21</v>
      </c>
      <c r="M203" s="171">
        <f>G203*(1+L203/100)</f>
        <v>0</v>
      </c>
      <c r="N203" s="171">
        <v>4.7300000000000002E-2</v>
      </c>
      <c r="O203" s="171">
        <f>ROUND(E203*N203,2)</f>
        <v>0.32</v>
      </c>
      <c r="P203" s="171">
        <v>0</v>
      </c>
      <c r="Q203" s="171">
        <f>ROUND(E203*P203,2)</f>
        <v>0</v>
      </c>
      <c r="R203" s="171" t="s">
        <v>396</v>
      </c>
      <c r="S203" s="171" t="s">
        <v>337</v>
      </c>
      <c r="T203" s="172" t="s">
        <v>338</v>
      </c>
      <c r="U203" s="156">
        <v>0.33</v>
      </c>
      <c r="V203" s="156">
        <f>ROUND(E203*U203,2)</f>
        <v>2.2400000000000002</v>
      </c>
      <c r="W203" s="156"/>
      <c r="X203" s="156" t="s">
        <v>257</v>
      </c>
      <c r="Y203" s="147"/>
      <c r="Z203" s="147"/>
      <c r="AA203" s="147"/>
      <c r="AB203" s="147"/>
      <c r="AC203" s="147"/>
      <c r="AD203" s="147"/>
      <c r="AE203" s="147"/>
      <c r="AF203" s="147"/>
      <c r="AG203" s="147" t="s">
        <v>258</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264" t="s">
        <v>1179</v>
      </c>
      <c r="D204" s="265"/>
      <c r="E204" s="265"/>
      <c r="F204" s="265"/>
      <c r="G204" s="265"/>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351</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268" t="s">
        <v>1180</v>
      </c>
      <c r="D205" s="269"/>
      <c r="E205" s="269"/>
      <c r="F205" s="269"/>
      <c r="G205" s="269"/>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404</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76" t="s">
        <v>259</v>
      </c>
      <c r="D206" s="157"/>
      <c r="E206" s="158"/>
      <c r="F206" s="156"/>
      <c r="G206" s="156"/>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260</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54"/>
      <c r="B207" s="155"/>
      <c r="C207" s="176" t="s">
        <v>2887</v>
      </c>
      <c r="D207" s="157"/>
      <c r="E207" s="158">
        <v>6.8</v>
      </c>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260</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66">
        <v>32</v>
      </c>
      <c r="B208" s="167" t="s">
        <v>1196</v>
      </c>
      <c r="C208" s="175" t="s">
        <v>1197</v>
      </c>
      <c r="D208" s="168" t="s">
        <v>376</v>
      </c>
      <c r="E208" s="169">
        <v>10.41</v>
      </c>
      <c r="F208" s="170"/>
      <c r="G208" s="171">
        <f>ROUND(E208*F208,2)</f>
        <v>0</v>
      </c>
      <c r="H208" s="170"/>
      <c r="I208" s="171">
        <f>ROUND(E208*H208,2)</f>
        <v>0</v>
      </c>
      <c r="J208" s="170"/>
      <c r="K208" s="171">
        <f>ROUND(E208*J208,2)</f>
        <v>0</v>
      </c>
      <c r="L208" s="171">
        <v>21</v>
      </c>
      <c r="M208" s="171">
        <f>G208*(1+L208/100)</f>
        <v>0</v>
      </c>
      <c r="N208" s="171">
        <v>2.5999999999999998E-4</v>
      </c>
      <c r="O208" s="171">
        <f>ROUND(E208*N208,2)</f>
        <v>0</v>
      </c>
      <c r="P208" s="171">
        <v>0</v>
      </c>
      <c r="Q208" s="171">
        <f>ROUND(E208*P208,2)</f>
        <v>0</v>
      </c>
      <c r="R208" s="171" t="s">
        <v>396</v>
      </c>
      <c r="S208" s="171" t="s">
        <v>337</v>
      </c>
      <c r="T208" s="172" t="s">
        <v>338</v>
      </c>
      <c r="U208" s="156">
        <v>0.09</v>
      </c>
      <c r="V208" s="156">
        <f>ROUND(E208*U208,2)</f>
        <v>0.94</v>
      </c>
      <c r="W208" s="156"/>
      <c r="X208" s="156" t="s">
        <v>257</v>
      </c>
      <c r="Y208" s="147"/>
      <c r="Z208" s="147"/>
      <c r="AA208" s="147"/>
      <c r="AB208" s="147"/>
      <c r="AC208" s="147"/>
      <c r="AD208" s="147"/>
      <c r="AE208" s="147"/>
      <c r="AF208" s="147"/>
      <c r="AG208" s="147" t="s">
        <v>258</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264" t="s">
        <v>1179</v>
      </c>
      <c r="D209" s="265"/>
      <c r="E209" s="265"/>
      <c r="F209" s="265"/>
      <c r="G209" s="265"/>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351</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76" t="s">
        <v>259</v>
      </c>
      <c r="D210" s="157"/>
      <c r="E210" s="158"/>
      <c r="F210" s="156"/>
      <c r="G210" s="156"/>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260</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76" t="s">
        <v>2878</v>
      </c>
      <c r="D211" s="157"/>
      <c r="E211" s="158">
        <v>3.61</v>
      </c>
      <c r="F211" s="156"/>
      <c r="G211" s="156"/>
      <c r="H211" s="156"/>
      <c r="I211" s="156"/>
      <c r="J211" s="156"/>
      <c r="K211" s="156"/>
      <c r="L211" s="156"/>
      <c r="M211" s="156"/>
      <c r="N211" s="156"/>
      <c r="O211" s="156"/>
      <c r="P211" s="156"/>
      <c r="Q211" s="156"/>
      <c r="R211" s="156"/>
      <c r="S211" s="156"/>
      <c r="T211" s="156"/>
      <c r="U211" s="156"/>
      <c r="V211" s="156"/>
      <c r="W211" s="156"/>
      <c r="X211" s="156"/>
      <c r="Y211" s="147"/>
      <c r="Z211" s="147"/>
      <c r="AA211" s="147"/>
      <c r="AB211" s="147"/>
      <c r="AC211" s="147"/>
      <c r="AD211" s="147"/>
      <c r="AE211" s="147"/>
      <c r="AF211" s="147"/>
      <c r="AG211" s="147" t="s">
        <v>260</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76" t="s">
        <v>2887</v>
      </c>
      <c r="D212" s="157"/>
      <c r="E212" s="158">
        <v>6.8</v>
      </c>
      <c r="F212" s="156"/>
      <c r="G212" s="156"/>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260</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x14ac:dyDescent="0.2">
      <c r="A213" s="160" t="s">
        <v>250</v>
      </c>
      <c r="B213" s="161" t="s">
        <v>147</v>
      </c>
      <c r="C213" s="174" t="s">
        <v>148</v>
      </c>
      <c r="D213" s="162"/>
      <c r="E213" s="163"/>
      <c r="F213" s="164"/>
      <c r="G213" s="164">
        <f>SUMIF(AG214:AG243,"&lt;&gt;NOR",G214:G243)</f>
        <v>0</v>
      </c>
      <c r="H213" s="164"/>
      <c r="I213" s="164">
        <f>SUM(I214:I243)</f>
        <v>0</v>
      </c>
      <c r="J213" s="164"/>
      <c r="K213" s="164">
        <f>SUM(K214:K243)</f>
        <v>0</v>
      </c>
      <c r="L213" s="164"/>
      <c r="M213" s="164">
        <f>SUM(M214:M243)</f>
        <v>0</v>
      </c>
      <c r="N213" s="164"/>
      <c r="O213" s="164">
        <f>SUM(O214:O243)</f>
        <v>0</v>
      </c>
      <c r="P213" s="164"/>
      <c r="Q213" s="164">
        <f>SUM(Q214:Q243)</f>
        <v>0</v>
      </c>
      <c r="R213" s="164"/>
      <c r="S213" s="164"/>
      <c r="T213" s="165"/>
      <c r="U213" s="159"/>
      <c r="V213" s="159">
        <f>SUM(V214:V243)</f>
        <v>0</v>
      </c>
      <c r="W213" s="159"/>
      <c r="X213" s="159"/>
      <c r="AG213" t="s">
        <v>251</v>
      </c>
    </row>
    <row r="214" spans="1:60" ht="33.75" outlineLevel="1" x14ac:dyDescent="0.2">
      <c r="A214" s="166">
        <v>33</v>
      </c>
      <c r="B214" s="167" t="s">
        <v>1217</v>
      </c>
      <c r="C214" s="175" t="s">
        <v>2888</v>
      </c>
      <c r="D214" s="168" t="s">
        <v>254</v>
      </c>
      <c r="E214" s="169">
        <v>1</v>
      </c>
      <c r="F214" s="170"/>
      <c r="G214" s="171">
        <f>ROUND(E214*F214,2)</f>
        <v>0</v>
      </c>
      <c r="H214" s="170"/>
      <c r="I214" s="171">
        <f>ROUND(E214*H214,2)</f>
        <v>0</v>
      </c>
      <c r="J214" s="170"/>
      <c r="K214" s="171">
        <f>ROUND(E214*J214,2)</f>
        <v>0</v>
      </c>
      <c r="L214" s="171">
        <v>21</v>
      </c>
      <c r="M214" s="171">
        <f>G214*(1+L214/100)</f>
        <v>0</v>
      </c>
      <c r="N214" s="171">
        <v>0</v>
      </c>
      <c r="O214" s="171">
        <f>ROUND(E214*N214,2)</f>
        <v>0</v>
      </c>
      <c r="P214" s="171">
        <v>0</v>
      </c>
      <c r="Q214" s="171">
        <f>ROUND(E214*P214,2)</f>
        <v>0</v>
      </c>
      <c r="R214" s="171"/>
      <c r="S214" s="171" t="s">
        <v>255</v>
      </c>
      <c r="T214" s="172" t="s">
        <v>256</v>
      </c>
      <c r="U214" s="156">
        <v>0</v>
      </c>
      <c r="V214" s="156">
        <f>ROUND(E214*U214,2)</f>
        <v>0</v>
      </c>
      <c r="W214" s="156"/>
      <c r="X214" s="156" t="s">
        <v>257</v>
      </c>
      <c r="Y214" s="147"/>
      <c r="Z214" s="147"/>
      <c r="AA214" s="147"/>
      <c r="AB214" s="147"/>
      <c r="AC214" s="147"/>
      <c r="AD214" s="147"/>
      <c r="AE214" s="147"/>
      <c r="AF214" s="147"/>
      <c r="AG214" s="147" t="s">
        <v>258</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176" t="s">
        <v>259</v>
      </c>
      <c r="D215" s="157"/>
      <c r="E215" s="158"/>
      <c r="F215" s="156"/>
      <c r="G215" s="156"/>
      <c r="H215" s="156"/>
      <c r="I215" s="156"/>
      <c r="J215" s="156"/>
      <c r="K215" s="156"/>
      <c r="L215" s="156"/>
      <c r="M215" s="156"/>
      <c r="N215" s="156"/>
      <c r="O215" s="156"/>
      <c r="P215" s="156"/>
      <c r="Q215" s="156"/>
      <c r="R215" s="156"/>
      <c r="S215" s="156"/>
      <c r="T215" s="156"/>
      <c r="U215" s="156"/>
      <c r="V215" s="156"/>
      <c r="W215" s="156"/>
      <c r="X215" s="156"/>
      <c r="Y215" s="147"/>
      <c r="Z215" s="147"/>
      <c r="AA215" s="147"/>
      <c r="AB215" s="147"/>
      <c r="AC215" s="147"/>
      <c r="AD215" s="147"/>
      <c r="AE215" s="147"/>
      <c r="AF215" s="147"/>
      <c r="AG215" s="147" t="s">
        <v>260</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176" t="s">
        <v>2889</v>
      </c>
      <c r="D216" s="157"/>
      <c r="E216" s="158">
        <v>1</v>
      </c>
      <c r="F216" s="156"/>
      <c r="G216" s="156"/>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260</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ht="33.75" outlineLevel="1" x14ac:dyDescent="0.2">
      <c r="A217" s="166">
        <v>34</v>
      </c>
      <c r="B217" s="167" t="s">
        <v>1220</v>
      </c>
      <c r="C217" s="175" t="s">
        <v>2890</v>
      </c>
      <c r="D217" s="168" t="s">
        <v>254</v>
      </c>
      <c r="E217" s="169">
        <v>1</v>
      </c>
      <c r="F217" s="170"/>
      <c r="G217" s="171">
        <f>ROUND(E217*F217,2)</f>
        <v>0</v>
      </c>
      <c r="H217" s="170"/>
      <c r="I217" s="171">
        <f>ROUND(E217*H217,2)</f>
        <v>0</v>
      </c>
      <c r="J217" s="170"/>
      <c r="K217" s="171">
        <f>ROUND(E217*J217,2)</f>
        <v>0</v>
      </c>
      <c r="L217" s="171">
        <v>21</v>
      </c>
      <c r="M217" s="171">
        <f>G217*(1+L217/100)</f>
        <v>0</v>
      </c>
      <c r="N217" s="171">
        <v>0</v>
      </c>
      <c r="O217" s="171">
        <f>ROUND(E217*N217,2)</f>
        <v>0</v>
      </c>
      <c r="P217" s="171">
        <v>0</v>
      </c>
      <c r="Q217" s="171">
        <f>ROUND(E217*P217,2)</f>
        <v>0</v>
      </c>
      <c r="R217" s="171"/>
      <c r="S217" s="171" t="s">
        <v>255</v>
      </c>
      <c r="T217" s="172" t="s">
        <v>256</v>
      </c>
      <c r="U217" s="156">
        <v>0</v>
      </c>
      <c r="V217" s="156">
        <f>ROUND(E217*U217,2)</f>
        <v>0</v>
      </c>
      <c r="W217" s="156"/>
      <c r="X217" s="156" t="s">
        <v>257</v>
      </c>
      <c r="Y217" s="147"/>
      <c r="Z217" s="147"/>
      <c r="AA217" s="147"/>
      <c r="AB217" s="147"/>
      <c r="AC217" s="147"/>
      <c r="AD217" s="147"/>
      <c r="AE217" s="147"/>
      <c r="AF217" s="147"/>
      <c r="AG217" s="147" t="s">
        <v>258</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176" t="s">
        <v>259</v>
      </c>
      <c r="D218" s="157"/>
      <c r="E218" s="158"/>
      <c r="F218" s="156"/>
      <c r="G218" s="156"/>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260</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76" t="s">
        <v>2891</v>
      </c>
      <c r="D219" s="157"/>
      <c r="E219" s="158">
        <v>1</v>
      </c>
      <c r="F219" s="156"/>
      <c r="G219" s="15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260</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ht="22.5" outlineLevel="1" x14ac:dyDescent="0.2">
      <c r="A220" s="166">
        <v>35</v>
      </c>
      <c r="B220" s="167" t="s">
        <v>1223</v>
      </c>
      <c r="C220" s="175" t="s">
        <v>2892</v>
      </c>
      <c r="D220" s="168" t="s">
        <v>254</v>
      </c>
      <c r="E220" s="169">
        <v>1</v>
      </c>
      <c r="F220" s="170"/>
      <c r="G220" s="171">
        <f>ROUND(E220*F220,2)</f>
        <v>0</v>
      </c>
      <c r="H220" s="170"/>
      <c r="I220" s="171">
        <f>ROUND(E220*H220,2)</f>
        <v>0</v>
      </c>
      <c r="J220" s="170"/>
      <c r="K220" s="171">
        <f>ROUND(E220*J220,2)</f>
        <v>0</v>
      </c>
      <c r="L220" s="171">
        <v>21</v>
      </c>
      <c r="M220" s="171">
        <f>G220*(1+L220/100)</f>
        <v>0</v>
      </c>
      <c r="N220" s="171">
        <v>0</v>
      </c>
      <c r="O220" s="171">
        <f>ROUND(E220*N220,2)</f>
        <v>0</v>
      </c>
      <c r="P220" s="171">
        <v>0</v>
      </c>
      <c r="Q220" s="171">
        <f>ROUND(E220*P220,2)</f>
        <v>0</v>
      </c>
      <c r="R220" s="171"/>
      <c r="S220" s="171" t="s">
        <v>255</v>
      </c>
      <c r="T220" s="172" t="s">
        <v>256</v>
      </c>
      <c r="U220" s="156">
        <v>0</v>
      </c>
      <c r="V220" s="156">
        <f>ROUND(E220*U220,2)</f>
        <v>0</v>
      </c>
      <c r="W220" s="156"/>
      <c r="X220" s="156" t="s">
        <v>257</v>
      </c>
      <c r="Y220" s="147"/>
      <c r="Z220" s="147"/>
      <c r="AA220" s="147"/>
      <c r="AB220" s="147"/>
      <c r="AC220" s="147"/>
      <c r="AD220" s="147"/>
      <c r="AE220" s="147"/>
      <c r="AF220" s="147"/>
      <c r="AG220" s="147" t="s">
        <v>258</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76" t="s">
        <v>259</v>
      </c>
      <c r="D221" s="157"/>
      <c r="E221" s="158"/>
      <c r="F221" s="156"/>
      <c r="G221" s="156"/>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260</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76" t="s">
        <v>2893</v>
      </c>
      <c r="D222" s="157"/>
      <c r="E222" s="158">
        <v>1</v>
      </c>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260</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ht="33.75" outlineLevel="1" x14ac:dyDescent="0.2">
      <c r="A223" s="166">
        <v>36</v>
      </c>
      <c r="B223" s="167" t="s">
        <v>1226</v>
      </c>
      <c r="C223" s="175" t="s">
        <v>2894</v>
      </c>
      <c r="D223" s="168" t="s">
        <v>254</v>
      </c>
      <c r="E223" s="169">
        <v>1</v>
      </c>
      <c r="F223" s="170"/>
      <c r="G223" s="171">
        <f>ROUND(E223*F223,2)</f>
        <v>0</v>
      </c>
      <c r="H223" s="170"/>
      <c r="I223" s="171">
        <f>ROUND(E223*H223,2)</f>
        <v>0</v>
      </c>
      <c r="J223" s="170"/>
      <c r="K223" s="171">
        <f>ROUND(E223*J223,2)</f>
        <v>0</v>
      </c>
      <c r="L223" s="171">
        <v>21</v>
      </c>
      <c r="M223" s="171">
        <f>G223*(1+L223/100)</f>
        <v>0</v>
      </c>
      <c r="N223" s="171">
        <v>0</v>
      </c>
      <c r="O223" s="171">
        <f>ROUND(E223*N223,2)</f>
        <v>0</v>
      </c>
      <c r="P223" s="171">
        <v>0</v>
      </c>
      <c r="Q223" s="171">
        <f>ROUND(E223*P223,2)</f>
        <v>0</v>
      </c>
      <c r="R223" s="171"/>
      <c r="S223" s="171" t="s">
        <v>255</v>
      </c>
      <c r="T223" s="172" t="s">
        <v>256</v>
      </c>
      <c r="U223" s="156">
        <v>0</v>
      </c>
      <c r="V223" s="156">
        <f>ROUND(E223*U223,2)</f>
        <v>0</v>
      </c>
      <c r="W223" s="156"/>
      <c r="X223" s="156" t="s">
        <v>257</v>
      </c>
      <c r="Y223" s="147"/>
      <c r="Z223" s="147"/>
      <c r="AA223" s="147"/>
      <c r="AB223" s="147"/>
      <c r="AC223" s="147"/>
      <c r="AD223" s="147"/>
      <c r="AE223" s="147"/>
      <c r="AF223" s="147"/>
      <c r="AG223" s="147" t="s">
        <v>258</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76" t="s">
        <v>259</v>
      </c>
      <c r="D224" s="157"/>
      <c r="E224" s="158"/>
      <c r="F224" s="156"/>
      <c r="G224" s="156"/>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260</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76" t="s">
        <v>2895</v>
      </c>
      <c r="D225" s="157"/>
      <c r="E225" s="158">
        <v>1</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260</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ht="33.75" outlineLevel="1" x14ac:dyDescent="0.2">
      <c r="A226" s="166">
        <v>37</v>
      </c>
      <c r="B226" s="167" t="s">
        <v>1229</v>
      </c>
      <c r="C226" s="175" t="s">
        <v>2896</v>
      </c>
      <c r="D226" s="168" t="s">
        <v>254</v>
      </c>
      <c r="E226" s="169">
        <v>1</v>
      </c>
      <c r="F226" s="170"/>
      <c r="G226" s="171">
        <f>ROUND(E226*F226,2)</f>
        <v>0</v>
      </c>
      <c r="H226" s="170"/>
      <c r="I226" s="171">
        <f>ROUND(E226*H226,2)</f>
        <v>0</v>
      </c>
      <c r="J226" s="170"/>
      <c r="K226" s="171">
        <f>ROUND(E226*J226,2)</f>
        <v>0</v>
      </c>
      <c r="L226" s="171">
        <v>21</v>
      </c>
      <c r="M226" s="171">
        <f>G226*(1+L226/100)</f>
        <v>0</v>
      </c>
      <c r="N226" s="171">
        <v>0</v>
      </c>
      <c r="O226" s="171">
        <f>ROUND(E226*N226,2)</f>
        <v>0</v>
      </c>
      <c r="P226" s="171">
        <v>0</v>
      </c>
      <c r="Q226" s="171">
        <f>ROUND(E226*P226,2)</f>
        <v>0</v>
      </c>
      <c r="R226" s="171"/>
      <c r="S226" s="171" t="s">
        <v>255</v>
      </c>
      <c r="T226" s="172" t="s">
        <v>256</v>
      </c>
      <c r="U226" s="156">
        <v>0</v>
      </c>
      <c r="V226" s="156">
        <f>ROUND(E226*U226,2)</f>
        <v>0</v>
      </c>
      <c r="W226" s="156"/>
      <c r="X226" s="156" t="s">
        <v>257</v>
      </c>
      <c r="Y226" s="147"/>
      <c r="Z226" s="147"/>
      <c r="AA226" s="147"/>
      <c r="AB226" s="147"/>
      <c r="AC226" s="147"/>
      <c r="AD226" s="147"/>
      <c r="AE226" s="147"/>
      <c r="AF226" s="147"/>
      <c r="AG226" s="147" t="s">
        <v>258</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76" t="s">
        <v>259</v>
      </c>
      <c r="D227" s="157"/>
      <c r="E227" s="158"/>
      <c r="F227" s="156"/>
      <c r="G227" s="156"/>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260</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76" t="s">
        <v>2897</v>
      </c>
      <c r="D228" s="157"/>
      <c r="E228" s="158">
        <v>1</v>
      </c>
      <c r="F228" s="156"/>
      <c r="G228" s="1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260</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2.5" outlineLevel="1" x14ac:dyDescent="0.2">
      <c r="A229" s="166">
        <v>38</v>
      </c>
      <c r="B229" s="167" t="s">
        <v>1232</v>
      </c>
      <c r="C229" s="175" t="s">
        <v>2898</v>
      </c>
      <c r="D229" s="168" t="s">
        <v>254</v>
      </c>
      <c r="E229" s="169">
        <v>1</v>
      </c>
      <c r="F229" s="170"/>
      <c r="G229" s="171">
        <f>ROUND(E229*F229,2)</f>
        <v>0</v>
      </c>
      <c r="H229" s="170"/>
      <c r="I229" s="171">
        <f>ROUND(E229*H229,2)</f>
        <v>0</v>
      </c>
      <c r="J229" s="170"/>
      <c r="K229" s="171">
        <f>ROUND(E229*J229,2)</f>
        <v>0</v>
      </c>
      <c r="L229" s="171">
        <v>21</v>
      </c>
      <c r="M229" s="171">
        <f>G229*(1+L229/100)</f>
        <v>0</v>
      </c>
      <c r="N229" s="171">
        <v>0</v>
      </c>
      <c r="O229" s="171">
        <f>ROUND(E229*N229,2)</f>
        <v>0</v>
      </c>
      <c r="P229" s="171">
        <v>0</v>
      </c>
      <c r="Q229" s="171">
        <f>ROUND(E229*P229,2)</f>
        <v>0</v>
      </c>
      <c r="R229" s="171"/>
      <c r="S229" s="171" t="s">
        <v>255</v>
      </c>
      <c r="T229" s="172" t="s">
        <v>256</v>
      </c>
      <c r="U229" s="156">
        <v>0</v>
      </c>
      <c r="V229" s="156">
        <f>ROUND(E229*U229,2)</f>
        <v>0</v>
      </c>
      <c r="W229" s="156"/>
      <c r="X229" s="156" t="s">
        <v>257</v>
      </c>
      <c r="Y229" s="147"/>
      <c r="Z229" s="147"/>
      <c r="AA229" s="147"/>
      <c r="AB229" s="147"/>
      <c r="AC229" s="147"/>
      <c r="AD229" s="147"/>
      <c r="AE229" s="147"/>
      <c r="AF229" s="147"/>
      <c r="AG229" s="147" t="s">
        <v>258</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76" t="s">
        <v>259</v>
      </c>
      <c r="D230" s="157"/>
      <c r="E230" s="158"/>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260</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76" t="s">
        <v>2899</v>
      </c>
      <c r="D231" s="157"/>
      <c r="E231" s="158">
        <v>1</v>
      </c>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260</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ht="33.75" outlineLevel="1" x14ac:dyDescent="0.2">
      <c r="A232" s="166">
        <v>39</v>
      </c>
      <c r="B232" s="167" t="s">
        <v>1235</v>
      </c>
      <c r="C232" s="175" t="s">
        <v>2900</v>
      </c>
      <c r="D232" s="168" t="s">
        <v>254</v>
      </c>
      <c r="E232" s="169">
        <v>1</v>
      </c>
      <c r="F232" s="170"/>
      <c r="G232" s="171">
        <f>ROUND(E232*F232,2)</f>
        <v>0</v>
      </c>
      <c r="H232" s="170"/>
      <c r="I232" s="171">
        <f>ROUND(E232*H232,2)</f>
        <v>0</v>
      </c>
      <c r="J232" s="170"/>
      <c r="K232" s="171">
        <f>ROUND(E232*J232,2)</f>
        <v>0</v>
      </c>
      <c r="L232" s="171">
        <v>21</v>
      </c>
      <c r="M232" s="171">
        <f>G232*(1+L232/100)</f>
        <v>0</v>
      </c>
      <c r="N232" s="171">
        <v>0</v>
      </c>
      <c r="O232" s="171">
        <f>ROUND(E232*N232,2)</f>
        <v>0</v>
      </c>
      <c r="P232" s="171">
        <v>0</v>
      </c>
      <c r="Q232" s="171">
        <f>ROUND(E232*P232,2)</f>
        <v>0</v>
      </c>
      <c r="R232" s="171"/>
      <c r="S232" s="171" t="s">
        <v>255</v>
      </c>
      <c r="T232" s="172" t="s">
        <v>256</v>
      </c>
      <c r="U232" s="156">
        <v>0</v>
      </c>
      <c r="V232" s="156">
        <f>ROUND(E232*U232,2)</f>
        <v>0</v>
      </c>
      <c r="W232" s="156"/>
      <c r="X232" s="156" t="s">
        <v>257</v>
      </c>
      <c r="Y232" s="147"/>
      <c r="Z232" s="147"/>
      <c r="AA232" s="147"/>
      <c r="AB232" s="147"/>
      <c r="AC232" s="147"/>
      <c r="AD232" s="147"/>
      <c r="AE232" s="147"/>
      <c r="AF232" s="147"/>
      <c r="AG232" s="147" t="s">
        <v>258</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76" t="s">
        <v>259</v>
      </c>
      <c r="D233" s="157"/>
      <c r="E233" s="158"/>
      <c r="F233" s="156"/>
      <c r="G233" s="15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260</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176" t="s">
        <v>1237</v>
      </c>
      <c r="D234" s="157"/>
      <c r="E234" s="158">
        <v>1</v>
      </c>
      <c r="F234" s="156"/>
      <c r="G234" s="156"/>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260</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ht="22.5" outlineLevel="1" x14ac:dyDescent="0.2">
      <c r="A235" s="166">
        <v>40</v>
      </c>
      <c r="B235" s="167" t="s">
        <v>1238</v>
      </c>
      <c r="C235" s="175" t="s">
        <v>2901</v>
      </c>
      <c r="D235" s="168" t="s">
        <v>254</v>
      </c>
      <c r="E235" s="169">
        <v>1</v>
      </c>
      <c r="F235" s="170"/>
      <c r="G235" s="171">
        <f>ROUND(E235*F235,2)</f>
        <v>0</v>
      </c>
      <c r="H235" s="170"/>
      <c r="I235" s="171">
        <f>ROUND(E235*H235,2)</f>
        <v>0</v>
      </c>
      <c r="J235" s="170"/>
      <c r="K235" s="171">
        <f>ROUND(E235*J235,2)</f>
        <v>0</v>
      </c>
      <c r="L235" s="171">
        <v>21</v>
      </c>
      <c r="M235" s="171">
        <f>G235*(1+L235/100)</f>
        <v>0</v>
      </c>
      <c r="N235" s="171">
        <v>0</v>
      </c>
      <c r="O235" s="171">
        <f>ROUND(E235*N235,2)</f>
        <v>0</v>
      </c>
      <c r="P235" s="171">
        <v>0</v>
      </c>
      <c r="Q235" s="171">
        <f>ROUND(E235*P235,2)</f>
        <v>0</v>
      </c>
      <c r="R235" s="171"/>
      <c r="S235" s="171" t="s">
        <v>255</v>
      </c>
      <c r="T235" s="172" t="s">
        <v>256</v>
      </c>
      <c r="U235" s="156">
        <v>0</v>
      </c>
      <c r="V235" s="156">
        <f>ROUND(E235*U235,2)</f>
        <v>0</v>
      </c>
      <c r="W235" s="156"/>
      <c r="X235" s="156" t="s">
        <v>257</v>
      </c>
      <c r="Y235" s="147"/>
      <c r="Z235" s="147"/>
      <c r="AA235" s="147"/>
      <c r="AB235" s="147"/>
      <c r="AC235" s="147"/>
      <c r="AD235" s="147"/>
      <c r="AE235" s="147"/>
      <c r="AF235" s="147"/>
      <c r="AG235" s="147" t="s">
        <v>258</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76" t="s">
        <v>259</v>
      </c>
      <c r="D236" s="157"/>
      <c r="E236" s="158"/>
      <c r="F236" s="156"/>
      <c r="G236" s="15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260</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76" t="s">
        <v>1240</v>
      </c>
      <c r="D237" s="157"/>
      <c r="E237" s="158">
        <v>1</v>
      </c>
      <c r="F237" s="156"/>
      <c r="G237" s="156"/>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260</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ht="33.75" outlineLevel="1" x14ac:dyDescent="0.2">
      <c r="A238" s="166">
        <v>41</v>
      </c>
      <c r="B238" s="167" t="s">
        <v>1241</v>
      </c>
      <c r="C238" s="175" t="s">
        <v>2902</v>
      </c>
      <c r="D238" s="168" t="s">
        <v>254</v>
      </c>
      <c r="E238" s="169">
        <v>1</v>
      </c>
      <c r="F238" s="170"/>
      <c r="G238" s="171">
        <f>ROUND(E238*F238,2)</f>
        <v>0</v>
      </c>
      <c r="H238" s="170"/>
      <c r="I238" s="171">
        <f>ROUND(E238*H238,2)</f>
        <v>0</v>
      </c>
      <c r="J238" s="170"/>
      <c r="K238" s="171">
        <f>ROUND(E238*J238,2)</f>
        <v>0</v>
      </c>
      <c r="L238" s="171">
        <v>21</v>
      </c>
      <c r="M238" s="171">
        <f>G238*(1+L238/100)</f>
        <v>0</v>
      </c>
      <c r="N238" s="171">
        <v>0</v>
      </c>
      <c r="O238" s="171">
        <f>ROUND(E238*N238,2)</f>
        <v>0</v>
      </c>
      <c r="P238" s="171">
        <v>0</v>
      </c>
      <c r="Q238" s="171">
        <f>ROUND(E238*P238,2)</f>
        <v>0</v>
      </c>
      <c r="R238" s="171"/>
      <c r="S238" s="171" t="s">
        <v>255</v>
      </c>
      <c r="T238" s="172" t="s">
        <v>256</v>
      </c>
      <c r="U238" s="156">
        <v>0</v>
      </c>
      <c r="V238" s="156">
        <f>ROUND(E238*U238,2)</f>
        <v>0</v>
      </c>
      <c r="W238" s="156"/>
      <c r="X238" s="156" t="s">
        <v>257</v>
      </c>
      <c r="Y238" s="147"/>
      <c r="Z238" s="147"/>
      <c r="AA238" s="147"/>
      <c r="AB238" s="147"/>
      <c r="AC238" s="147"/>
      <c r="AD238" s="147"/>
      <c r="AE238" s="147"/>
      <c r="AF238" s="147"/>
      <c r="AG238" s="147" t="s">
        <v>258</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76" t="s">
        <v>259</v>
      </c>
      <c r="D239" s="157"/>
      <c r="E239" s="158"/>
      <c r="F239" s="156"/>
      <c r="G239" s="156"/>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260</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76" t="s">
        <v>1243</v>
      </c>
      <c r="D240" s="157"/>
      <c r="E240" s="158">
        <v>1</v>
      </c>
      <c r="F240" s="156"/>
      <c r="G240" s="1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260</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ht="33.75" outlineLevel="1" x14ac:dyDescent="0.2">
      <c r="A241" s="166">
        <v>42</v>
      </c>
      <c r="B241" s="167" t="s">
        <v>1244</v>
      </c>
      <c r="C241" s="175" t="s">
        <v>2903</v>
      </c>
      <c r="D241" s="168" t="s">
        <v>254</v>
      </c>
      <c r="E241" s="169">
        <v>1</v>
      </c>
      <c r="F241" s="170"/>
      <c r="G241" s="171">
        <f>ROUND(E241*F241,2)</f>
        <v>0</v>
      </c>
      <c r="H241" s="170"/>
      <c r="I241" s="171">
        <f>ROUND(E241*H241,2)</f>
        <v>0</v>
      </c>
      <c r="J241" s="170"/>
      <c r="K241" s="171">
        <f>ROUND(E241*J241,2)</f>
        <v>0</v>
      </c>
      <c r="L241" s="171">
        <v>21</v>
      </c>
      <c r="M241" s="171">
        <f>G241*(1+L241/100)</f>
        <v>0</v>
      </c>
      <c r="N241" s="171">
        <v>0</v>
      </c>
      <c r="O241" s="171">
        <f>ROUND(E241*N241,2)</f>
        <v>0</v>
      </c>
      <c r="P241" s="171">
        <v>0</v>
      </c>
      <c r="Q241" s="171">
        <f>ROUND(E241*P241,2)</f>
        <v>0</v>
      </c>
      <c r="R241" s="171"/>
      <c r="S241" s="171" t="s">
        <v>255</v>
      </c>
      <c r="T241" s="172" t="s">
        <v>256</v>
      </c>
      <c r="U241" s="156">
        <v>0</v>
      </c>
      <c r="V241" s="156">
        <f>ROUND(E241*U241,2)</f>
        <v>0</v>
      </c>
      <c r="W241" s="156"/>
      <c r="X241" s="156" t="s">
        <v>257</v>
      </c>
      <c r="Y241" s="147"/>
      <c r="Z241" s="147"/>
      <c r="AA241" s="147"/>
      <c r="AB241" s="147"/>
      <c r="AC241" s="147"/>
      <c r="AD241" s="147"/>
      <c r="AE241" s="147"/>
      <c r="AF241" s="147"/>
      <c r="AG241" s="147" t="s">
        <v>258</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76" t="s">
        <v>259</v>
      </c>
      <c r="D242" s="157"/>
      <c r="E242" s="158"/>
      <c r="F242" s="156"/>
      <c r="G242" s="156"/>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260</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76" t="s">
        <v>1246</v>
      </c>
      <c r="D243" s="157"/>
      <c r="E243" s="158">
        <v>1</v>
      </c>
      <c r="F243" s="156"/>
      <c r="G243" s="156"/>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260</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x14ac:dyDescent="0.2">
      <c r="A244" s="160" t="s">
        <v>250</v>
      </c>
      <c r="B244" s="161" t="s">
        <v>149</v>
      </c>
      <c r="C244" s="174" t="s">
        <v>150</v>
      </c>
      <c r="D244" s="162"/>
      <c r="E244" s="163"/>
      <c r="F244" s="164"/>
      <c r="G244" s="164">
        <f>SUMIF(AG245:AG250,"&lt;&gt;NOR",G245:G250)</f>
        <v>0</v>
      </c>
      <c r="H244" s="164"/>
      <c r="I244" s="164">
        <f>SUM(I245:I250)</f>
        <v>0</v>
      </c>
      <c r="J244" s="164"/>
      <c r="K244" s="164">
        <f>SUM(K245:K250)</f>
        <v>0</v>
      </c>
      <c r="L244" s="164"/>
      <c r="M244" s="164">
        <f>SUM(M245:M250)</f>
        <v>0</v>
      </c>
      <c r="N244" s="164"/>
      <c r="O244" s="164">
        <f>SUM(O245:O250)</f>
        <v>0</v>
      </c>
      <c r="P244" s="164"/>
      <c r="Q244" s="164">
        <f>SUM(Q245:Q250)</f>
        <v>0</v>
      </c>
      <c r="R244" s="164"/>
      <c r="S244" s="164"/>
      <c r="T244" s="165"/>
      <c r="U244" s="159"/>
      <c r="V244" s="159">
        <f>SUM(V245:V250)</f>
        <v>1.36</v>
      </c>
      <c r="W244" s="159"/>
      <c r="X244" s="159"/>
      <c r="AG244" t="s">
        <v>251</v>
      </c>
    </row>
    <row r="245" spans="1:60" ht="22.5" outlineLevel="1" x14ac:dyDescent="0.2">
      <c r="A245" s="166">
        <v>43</v>
      </c>
      <c r="B245" s="167" t="s">
        <v>1259</v>
      </c>
      <c r="C245" s="175" t="s">
        <v>2904</v>
      </c>
      <c r="D245" s="168" t="s">
        <v>389</v>
      </c>
      <c r="E245" s="169">
        <v>1</v>
      </c>
      <c r="F245" s="170"/>
      <c r="G245" s="171">
        <f>ROUND(E245*F245,2)</f>
        <v>0</v>
      </c>
      <c r="H245" s="170"/>
      <c r="I245" s="171">
        <f>ROUND(E245*H245,2)</f>
        <v>0</v>
      </c>
      <c r="J245" s="170"/>
      <c r="K245" s="171">
        <f>ROUND(E245*J245,2)</f>
        <v>0</v>
      </c>
      <c r="L245" s="171">
        <v>21</v>
      </c>
      <c r="M245" s="171">
        <f>G245*(1+L245/100)</f>
        <v>0</v>
      </c>
      <c r="N245" s="171">
        <v>4.6800000000000001E-3</v>
      </c>
      <c r="O245" s="171">
        <f>ROUND(E245*N245,2)</f>
        <v>0</v>
      </c>
      <c r="P245" s="171">
        <v>0</v>
      </c>
      <c r="Q245" s="171">
        <f>ROUND(E245*P245,2)</f>
        <v>0</v>
      </c>
      <c r="R245" s="171"/>
      <c r="S245" s="171" t="s">
        <v>255</v>
      </c>
      <c r="T245" s="172" t="s">
        <v>256</v>
      </c>
      <c r="U245" s="156">
        <v>0.68</v>
      </c>
      <c r="V245" s="156">
        <f>ROUND(E245*U245,2)</f>
        <v>0.68</v>
      </c>
      <c r="W245" s="156"/>
      <c r="X245" s="156" t="s">
        <v>257</v>
      </c>
      <c r="Y245" s="147"/>
      <c r="Z245" s="147"/>
      <c r="AA245" s="147"/>
      <c r="AB245" s="147"/>
      <c r="AC245" s="147"/>
      <c r="AD245" s="147"/>
      <c r="AE245" s="147"/>
      <c r="AF245" s="147"/>
      <c r="AG245" s="147" t="s">
        <v>258</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76" t="s">
        <v>259</v>
      </c>
      <c r="D246" s="157"/>
      <c r="E246" s="158"/>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260</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176" t="s">
        <v>2905</v>
      </c>
      <c r="D247" s="157"/>
      <c r="E247" s="158">
        <v>1</v>
      </c>
      <c r="F247" s="156"/>
      <c r="G247" s="156"/>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260</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2.5" outlineLevel="1" x14ac:dyDescent="0.2">
      <c r="A248" s="166">
        <v>44</v>
      </c>
      <c r="B248" s="167" t="s">
        <v>1264</v>
      </c>
      <c r="C248" s="175" t="s">
        <v>2906</v>
      </c>
      <c r="D248" s="168" t="s">
        <v>389</v>
      </c>
      <c r="E248" s="169">
        <v>1</v>
      </c>
      <c r="F248" s="170"/>
      <c r="G248" s="171">
        <f>ROUND(E248*F248,2)</f>
        <v>0</v>
      </c>
      <c r="H248" s="170"/>
      <c r="I248" s="171">
        <f>ROUND(E248*H248,2)</f>
        <v>0</v>
      </c>
      <c r="J248" s="170"/>
      <c r="K248" s="171">
        <f>ROUND(E248*J248,2)</f>
        <v>0</v>
      </c>
      <c r="L248" s="171">
        <v>21</v>
      </c>
      <c r="M248" s="171">
        <f>G248*(1+L248/100)</f>
        <v>0</v>
      </c>
      <c r="N248" s="171">
        <v>4.6800000000000001E-3</v>
      </c>
      <c r="O248" s="171">
        <f>ROUND(E248*N248,2)</f>
        <v>0</v>
      </c>
      <c r="P248" s="171">
        <v>0</v>
      </c>
      <c r="Q248" s="171">
        <f>ROUND(E248*P248,2)</f>
        <v>0</v>
      </c>
      <c r="R248" s="171"/>
      <c r="S248" s="171" t="s">
        <v>255</v>
      </c>
      <c r="T248" s="172" t="s">
        <v>256</v>
      </c>
      <c r="U248" s="156">
        <v>0.68</v>
      </c>
      <c r="V248" s="156">
        <f>ROUND(E248*U248,2)</f>
        <v>0.68</v>
      </c>
      <c r="W248" s="156"/>
      <c r="X248" s="156" t="s">
        <v>257</v>
      </c>
      <c r="Y248" s="147"/>
      <c r="Z248" s="147"/>
      <c r="AA248" s="147"/>
      <c r="AB248" s="147"/>
      <c r="AC248" s="147"/>
      <c r="AD248" s="147"/>
      <c r="AE248" s="147"/>
      <c r="AF248" s="147"/>
      <c r="AG248" s="147" t="s">
        <v>258</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76" t="s">
        <v>259</v>
      </c>
      <c r="D249" s="157"/>
      <c r="E249" s="158"/>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260</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76" t="s">
        <v>1266</v>
      </c>
      <c r="D250" s="157"/>
      <c r="E250" s="158">
        <v>1</v>
      </c>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260</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x14ac:dyDescent="0.2">
      <c r="A251" s="160" t="s">
        <v>250</v>
      </c>
      <c r="B251" s="161" t="s">
        <v>153</v>
      </c>
      <c r="C251" s="174" t="s">
        <v>154</v>
      </c>
      <c r="D251" s="162"/>
      <c r="E251" s="163"/>
      <c r="F251" s="164"/>
      <c r="G251" s="164">
        <f>SUMIF(AG252:AG261,"&lt;&gt;NOR",G252:G261)</f>
        <v>0</v>
      </c>
      <c r="H251" s="164"/>
      <c r="I251" s="164">
        <f>SUM(I252:I261)</f>
        <v>0</v>
      </c>
      <c r="J251" s="164"/>
      <c r="K251" s="164">
        <f>SUM(K252:K261)</f>
        <v>0</v>
      </c>
      <c r="L251" s="164"/>
      <c r="M251" s="164">
        <f>SUM(M252:M261)</f>
        <v>0</v>
      </c>
      <c r="N251" s="164"/>
      <c r="O251" s="164">
        <f>SUM(O252:O261)</f>
        <v>0.19</v>
      </c>
      <c r="P251" s="164"/>
      <c r="Q251" s="164">
        <f>SUM(Q252:Q261)</f>
        <v>0</v>
      </c>
      <c r="R251" s="164"/>
      <c r="S251" s="164"/>
      <c r="T251" s="165"/>
      <c r="U251" s="159"/>
      <c r="V251" s="159">
        <f>SUM(V252:V261)</f>
        <v>25.02</v>
      </c>
      <c r="W251" s="159"/>
      <c r="X251" s="159"/>
      <c r="AG251" t="s">
        <v>251</v>
      </c>
    </row>
    <row r="252" spans="1:60" outlineLevel="1" x14ac:dyDescent="0.2">
      <c r="A252" s="166">
        <v>45</v>
      </c>
      <c r="B252" s="167" t="s">
        <v>1267</v>
      </c>
      <c r="C252" s="175" t="s">
        <v>1268</v>
      </c>
      <c r="D252" s="168" t="s">
        <v>376</v>
      </c>
      <c r="E252" s="169">
        <v>119.12</v>
      </c>
      <c r="F252" s="170"/>
      <c r="G252" s="171">
        <f>ROUND(E252*F252,2)</f>
        <v>0</v>
      </c>
      <c r="H252" s="170"/>
      <c r="I252" s="171">
        <f>ROUND(E252*H252,2)</f>
        <v>0</v>
      </c>
      <c r="J252" s="170"/>
      <c r="K252" s="171">
        <f>ROUND(E252*J252,2)</f>
        <v>0</v>
      </c>
      <c r="L252" s="171">
        <v>21</v>
      </c>
      <c r="M252" s="171">
        <f>G252*(1+L252/100)</f>
        <v>0</v>
      </c>
      <c r="N252" s="171">
        <v>1.58E-3</v>
      </c>
      <c r="O252" s="171">
        <f>ROUND(E252*N252,2)</f>
        <v>0.19</v>
      </c>
      <c r="P252" s="171">
        <v>0</v>
      </c>
      <c r="Q252" s="171">
        <f>ROUND(E252*P252,2)</f>
        <v>0</v>
      </c>
      <c r="R252" s="171" t="s">
        <v>1269</v>
      </c>
      <c r="S252" s="171" t="s">
        <v>337</v>
      </c>
      <c r="T252" s="172" t="s">
        <v>338</v>
      </c>
      <c r="U252" s="156">
        <v>0.21</v>
      </c>
      <c r="V252" s="156">
        <f>ROUND(E252*U252,2)</f>
        <v>25.02</v>
      </c>
      <c r="W252" s="156"/>
      <c r="X252" s="156" t="s">
        <v>257</v>
      </c>
      <c r="Y252" s="147"/>
      <c r="Z252" s="147"/>
      <c r="AA252" s="147"/>
      <c r="AB252" s="147"/>
      <c r="AC252" s="147"/>
      <c r="AD252" s="147"/>
      <c r="AE252" s="147"/>
      <c r="AF252" s="147"/>
      <c r="AG252" s="147" t="s">
        <v>258</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76" t="s">
        <v>259</v>
      </c>
      <c r="D253" s="157"/>
      <c r="E253" s="158"/>
      <c r="F253" s="156"/>
      <c r="G253" s="156"/>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260</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76" t="s">
        <v>2863</v>
      </c>
      <c r="D254" s="157"/>
      <c r="E254" s="158">
        <v>13.24</v>
      </c>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260</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76" t="s">
        <v>2864</v>
      </c>
      <c r="D255" s="157"/>
      <c r="E255" s="158">
        <v>19.190000000000001</v>
      </c>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260</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76" t="s">
        <v>2865</v>
      </c>
      <c r="D256" s="157"/>
      <c r="E256" s="158">
        <v>23.12</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260</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176" t="s">
        <v>2907</v>
      </c>
      <c r="D257" s="157"/>
      <c r="E257" s="158">
        <v>14.55</v>
      </c>
      <c r="F257" s="156"/>
      <c r="G257" s="156"/>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260</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176" t="s">
        <v>2885</v>
      </c>
      <c r="D258" s="157"/>
      <c r="E258" s="158">
        <v>9.2100000000000009</v>
      </c>
      <c r="F258" s="156"/>
      <c r="G258" s="156"/>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260</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76" t="s">
        <v>2886</v>
      </c>
      <c r="D259" s="157"/>
      <c r="E259" s="158">
        <v>3.83</v>
      </c>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260</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76" t="s">
        <v>2908</v>
      </c>
      <c r="D260" s="157"/>
      <c r="E260" s="158">
        <v>7.72</v>
      </c>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260</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76" t="s">
        <v>2866</v>
      </c>
      <c r="D261" s="157"/>
      <c r="E261" s="158">
        <v>28.26</v>
      </c>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260</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x14ac:dyDescent="0.2">
      <c r="A262" s="160" t="s">
        <v>250</v>
      </c>
      <c r="B262" s="161" t="s">
        <v>155</v>
      </c>
      <c r="C262" s="174" t="s">
        <v>156</v>
      </c>
      <c r="D262" s="162"/>
      <c r="E262" s="163"/>
      <c r="F262" s="164"/>
      <c r="G262" s="164">
        <f>SUMIF(AG263:AG269,"&lt;&gt;NOR",G263:G269)</f>
        <v>0</v>
      </c>
      <c r="H262" s="164"/>
      <c r="I262" s="164">
        <f>SUM(I263:I269)</f>
        <v>0</v>
      </c>
      <c r="J262" s="164"/>
      <c r="K262" s="164">
        <f>SUM(K263:K269)</f>
        <v>0</v>
      </c>
      <c r="L262" s="164"/>
      <c r="M262" s="164">
        <f>SUM(M263:M269)</f>
        <v>0</v>
      </c>
      <c r="N262" s="164"/>
      <c r="O262" s="164">
        <f>SUM(O263:O269)</f>
        <v>0.03</v>
      </c>
      <c r="P262" s="164"/>
      <c r="Q262" s="164">
        <f>SUM(Q263:Q269)</f>
        <v>0</v>
      </c>
      <c r="R262" s="164"/>
      <c r="S262" s="164"/>
      <c r="T262" s="165"/>
      <c r="U262" s="159"/>
      <c r="V262" s="159">
        <f>SUM(V263:V269)</f>
        <v>50.08</v>
      </c>
      <c r="W262" s="159"/>
      <c r="X262" s="159"/>
      <c r="AG262" t="s">
        <v>251</v>
      </c>
    </row>
    <row r="263" spans="1:60" outlineLevel="1" x14ac:dyDescent="0.2">
      <c r="A263" s="166">
        <v>46</v>
      </c>
      <c r="B263" s="167" t="s">
        <v>1273</v>
      </c>
      <c r="C263" s="175" t="s">
        <v>1274</v>
      </c>
      <c r="D263" s="168" t="s">
        <v>389</v>
      </c>
      <c r="E263" s="169">
        <v>1</v>
      </c>
      <c r="F263" s="170"/>
      <c r="G263" s="171">
        <f>ROUND(E263*F263,2)</f>
        <v>0</v>
      </c>
      <c r="H263" s="170"/>
      <c r="I263" s="171">
        <f>ROUND(E263*H263,2)</f>
        <v>0</v>
      </c>
      <c r="J263" s="170"/>
      <c r="K263" s="171">
        <f>ROUND(E263*J263,2)</f>
        <v>0</v>
      </c>
      <c r="L263" s="171">
        <v>21</v>
      </c>
      <c r="M263" s="171">
        <f>G263*(1+L263/100)</f>
        <v>0</v>
      </c>
      <c r="N263" s="171">
        <v>1.0000000000000001E-5</v>
      </c>
      <c r="O263" s="171">
        <f>ROUND(E263*N263,2)</f>
        <v>0</v>
      </c>
      <c r="P263" s="171">
        <v>0</v>
      </c>
      <c r="Q263" s="171">
        <f>ROUND(E263*P263,2)</f>
        <v>0</v>
      </c>
      <c r="R263" s="171" t="s">
        <v>396</v>
      </c>
      <c r="S263" s="171" t="s">
        <v>337</v>
      </c>
      <c r="T263" s="172" t="s">
        <v>338</v>
      </c>
      <c r="U263" s="156">
        <v>0.17</v>
      </c>
      <c r="V263" s="156">
        <f>ROUND(E263*U263,2)</f>
        <v>0.17</v>
      </c>
      <c r="W263" s="156"/>
      <c r="X263" s="156" t="s">
        <v>257</v>
      </c>
      <c r="Y263" s="147"/>
      <c r="Z263" s="147"/>
      <c r="AA263" s="147"/>
      <c r="AB263" s="147"/>
      <c r="AC263" s="147"/>
      <c r="AD263" s="147"/>
      <c r="AE263" s="147"/>
      <c r="AF263" s="147"/>
      <c r="AG263" s="147" t="s">
        <v>258</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176" t="s">
        <v>390</v>
      </c>
      <c r="D264" s="157"/>
      <c r="E264" s="158">
        <v>1</v>
      </c>
      <c r="F264" s="156"/>
      <c r="G264" s="156"/>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260</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ht="22.5" outlineLevel="1" x14ac:dyDescent="0.2">
      <c r="A265" s="166">
        <v>47</v>
      </c>
      <c r="B265" s="167" t="s">
        <v>1276</v>
      </c>
      <c r="C265" s="175" t="s">
        <v>1277</v>
      </c>
      <c r="D265" s="168" t="s">
        <v>389</v>
      </c>
      <c r="E265" s="169">
        <v>1</v>
      </c>
      <c r="F265" s="170"/>
      <c r="G265" s="171">
        <f>ROUND(E265*F265,2)</f>
        <v>0</v>
      </c>
      <c r="H265" s="170"/>
      <c r="I265" s="171">
        <f>ROUND(E265*H265,2)</f>
        <v>0</v>
      </c>
      <c r="J265" s="170"/>
      <c r="K265" s="171">
        <f>ROUND(E265*J265,2)</f>
        <v>0</v>
      </c>
      <c r="L265" s="171">
        <v>21</v>
      </c>
      <c r="M265" s="171">
        <f>G265*(1+L265/100)</f>
        <v>0</v>
      </c>
      <c r="N265" s="171">
        <v>1.55E-2</v>
      </c>
      <c r="O265" s="171">
        <f>ROUND(E265*N265,2)</f>
        <v>0.02</v>
      </c>
      <c r="P265" s="171">
        <v>0</v>
      </c>
      <c r="Q265" s="171">
        <f>ROUND(E265*P265,2)</f>
        <v>0</v>
      </c>
      <c r="R265" s="171" t="s">
        <v>960</v>
      </c>
      <c r="S265" s="171" t="s">
        <v>337</v>
      </c>
      <c r="T265" s="172" t="s">
        <v>256</v>
      </c>
      <c r="U265" s="156">
        <v>0</v>
      </c>
      <c r="V265" s="156">
        <f>ROUND(E265*U265,2)</f>
        <v>0</v>
      </c>
      <c r="W265" s="156"/>
      <c r="X265" s="156" t="s">
        <v>961</v>
      </c>
      <c r="Y265" s="147"/>
      <c r="Z265" s="147"/>
      <c r="AA265" s="147"/>
      <c r="AB265" s="147"/>
      <c r="AC265" s="147"/>
      <c r="AD265" s="147"/>
      <c r="AE265" s="147"/>
      <c r="AF265" s="147"/>
      <c r="AG265" s="147" t="s">
        <v>962</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76" t="s">
        <v>2909</v>
      </c>
      <c r="D266" s="157"/>
      <c r="E266" s="158">
        <v>1</v>
      </c>
      <c r="F266" s="156"/>
      <c r="G266" s="156"/>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260</v>
      </c>
      <c r="AH266" s="147">
        <v>5</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ht="56.25" outlineLevel="1" x14ac:dyDescent="0.2">
      <c r="A267" s="166">
        <v>48</v>
      </c>
      <c r="B267" s="167" t="s">
        <v>1280</v>
      </c>
      <c r="C267" s="175" t="s">
        <v>1281</v>
      </c>
      <c r="D267" s="168" t="s">
        <v>376</v>
      </c>
      <c r="E267" s="169">
        <v>161</v>
      </c>
      <c r="F267" s="170"/>
      <c r="G267" s="171">
        <f>ROUND(E267*F267,2)</f>
        <v>0</v>
      </c>
      <c r="H267" s="170"/>
      <c r="I267" s="171">
        <f>ROUND(E267*H267,2)</f>
        <v>0</v>
      </c>
      <c r="J267" s="170"/>
      <c r="K267" s="171">
        <f>ROUND(E267*J267,2)</f>
        <v>0</v>
      </c>
      <c r="L267" s="171">
        <v>21</v>
      </c>
      <c r="M267" s="171">
        <f>G267*(1+L267/100)</f>
        <v>0</v>
      </c>
      <c r="N267" s="171">
        <v>4.0000000000000003E-5</v>
      </c>
      <c r="O267" s="171">
        <f>ROUND(E267*N267,2)</f>
        <v>0.01</v>
      </c>
      <c r="P267" s="171">
        <v>0</v>
      </c>
      <c r="Q267" s="171">
        <f>ROUND(E267*P267,2)</f>
        <v>0</v>
      </c>
      <c r="R267" s="171" t="s">
        <v>396</v>
      </c>
      <c r="S267" s="171" t="s">
        <v>337</v>
      </c>
      <c r="T267" s="172" t="s">
        <v>338</v>
      </c>
      <c r="U267" s="156">
        <v>0.31</v>
      </c>
      <c r="V267" s="156">
        <f>ROUND(E267*U267,2)</f>
        <v>49.91</v>
      </c>
      <c r="W267" s="156"/>
      <c r="X267" s="156" t="s">
        <v>257</v>
      </c>
      <c r="Y267" s="147"/>
      <c r="Z267" s="147"/>
      <c r="AA267" s="147"/>
      <c r="AB267" s="147"/>
      <c r="AC267" s="147"/>
      <c r="AD267" s="147"/>
      <c r="AE267" s="147"/>
      <c r="AF267" s="147"/>
      <c r="AG267" s="147" t="s">
        <v>258</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176" t="s">
        <v>259</v>
      </c>
      <c r="D268" s="157"/>
      <c r="E268" s="158"/>
      <c r="F268" s="156"/>
      <c r="G268" s="156"/>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260</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76" t="s">
        <v>2910</v>
      </c>
      <c r="D269" s="157"/>
      <c r="E269" s="158">
        <v>161</v>
      </c>
      <c r="F269" s="156"/>
      <c r="G269" s="156"/>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260</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x14ac:dyDescent="0.2">
      <c r="A270" s="160" t="s">
        <v>250</v>
      </c>
      <c r="B270" s="161" t="s">
        <v>159</v>
      </c>
      <c r="C270" s="174" t="s">
        <v>160</v>
      </c>
      <c r="D270" s="162"/>
      <c r="E270" s="163"/>
      <c r="F270" s="164"/>
      <c r="G270" s="164">
        <f>SUMIF(AG271:AG271,"&lt;&gt;NOR",G271:G271)</f>
        <v>0</v>
      </c>
      <c r="H270" s="164"/>
      <c r="I270" s="164">
        <f>SUM(I271:I271)</f>
        <v>0</v>
      </c>
      <c r="J270" s="164"/>
      <c r="K270" s="164">
        <f>SUM(K271:K271)</f>
        <v>0</v>
      </c>
      <c r="L270" s="164"/>
      <c r="M270" s="164">
        <f>SUM(M271:M271)</f>
        <v>0</v>
      </c>
      <c r="N270" s="164"/>
      <c r="O270" s="164">
        <f>SUM(O271:O271)</f>
        <v>0</v>
      </c>
      <c r="P270" s="164"/>
      <c r="Q270" s="164">
        <f>SUM(Q271:Q271)</f>
        <v>0</v>
      </c>
      <c r="R270" s="164"/>
      <c r="S270" s="164"/>
      <c r="T270" s="165"/>
      <c r="U270" s="159"/>
      <c r="V270" s="159">
        <f>SUM(V271:V271)</f>
        <v>6.85</v>
      </c>
      <c r="W270" s="159"/>
      <c r="X270" s="159"/>
      <c r="AG270" t="s">
        <v>251</v>
      </c>
    </row>
    <row r="271" spans="1:60" outlineLevel="1" x14ac:dyDescent="0.2">
      <c r="A271" s="189">
        <v>49</v>
      </c>
      <c r="B271" s="190" t="s">
        <v>1292</v>
      </c>
      <c r="C271" s="196" t="s">
        <v>1293</v>
      </c>
      <c r="D271" s="191" t="s">
        <v>335</v>
      </c>
      <c r="E271" s="192">
        <v>27.08502</v>
      </c>
      <c r="F271" s="193"/>
      <c r="G271" s="194">
        <f>ROUND(E271*F271,2)</f>
        <v>0</v>
      </c>
      <c r="H271" s="193"/>
      <c r="I271" s="194">
        <f>ROUND(E271*H271,2)</f>
        <v>0</v>
      </c>
      <c r="J271" s="193"/>
      <c r="K271" s="194">
        <f>ROUND(E271*J271,2)</f>
        <v>0</v>
      </c>
      <c r="L271" s="194">
        <v>21</v>
      </c>
      <c r="M271" s="194">
        <f>G271*(1+L271/100)</f>
        <v>0</v>
      </c>
      <c r="N271" s="194">
        <v>0</v>
      </c>
      <c r="O271" s="194">
        <f>ROUND(E271*N271,2)</f>
        <v>0</v>
      </c>
      <c r="P271" s="194">
        <v>0</v>
      </c>
      <c r="Q271" s="194">
        <f>ROUND(E271*P271,2)</f>
        <v>0</v>
      </c>
      <c r="R271" s="194"/>
      <c r="S271" s="194" t="s">
        <v>337</v>
      </c>
      <c r="T271" s="195" t="s">
        <v>338</v>
      </c>
      <c r="U271" s="156">
        <v>0.253</v>
      </c>
      <c r="V271" s="156">
        <f>ROUND(E271*U271,2)</f>
        <v>6.85</v>
      </c>
      <c r="W271" s="156"/>
      <c r="X271" s="156" t="s">
        <v>1294</v>
      </c>
      <c r="Y271" s="147"/>
      <c r="Z271" s="147"/>
      <c r="AA271" s="147"/>
      <c r="AB271" s="147"/>
      <c r="AC271" s="147"/>
      <c r="AD271" s="147"/>
      <c r="AE271" s="147"/>
      <c r="AF271" s="147"/>
      <c r="AG271" s="147" t="s">
        <v>1295</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x14ac:dyDescent="0.2">
      <c r="A272" s="160" t="s">
        <v>250</v>
      </c>
      <c r="B272" s="161" t="s">
        <v>161</v>
      </c>
      <c r="C272" s="174" t="s">
        <v>162</v>
      </c>
      <c r="D272" s="162"/>
      <c r="E272" s="163"/>
      <c r="F272" s="164"/>
      <c r="G272" s="164">
        <f>SUMIF(AG273:AG289,"&lt;&gt;NOR",G273:G289)</f>
        <v>0</v>
      </c>
      <c r="H272" s="164"/>
      <c r="I272" s="164">
        <f>SUM(I273:I289)</f>
        <v>0</v>
      </c>
      <c r="J272" s="164"/>
      <c r="K272" s="164">
        <f>SUM(K273:K289)</f>
        <v>0</v>
      </c>
      <c r="L272" s="164"/>
      <c r="M272" s="164">
        <f>SUM(M273:M289)</f>
        <v>0</v>
      </c>
      <c r="N272" s="164"/>
      <c r="O272" s="164">
        <f>SUM(O273:O289)</f>
        <v>0.14000000000000001</v>
      </c>
      <c r="P272" s="164"/>
      <c r="Q272" s="164">
        <f>SUM(Q273:Q289)</f>
        <v>0</v>
      </c>
      <c r="R272" s="164"/>
      <c r="S272" s="164"/>
      <c r="T272" s="165"/>
      <c r="U272" s="159"/>
      <c r="V272" s="159">
        <f>SUM(V273:V289)</f>
        <v>9.48</v>
      </c>
      <c r="W272" s="159"/>
      <c r="X272" s="159"/>
      <c r="AG272" t="s">
        <v>251</v>
      </c>
    </row>
    <row r="273" spans="1:60" ht="22.5" outlineLevel="1" x14ac:dyDescent="0.2">
      <c r="A273" s="166">
        <v>50</v>
      </c>
      <c r="B273" s="167" t="s">
        <v>1296</v>
      </c>
      <c r="C273" s="175" t="s">
        <v>1297</v>
      </c>
      <c r="D273" s="168" t="s">
        <v>376</v>
      </c>
      <c r="E273" s="169">
        <v>10.41</v>
      </c>
      <c r="F273" s="170"/>
      <c r="G273" s="171">
        <f>ROUND(E273*F273,2)</f>
        <v>0</v>
      </c>
      <c r="H273" s="170"/>
      <c r="I273" s="171">
        <f>ROUND(E273*H273,2)</f>
        <v>0</v>
      </c>
      <c r="J273" s="170"/>
      <c r="K273" s="171">
        <f>ROUND(E273*J273,2)</f>
        <v>0</v>
      </c>
      <c r="L273" s="171">
        <v>21</v>
      </c>
      <c r="M273" s="171">
        <f>G273*(1+L273/100)</f>
        <v>0</v>
      </c>
      <c r="N273" s="171">
        <v>5.5900000000000004E-3</v>
      </c>
      <c r="O273" s="171">
        <f>ROUND(E273*N273,2)</f>
        <v>0.06</v>
      </c>
      <c r="P273" s="171">
        <v>0</v>
      </c>
      <c r="Q273" s="171">
        <f>ROUND(E273*P273,2)</f>
        <v>0</v>
      </c>
      <c r="R273" s="171" t="s">
        <v>704</v>
      </c>
      <c r="S273" s="171" t="s">
        <v>337</v>
      </c>
      <c r="T273" s="172" t="s">
        <v>338</v>
      </c>
      <c r="U273" s="156">
        <v>0.23</v>
      </c>
      <c r="V273" s="156">
        <f>ROUND(E273*U273,2)</f>
        <v>2.39</v>
      </c>
      <c r="W273" s="156"/>
      <c r="X273" s="156" t="s">
        <v>257</v>
      </c>
      <c r="Y273" s="147"/>
      <c r="Z273" s="147"/>
      <c r="AA273" s="147"/>
      <c r="AB273" s="147"/>
      <c r="AC273" s="147"/>
      <c r="AD273" s="147"/>
      <c r="AE273" s="147"/>
      <c r="AF273" s="147"/>
      <c r="AG273" s="147" t="s">
        <v>258</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266" t="s">
        <v>1298</v>
      </c>
      <c r="D274" s="267"/>
      <c r="E274" s="267"/>
      <c r="F274" s="267"/>
      <c r="G274" s="267"/>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404</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85" t="str">
        <f>C274</f>
        <v>Provedení očištění povrchu a natavení jedné vrstvy modifikovaného asfaltového pásu včetně dodávky materiálů.</v>
      </c>
      <c r="BB274" s="147"/>
      <c r="BC274" s="147"/>
      <c r="BD274" s="147"/>
      <c r="BE274" s="147"/>
      <c r="BF274" s="147"/>
      <c r="BG274" s="147"/>
      <c r="BH274" s="147"/>
    </row>
    <row r="275" spans="1:60" outlineLevel="1" x14ac:dyDescent="0.2">
      <c r="A275" s="154"/>
      <c r="B275" s="155"/>
      <c r="C275" s="176" t="s">
        <v>259</v>
      </c>
      <c r="D275" s="157"/>
      <c r="E275" s="158"/>
      <c r="F275" s="156"/>
      <c r="G275" s="156"/>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260</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76" t="s">
        <v>2911</v>
      </c>
      <c r="D276" s="157"/>
      <c r="E276" s="158">
        <v>3.61</v>
      </c>
      <c r="F276" s="156"/>
      <c r="G276" s="156"/>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260</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76" t="s">
        <v>2912</v>
      </c>
      <c r="D277" s="157"/>
      <c r="E277" s="158">
        <v>6.8</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260</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22.5" outlineLevel="1" x14ac:dyDescent="0.2">
      <c r="A278" s="166">
        <v>51</v>
      </c>
      <c r="B278" s="167" t="s">
        <v>1304</v>
      </c>
      <c r="C278" s="175" t="s">
        <v>1305</v>
      </c>
      <c r="D278" s="168" t="s">
        <v>376</v>
      </c>
      <c r="E278" s="169">
        <v>20.82</v>
      </c>
      <c r="F278" s="170"/>
      <c r="G278" s="171">
        <f>ROUND(E278*F278,2)</f>
        <v>0</v>
      </c>
      <c r="H278" s="170"/>
      <c r="I278" s="171">
        <f>ROUND(E278*H278,2)</f>
        <v>0</v>
      </c>
      <c r="J278" s="170"/>
      <c r="K278" s="171">
        <f>ROUND(E278*J278,2)</f>
        <v>0</v>
      </c>
      <c r="L278" s="171">
        <v>21</v>
      </c>
      <c r="M278" s="171">
        <f>G278*(1+L278/100)</f>
        <v>0</v>
      </c>
      <c r="N278" s="171">
        <v>4.0299999999999997E-3</v>
      </c>
      <c r="O278" s="171">
        <f>ROUND(E278*N278,2)</f>
        <v>0.08</v>
      </c>
      <c r="P278" s="171">
        <v>0</v>
      </c>
      <c r="Q278" s="171">
        <f>ROUND(E278*P278,2)</f>
        <v>0</v>
      </c>
      <c r="R278" s="171" t="s">
        <v>704</v>
      </c>
      <c r="S278" s="171" t="s">
        <v>337</v>
      </c>
      <c r="T278" s="172" t="s">
        <v>338</v>
      </c>
      <c r="U278" s="156">
        <v>0.21</v>
      </c>
      <c r="V278" s="156">
        <f>ROUND(E278*U278,2)</f>
        <v>4.37</v>
      </c>
      <c r="W278" s="156"/>
      <c r="X278" s="156" t="s">
        <v>257</v>
      </c>
      <c r="Y278" s="147"/>
      <c r="Z278" s="147"/>
      <c r="AA278" s="147"/>
      <c r="AB278" s="147"/>
      <c r="AC278" s="147"/>
      <c r="AD278" s="147"/>
      <c r="AE278" s="147"/>
      <c r="AF278" s="147"/>
      <c r="AG278" s="147" t="s">
        <v>258</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76" t="s">
        <v>259</v>
      </c>
      <c r="D279" s="157"/>
      <c r="E279" s="158"/>
      <c r="F279" s="156"/>
      <c r="G279" s="156"/>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260</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176" t="s">
        <v>2911</v>
      </c>
      <c r="D280" s="157"/>
      <c r="E280" s="158">
        <v>3.61</v>
      </c>
      <c r="F280" s="156"/>
      <c r="G280" s="156"/>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260</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76" t="s">
        <v>2878</v>
      </c>
      <c r="D281" s="157"/>
      <c r="E281" s="158">
        <v>3.61</v>
      </c>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260</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76" t="s">
        <v>2913</v>
      </c>
      <c r="D282" s="157"/>
      <c r="E282" s="158">
        <v>6.8</v>
      </c>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260</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76" t="s">
        <v>2887</v>
      </c>
      <c r="D283" s="157"/>
      <c r="E283" s="158">
        <v>6.8</v>
      </c>
      <c r="F283" s="156"/>
      <c r="G283" s="156"/>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260</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66">
        <v>52</v>
      </c>
      <c r="B284" s="167" t="s">
        <v>1311</v>
      </c>
      <c r="C284" s="175" t="s">
        <v>1312</v>
      </c>
      <c r="D284" s="168" t="s">
        <v>376</v>
      </c>
      <c r="E284" s="169">
        <v>31.23</v>
      </c>
      <c r="F284" s="170"/>
      <c r="G284" s="171">
        <f>ROUND(E284*F284,2)</f>
        <v>0</v>
      </c>
      <c r="H284" s="170"/>
      <c r="I284" s="171">
        <f>ROUND(E284*H284,2)</f>
        <v>0</v>
      </c>
      <c r="J284" s="170"/>
      <c r="K284" s="171">
        <f>ROUND(E284*J284,2)</f>
        <v>0</v>
      </c>
      <c r="L284" s="171">
        <v>21</v>
      </c>
      <c r="M284" s="171">
        <f>G284*(1+L284/100)</f>
        <v>0</v>
      </c>
      <c r="N284" s="171">
        <v>0</v>
      </c>
      <c r="O284" s="171">
        <f>ROUND(E284*N284,2)</f>
        <v>0</v>
      </c>
      <c r="P284" s="171">
        <v>0</v>
      </c>
      <c r="Q284" s="171">
        <f>ROUND(E284*P284,2)</f>
        <v>0</v>
      </c>
      <c r="R284" s="171" t="s">
        <v>704</v>
      </c>
      <c r="S284" s="171" t="s">
        <v>337</v>
      </c>
      <c r="T284" s="172" t="s">
        <v>338</v>
      </c>
      <c r="U284" s="156">
        <v>0.08</v>
      </c>
      <c r="V284" s="156">
        <f>ROUND(E284*U284,2)</f>
        <v>2.5</v>
      </c>
      <c r="W284" s="156"/>
      <c r="X284" s="156" t="s">
        <v>257</v>
      </c>
      <c r="Y284" s="147"/>
      <c r="Z284" s="147"/>
      <c r="AA284" s="147"/>
      <c r="AB284" s="147"/>
      <c r="AC284" s="147"/>
      <c r="AD284" s="147"/>
      <c r="AE284" s="147"/>
      <c r="AF284" s="147"/>
      <c r="AG284" s="147" t="s">
        <v>258</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76" t="s">
        <v>259</v>
      </c>
      <c r="D285" s="157"/>
      <c r="E285" s="158"/>
      <c r="F285" s="156"/>
      <c r="G285" s="156"/>
      <c r="H285" s="156"/>
      <c r="I285" s="156"/>
      <c r="J285" s="156"/>
      <c r="K285" s="156"/>
      <c r="L285" s="156"/>
      <c r="M285" s="156"/>
      <c r="N285" s="156"/>
      <c r="O285" s="156"/>
      <c r="P285" s="156"/>
      <c r="Q285" s="156"/>
      <c r="R285" s="156"/>
      <c r="S285" s="156"/>
      <c r="T285" s="156"/>
      <c r="U285" s="156"/>
      <c r="V285" s="156"/>
      <c r="W285" s="156"/>
      <c r="X285" s="156"/>
      <c r="Y285" s="147"/>
      <c r="Z285" s="147"/>
      <c r="AA285" s="147"/>
      <c r="AB285" s="147"/>
      <c r="AC285" s="147"/>
      <c r="AD285" s="147"/>
      <c r="AE285" s="147"/>
      <c r="AF285" s="147"/>
      <c r="AG285" s="147" t="s">
        <v>260</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76" t="s">
        <v>2914</v>
      </c>
      <c r="D286" s="157"/>
      <c r="E286" s="158">
        <v>10.83</v>
      </c>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260</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76" t="s">
        <v>2915</v>
      </c>
      <c r="D287" s="157"/>
      <c r="E287" s="158">
        <v>20.399999999999999</v>
      </c>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260</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66">
        <v>53</v>
      </c>
      <c r="B288" s="167" t="s">
        <v>1318</v>
      </c>
      <c r="C288" s="175" t="s">
        <v>1319</v>
      </c>
      <c r="D288" s="168" t="s">
        <v>335</v>
      </c>
      <c r="E288" s="169">
        <v>0.1421</v>
      </c>
      <c r="F288" s="170"/>
      <c r="G288" s="171">
        <f>ROUND(E288*F288,2)</f>
        <v>0</v>
      </c>
      <c r="H288" s="170"/>
      <c r="I288" s="171">
        <f>ROUND(E288*H288,2)</f>
        <v>0</v>
      </c>
      <c r="J288" s="170"/>
      <c r="K288" s="171">
        <f>ROUND(E288*J288,2)</f>
        <v>0</v>
      </c>
      <c r="L288" s="171">
        <v>21</v>
      </c>
      <c r="M288" s="171">
        <f>G288*(1+L288/100)</f>
        <v>0</v>
      </c>
      <c r="N288" s="171">
        <v>0</v>
      </c>
      <c r="O288" s="171">
        <f>ROUND(E288*N288,2)</f>
        <v>0</v>
      </c>
      <c r="P288" s="171">
        <v>0</v>
      </c>
      <c r="Q288" s="171">
        <f>ROUND(E288*P288,2)</f>
        <v>0</v>
      </c>
      <c r="R288" s="171" t="s">
        <v>704</v>
      </c>
      <c r="S288" s="171" t="s">
        <v>337</v>
      </c>
      <c r="T288" s="172" t="s">
        <v>338</v>
      </c>
      <c r="U288" s="156">
        <v>1.5669999999999999</v>
      </c>
      <c r="V288" s="156">
        <f>ROUND(E288*U288,2)</f>
        <v>0.22</v>
      </c>
      <c r="W288" s="156"/>
      <c r="X288" s="156" t="s">
        <v>1294</v>
      </c>
      <c r="Y288" s="147"/>
      <c r="Z288" s="147"/>
      <c r="AA288" s="147"/>
      <c r="AB288" s="147"/>
      <c r="AC288" s="147"/>
      <c r="AD288" s="147"/>
      <c r="AE288" s="147"/>
      <c r="AF288" s="147"/>
      <c r="AG288" s="147" t="s">
        <v>1295</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264" t="s">
        <v>1320</v>
      </c>
      <c r="D289" s="265"/>
      <c r="E289" s="265"/>
      <c r="F289" s="265"/>
      <c r="G289" s="265"/>
      <c r="H289" s="156"/>
      <c r="I289" s="156"/>
      <c r="J289" s="156"/>
      <c r="K289" s="156"/>
      <c r="L289" s="156"/>
      <c r="M289" s="156"/>
      <c r="N289" s="156"/>
      <c r="O289" s="156"/>
      <c r="P289" s="156"/>
      <c r="Q289" s="156"/>
      <c r="R289" s="156"/>
      <c r="S289" s="156"/>
      <c r="T289" s="156"/>
      <c r="U289" s="156"/>
      <c r="V289" s="156"/>
      <c r="W289" s="156"/>
      <c r="X289" s="156"/>
      <c r="Y289" s="147"/>
      <c r="Z289" s="147"/>
      <c r="AA289" s="147"/>
      <c r="AB289" s="147"/>
      <c r="AC289" s="147"/>
      <c r="AD289" s="147"/>
      <c r="AE289" s="147"/>
      <c r="AF289" s="147"/>
      <c r="AG289" s="147" t="s">
        <v>351</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x14ac:dyDescent="0.2">
      <c r="A290" s="160" t="s">
        <v>250</v>
      </c>
      <c r="B290" s="161" t="s">
        <v>163</v>
      </c>
      <c r="C290" s="174" t="s">
        <v>164</v>
      </c>
      <c r="D290" s="162"/>
      <c r="E290" s="163"/>
      <c r="F290" s="164"/>
      <c r="G290" s="164">
        <f>SUMIF(AG291:AG301,"&lt;&gt;NOR",G291:G301)</f>
        <v>0</v>
      </c>
      <c r="H290" s="164"/>
      <c r="I290" s="164">
        <f>SUM(I291:I301)</f>
        <v>0</v>
      </c>
      <c r="J290" s="164"/>
      <c r="K290" s="164">
        <f>SUM(K291:K301)</f>
        <v>0</v>
      </c>
      <c r="L290" s="164"/>
      <c r="M290" s="164">
        <f>SUM(M291:M301)</f>
        <v>0</v>
      </c>
      <c r="N290" s="164"/>
      <c r="O290" s="164">
        <f>SUM(O291:O301)</f>
        <v>0.02</v>
      </c>
      <c r="P290" s="164"/>
      <c r="Q290" s="164">
        <f>SUM(Q291:Q301)</f>
        <v>0</v>
      </c>
      <c r="R290" s="164"/>
      <c r="S290" s="164"/>
      <c r="T290" s="165"/>
      <c r="U290" s="159"/>
      <c r="V290" s="159">
        <f>SUM(V291:V301)</f>
        <v>0.86</v>
      </c>
      <c r="W290" s="159"/>
      <c r="X290" s="159"/>
      <c r="AG290" t="s">
        <v>251</v>
      </c>
    </row>
    <row r="291" spans="1:60" outlineLevel="1" x14ac:dyDescent="0.2">
      <c r="A291" s="166">
        <v>54</v>
      </c>
      <c r="B291" s="167" t="s">
        <v>1328</v>
      </c>
      <c r="C291" s="175" t="s">
        <v>1329</v>
      </c>
      <c r="D291" s="168" t="s">
        <v>376</v>
      </c>
      <c r="E291" s="169">
        <v>10.41</v>
      </c>
      <c r="F291" s="170"/>
      <c r="G291" s="171">
        <f>ROUND(E291*F291,2)</f>
        <v>0</v>
      </c>
      <c r="H291" s="170"/>
      <c r="I291" s="171">
        <f>ROUND(E291*H291,2)</f>
        <v>0</v>
      </c>
      <c r="J291" s="170"/>
      <c r="K291" s="171">
        <f>ROUND(E291*J291,2)</f>
        <v>0</v>
      </c>
      <c r="L291" s="171">
        <v>21</v>
      </c>
      <c r="M291" s="171">
        <f>G291*(1+L291/100)</f>
        <v>0</v>
      </c>
      <c r="N291" s="171">
        <v>0</v>
      </c>
      <c r="O291" s="171">
        <f>ROUND(E291*N291,2)</f>
        <v>0</v>
      </c>
      <c r="P291" s="171">
        <v>0</v>
      </c>
      <c r="Q291" s="171">
        <f>ROUND(E291*P291,2)</f>
        <v>0</v>
      </c>
      <c r="R291" s="171" t="s">
        <v>710</v>
      </c>
      <c r="S291" s="171" t="s">
        <v>337</v>
      </c>
      <c r="T291" s="172" t="s">
        <v>338</v>
      </c>
      <c r="U291" s="156">
        <v>0.08</v>
      </c>
      <c r="V291" s="156">
        <f>ROUND(E291*U291,2)</f>
        <v>0.83</v>
      </c>
      <c r="W291" s="156"/>
      <c r="X291" s="156" t="s">
        <v>257</v>
      </c>
      <c r="Y291" s="147"/>
      <c r="Z291" s="147"/>
      <c r="AA291" s="147"/>
      <c r="AB291" s="147"/>
      <c r="AC291" s="147"/>
      <c r="AD291" s="147"/>
      <c r="AE291" s="147"/>
      <c r="AF291" s="147"/>
      <c r="AG291" s="147" t="s">
        <v>258</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76" t="s">
        <v>259</v>
      </c>
      <c r="D292" s="157"/>
      <c r="E292" s="158"/>
      <c r="F292" s="156"/>
      <c r="G292" s="15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260</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76" t="s">
        <v>2887</v>
      </c>
      <c r="D293" s="157"/>
      <c r="E293" s="158">
        <v>6.8</v>
      </c>
      <c r="F293" s="156"/>
      <c r="G293" s="156"/>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260</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76" t="s">
        <v>2878</v>
      </c>
      <c r="D294" s="157"/>
      <c r="E294" s="158">
        <v>3.61</v>
      </c>
      <c r="F294" s="156"/>
      <c r="G294" s="156"/>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260</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ht="22.5" outlineLevel="1" x14ac:dyDescent="0.2">
      <c r="A295" s="166">
        <v>55</v>
      </c>
      <c r="B295" s="167" t="s">
        <v>1325</v>
      </c>
      <c r="C295" s="175" t="s">
        <v>1326</v>
      </c>
      <c r="D295" s="168" t="s">
        <v>535</v>
      </c>
      <c r="E295" s="169">
        <v>0.57255</v>
      </c>
      <c r="F295" s="170"/>
      <c r="G295" s="171">
        <f>ROUND(E295*F295,2)</f>
        <v>0</v>
      </c>
      <c r="H295" s="170"/>
      <c r="I295" s="171">
        <f>ROUND(E295*H295,2)</f>
        <v>0</v>
      </c>
      <c r="J295" s="170"/>
      <c r="K295" s="171">
        <f>ROUND(E295*J295,2)</f>
        <v>0</v>
      </c>
      <c r="L295" s="171">
        <v>21</v>
      </c>
      <c r="M295" s="171">
        <f>G295*(1+L295/100)</f>
        <v>0</v>
      </c>
      <c r="N295" s="171">
        <v>0.03</v>
      </c>
      <c r="O295" s="171">
        <f>ROUND(E295*N295,2)</f>
        <v>0.02</v>
      </c>
      <c r="P295" s="171">
        <v>0</v>
      </c>
      <c r="Q295" s="171">
        <f>ROUND(E295*P295,2)</f>
        <v>0</v>
      </c>
      <c r="R295" s="171" t="s">
        <v>960</v>
      </c>
      <c r="S295" s="171" t="s">
        <v>337</v>
      </c>
      <c r="T295" s="172" t="s">
        <v>338</v>
      </c>
      <c r="U295" s="156">
        <v>0</v>
      </c>
      <c r="V295" s="156">
        <f>ROUND(E295*U295,2)</f>
        <v>0</v>
      </c>
      <c r="W295" s="156"/>
      <c r="X295" s="156" t="s">
        <v>961</v>
      </c>
      <c r="Y295" s="147"/>
      <c r="Z295" s="147"/>
      <c r="AA295" s="147"/>
      <c r="AB295" s="147"/>
      <c r="AC295" s="147"/>
      <c r="AD295" s="147"/>
      <c r="AE295" s="147"/>
      <c r="AF295" s="147"/>
      <c r="AG295" s="147" t="s">
        <v>962</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76" t="s">
        <v>259</v>
      </c>
      <c r="D296" s="157"/>
      <c r="E296" s="158"/>
      <c r="F296" s="156"/>
      <c r="G296" s="156"/>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260</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76" t="s">
        <v>2916</v>
      </c>
      <c r="D297" s="157"/>
      <c r="E297" s="158">
        <v>0.34</v>
      </c>
      <c r="F297" s="156"/>
      <c r="G297" s="156"/>
      <c r="H297" s="156"/>
      <c r="I297" s="156"/>
      <c r="J297" s="156"/>
      <c r="K297" s="156"/>
      <c r="L297" s="156"/>
      <c r="M297" s="156"/>
      <c r="N297" s="156"/>
      <c r="O297" s="156"/>
      <c r="P297" s="156"/>
      <c r="Q297" s="156"/>
      <c r="R297" s="156"/>
      <c r="S297" s="156"/>
      <c r="T297" s="156"/>
      <c r="U297" s="156"/>
      <c r="V297" s="156"/>
      <c r="W297" s="156"/>
      <c r="X297" s="156"/>
      <c r="Y297" s="147"/>
      <c r="Z297" s="147"/>
      <c r="AA297" s="147"/>
      <c r="AB297" s="147"/>
      <c r="AC297" s="147"/>
      <c r="AD297" s="147"/>
      <c r="AE297" s="147"/>
      <c r="AF297" s="147"/>
      <c r="AG297" s="147" t="s">
        <v>260</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176" t="s">
        <v>2917</v>
      </c>
      <c r="D298" s="157"/>
      <c r="E298" s="158">
        <v>0.18049999999999999</v>
      </c>
      <c r="F298" s="156"/>
      <c r="G298" s="156"/>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260</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86" t="s">
        <v>1030</v>
      </c>
      <c r="D299" s="183"/>
      <c r="E299" s="184">
        <v>5.2049999999999999E-2</v>
      </c>
      <c r="F299" s="156"/>
      <c r="G299" s="156"/>
      <c r="H299" s="156"/>
      <c r="I299" s="156"/>
      <c r="J299" s="156"/>
      <c r="K299" s="156"/>
      <c r="L299" s="156"/>
      <c r="M299" s="156"/>
      <c r="N299" s="156"/>
      <c r="O299" s="156"/>
      <c r="P299" s="156"/>
      <c r="Q299" s="156"/>
      <c r="R299" s="156"/>
      <c r="S299" s="156"/>
      <c r="T299" s="156"/>
      <c r="U299" s="156"/>
      <c r="V299" s="156"/>
      <c r="W299" s="156"/>
      <c r="X299" s="156"/>
      <c r="Y299" s="147"/>
      <c r="Z299" s="147"/>
      <c r="AA299" s="147"/>
      <c r="AB299" s="147"/>
      <c r="AC299" s="147"/>
      <c r="AD299" s="147"/>
      <c r="AE299" s="147"/>
      <c r="AF299" s="147"/>
      <c r="AG299" s="147" t="s">
        <v>260</v>
      </c>
      <c r="AH299" s="147">
        <v>4</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66">
        <v>56</v>
      </c>
      <c r="B300" s="167" t="s">
        <v>1362</v>
      </c>
      <c r="C300" s="175" t="s">
        <v>1363</v>
      </c>
      <c r="D300" s="168" t="s">
        <v>335</v>
      </c>
      <c r="E300" s="169">
        <v>1.7180000000000001E-2</v>
      </c>
      <c r="F300" s="170"/>
      <c r="G300" s="171">
        <f>ROUND(E300*F300,2)</f>
        <v>0</v>
      </c>
      <c r="H300" s="170"/>
      <c r="I300" s="171">
        <f>ROUND(E300*H300,2)</f>
        <v>0</v>
      </c>
      <c r="J300" s="170"/>
      <c r="K300" s="171">
        <f>ROUND(E300*J300,2)</f>
        <v>0</v>
      </c>
      <c r="L300" s="171">
        <v>21</v>
      </c>
      <c r="M300" s="171">
        <f>G300*(1+L300/100)</f>
        <v>0</v>
      </c>
      <c r="N300" s="171">
        <v>0</v>
      </c>
      <c r="O300" s="171">
        <f>ROUND(E300*N300,2)</f>
        <v>0</v>
      </c>
      <c r="P300" s="171">
        <v>0</v>
      </c>
      <c r="Q300" s="171">
        <f>ROUND(E300*P300,2)</f>
        <v>0</v>
      </c>
      <c r="R300" s="171" t="s">
        <v>710</v>
      </c>
      <c r="S300" s="171" t="s">
        <v>337</v>
      </c>
      <c r="T300" s="172" t="s">
        <v>338</v>
      </c>
      <c r="U300" s="156">
        <v>1.74</v>
      </c>
      <c r="V300" s="156">
        <f>ROUND(E300*U300,2)</f>
        <v>0.03</v>
      </c>
      <c r="W300" s="156"/>
      <c r="X300" s="156" t="s">
        <v>1294</v>
      </c>
      <c r="Y300" s="147"/>
      <c r="Z300" s="147"/>
      <c r="AA300" s="147"/>
      <c r="AB300" s="147"/>
      <c r="AC300" s="147"/>
      <c r="AD300" s="147"/>
      <c r="AE300" s="147"/>
      <c r="AF300" s="147"/>
      <c r="AG300" s="147" t="s">
        <v>1295</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264" t="s">
        <v>1364</v>
      </c>
      <c r="D301" s="265"/>
      <c r="E301" s="265"/>
      <c r="F301" s="265"/>
      <c r="G301" s="265"/>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351</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x14ac:dyDescent="0.2">
      <c r="A302" s="160" t="s">
        <v>250</v>
      </c>
      <c r="B302" s="161" t="s">
        <v>172</v>
      </c>
      <c r="C302" s="174" t="s">
        <v>173</v>
      </c>
      <c r="D302" s="162"/>
      <c r="E302" s="163"/>
      <c r="F302" s="164"/>
      <c r="G302" s="164">
        <f>SUMIF(AG303:AG320,"&lt;&gt;NOR",G303:G320)</f>
        <v>0</v>
      </c>
      <c r="H302" s="164"/>
      <c r="I302" s="164">
        <f>SUM(I303:I320)</f>
        <v>0</v>
      </c>
      <c r="J302" s="164"/>
      <c r="K302" s="164">
        <f>SUM(K303:K320)</f>
        <v>0</v>
      </c>
      <c r="L302" s="164"/>
      <c r="M302" s="164">
        <f>SUM(M303:M320)</f>
        <v>0</v>
      </c>
      <c r="N302" s="164"/>
      <c r="O302" s="164">
        <f>SUM(O303:O320)</f>
        <v>0</v>
      </c>
      <c r="P302" s="164"/>
      <c r="Q302" s="164">
        <f>SUM(Q303:Q320)</f>
        <v>0</v>
      </c>
      <c r="R302" s="164"/>
      <c r="S302" s="164"/>
      <c r="T302" s="165"/>
      <c r="U302" s="159"/>
      <c r="V302" s="159">
        <f>SUM(V303:V320)</f>
        <v>2.0700000000000003</v>
      </c>
      <c r="W302" s="159"/>
      <c r="X302" s="159"/>
      <c r="AG302" t="s">
        <v>251</v>
      </c>
    </row>
    <row r="303" spans="1:60" ht="22.5" outlineLevel="1" x14ac:dyDescent="0.2">
      <c r="A303" s="166">
        <v>57</v>
      </c>
      <c r="B303" s="167" t="s">
        <v>1368</v>
      </c>
      <c r="C303" s="175" t="s">
        <v>1369</v>
      </c>
      <c r="D303" s="168" t="s">
        <v>254</v>
      </c>
      <c r="E303" s="169">
        <v>4</v>
      </c>
      <c r="F303" s="170"/>
      <c r="G303" s="171">
        <f>ROUND(E303*F303,2)</f>
        <v>0</v>
      </c>
      <c r="H303" s="170"/>
      <c r="I303" s="171">
        <f>ROUND(E303*H303,2)</f>
        <v>0</v>
      </c>
      <c r="J303" s="170"/>
      <c r="K303" s="171">
        <f>ROUND(E303*J303,2)</f>
        <v>0</v>
      </c>
      <c r="L303" s="171">
        <v>21</v>
      </c>
      <c r="M303" s="171">
        <f>G303*(1+L303/100)</f>
        <v>0</v>
      </c>
      <c r="N303" s="171">
        <v>6.6E-4</v>
      </c>
      <c r="O303" s="171">
        <f>ROUND(E303*N303,2)</f>
        <v>0</v>
      </c>
      <c r="P303" s="171">
        <v>0</v>
      </c>
      <c r="Q303" s="171">
        <f>ROUND(E303*P303,2)</f>
        <v>0</v>
      </c>
      <c r="R303" s="171"/>
      <c r="S303" s="171" t="s">
        <v>255</v>
      </c>
      <c r="T303" s="172" t="s">
        <v>256</v>
      </c>
      <c r="U303" s="156">
        <v>0.23</v>
      </c>
      <c r="V303" s="156">
        <f>ROUND(E303*U303,2)</f>
        <v>0.92</v>
      </c>
      <c r="W303" s="156"/>
      <c r="X303" s="156" t="s">
        <v>257</v>
      </c>
      <c r="Y303" s="147"/>
      <c r="Z303" s="147"/>
      <c r="AA303" s="147"/>
      <c r="AB303" s="147"/>
      <c r="AC303" s="147"/>
      <c r="AD303" s="147"/>
      <c r="AE303" s="147"/>
      <c r="AF303" s="147"/>
      <c r="AG303" s="147" t="s">
        <v>258</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76" t="s">
        <v>259</v>
      </c>
      <c r="D304" s="157"/>
      <c r="E304" s="158"/>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260</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76" t="s">
        <v>2918</v>
      </c>
      <c r="D305" s="157"/>
      <c r="E305" s="158">
        <v>4</v>
      </c>
      <c r="F305" s="156"/>
      <c r="G305" s="156"/>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260</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ht="22.5" outlineLevel="1" x14ac:dyDescent="0.2">
      <c r="A306" s="166">
        <v>58</v>
      </c>
      <c r="B306" s="167" t="s">
        <v>1371</v>
      </c>
      <c r="C306" s="175" t="s">
        <v>1372</v>
      </c>
      <c r="D306" s="168" t="s">
        <v>254</v>
      </c>
      <c r="E306" s="169">
        <v>1</v>
      </c>
      <c r="F306" s="170"/>
      <c r="G306" s="171">
        <f>ROUND(E306*F306,2)</f>
        <v>0</v>
      </c>
      <c r="H306" s="170"/>
      <c r="I306" s="171">
        <f>ROUND(E306*H306,2)</f>
        <v>0</v>
      </c>
      <c r="J306" s="170"/>
      <c r="K306" s="171">
        <f>ROUND(E306*J306,2)</f>
        <v>0</v>
      </c>
      <c r="L306" s="171">
        <v>21</v>
      </c>
      <c r="M306" s="171">
        <f>G306*(1+L306/100)</f>
        <v>0</v>
      </c>
      <c r="N306" s="171">
        <v>6.6E-4</v>
      </c>
      <c r="O306" s="171">
        <f>ROUND(E306*N306,2)</f>
        <v>0</v>
      </c>
      <c r="P306" s="171">
        <v>0</v>
      </c>
      <c r="Q306" s="171">
        <f>ROUND(E306*P306,2)</f>
        <v>0</v>
      </c>
      <c r="R306" s="171"/>
      <c r="S306" s="171" t="s">
        <v>255</v>
      </c>
      <c r="T306" s="172" t="s">
        <v>256</v>
      </c>
      <c r="U306" s="156">
        <v>0.23</v>
      </c>
      <c r="V306" s="156">
        <f>ROUND(E306*U306,2)</f>
        <v>0.23</v>
      </c>
      <c r="W306" s="156"/>
      <c r="X306" s="156" t="s">
        <v>257</v>
      </c>
      <c r="Y306" s="147"/>
      <c r="Z306" s="147"/>
      <c r="AA306" s="147"/>
      <c r="AB306" s="147"/>
      <c r="AC306" s="147"/>
      <c r="AD306" s="147"/>
      <c r="AE306" s="147"/>
      <c r="AF306" s="147"/>
      <c r="AG306" s="147" t="s">
        <v>258</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76" t="s">
        <v>259</v>
      </c>
      <c r="D307" s="157"/>
      <c r="E307" s="158"/>
      <c r="F307" s="156"/>
      <c r="G307" s="156"/>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260</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76" t="s">
        <v>2919</v>
      </c>
      <c r="D308" s="157"/>
      <c r="E308" s="158">
        <v>1</v>
      </c>
      <c r="F308" s="156"/>
      <c r="G308" s="15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260</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ht="22.5" outlineLevel="1" x14ac:dyDescent="0.2">
      <c r="A309" s="166">
        <v>59</v>
      </c>
      <c r="B309" s="167" t="s">
        <v>1374</v>
      </c>
      <c r="C309" s="175" t="s">
        <v>1375</v>
      </c>
      <c r="D309" s="168" t="s">
        <v>254</v>
      </c>
      <c r="E309" s="169">
        <v>1</v>
      </c>
      <c r="F309" s="170"/>
      <c r="G309" s="171">
        <f>ROUND(E309*F309,2)</f>
        <v>0</v>
      </c>
      <c r="H309" s="170"/>
      <c r="I309" s="171">
        <f>ROUND(E309*H309,2)</f>
        <v>0</v>
      </c>
      <c r="J309" s="170"/>
      <c r="K309" s="171">
        <f>ROUND(E309*J309,2)</f>
        <v>0</v>
      </c>
      <c r="L309" s="171">
        <v>21</v>
      </c>
      <c r="M309" s="171">
        <f>G309*(1+L309/100)</f>
        <v>0</v>
      </c>
      <c r="N309" s="171">
        <v>6.6E-4</v>
      </c>
      <c r="O309" s="171">
        <f>ROUND(E309*N309,2)</f>
        <v>0</v>
      </c>
      <c r="P309" s="171">
        <v>0</v>
      </c>
      <c r="Q309" s="171">
        <f>ROUND(E309*P309,2)</f>
        <v>0</v>
      </c>
      <c r="R309" s="171"/>
      <c r="S309" s="171" t="s">
        <v>255</v>
      </c>
      <c r="T309" s="172" t="s">
        <v>256</v>
      </c>
      <c r="U309" s="156">
        <v>0.23</v>
      </c>
      <c r="V309" s="156">
        <f>ROUND(E309*U309,2)</f>
        <v>0.23</v>
      </c>
      <c r="W309" s="156"/>
      <c r="X309" s="156" t="s">
        <v>257</v>
      </c>
      <c r="Y309" s="147"/>
      <c r="Z309" s="147"/>
      <c r="AA309" s="147"/>
      <c r="AB309" s="147"/>
      <c r="AC309" s="147"/>
      <c r="AD309" s="147"/>
      <c r="AE309" s="147"/>
      <c r="AF309" s="147"/>
      <c r="AG309" s="147" t="s">
        <v>258</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176" t="s">
        <v>259</v>
      </c>
      <c r="D310" s="157"/>
      <c r="E310" s="158"/>
      <c r="F310" s="156"/>
      <c r="G310" s="156"/>
      <c r="H310" s="156"/>
      <c r="I310" s="156"/>
      <c r="J310" s="156"/>
      <c r="K310" s="156"/>
      <c r="L310" s="156"/>
      <c r="M310" s="156"/>
      <c r="N310" s="156"/>
      <c r="O310" s="156"/>
      <c r="P310" s="156"/>
      <c r="Q310" s="156"/>
      <c r="R310" s="156"/>
      <c r="S310" s="156"/>
      <c r="T310" s="156"/>
      <c r="U310" s="156"/>
      <c r="V310" s="156"/>
      <c r="W310" s="156"/>
      <c r="X310" s="156"/>
      <c r="Y310" s="147"/>
      <c r="Z310" s="147"/>
      <c r="AA310" s="147"/>
      <c r="AB310" s="147"/>
      <c r="AC310" s="147"/>
      <c r="AD310" s="147"/>
      <c r="AE310" s="147"/>
      <c r="AF310" s="147"/>
      <c r="AG310" s="147" t="s">
        <v>260</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76" t="s">
        <v>2920</v>
      </c>
      <c r="D311" s="157"/>
      <c r="E311" s="158">
        <v>1</v>
      </c>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260</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ht="22.5" outlineLevel="1" x14ac:dyDescent="0.2">
      <c r="A312" s="166">
        <v>60</v>
      </c>
      <c r="B312" s="167" t="s">
        <v>1377</v>
      </c>
      <c r="C312" s="175" t="s">
        <v>1378</v>
      </c>
      <c r="D312" s="168" t="s">
        <v>254</v>
      </c>
      <c r="E312" s="169">
        <v>1</v>
      </c>
      <c r="F312" s="170"/>
      <c r="G312" s="171">
        <f>ROUND(E312*F312,2)</f>
        <v>0</v>
      </c>
      <c r="H312" s="170"/>
      <c r="I312" s="171">
        <f>ROUND(E312*H312,2)</f>
        <v>0</v>
      </c>
      <c r="J312" s="170"/>
      <c r="K312" s="171">
        <f>ROUND(E312*J312,2)</f>
        <v>0</v>
      </c>
      <c r="L312" s="171">
        <v>21</v>
      </c>
      <c r="M312" s="171">
        <f>G312*(1+L312/100)</f>
        <v>0</v>
      </c>
      <c r="N312" s="171">
        <v>6.6E-4</v>
      </c>
      <c r="O312" s="171">
        <f>ROUND(E312*N312,2)</f>
        <v>0</v>
      </c>
      <c r="P312" s="171">
        <v>0</v>
      </c>
      <c r="Q312" s="171">
        <f>ROUND(E312*P312,2)</f>
        <v>0</v>
      </c>
      <c r="R312" s="171"/>
      <c r="S312" s="171" t="s">
        <v>255</v>
      </c>
      <c r="T312" s="172" t="s">
        <v>256</v>
      </c>
      <c r="U312" s="156">
        <v>0.23</v>
      </c>
      <c r="V312" s="156">
        <f>ROUND(E312*U312,2)</f>
        <v>0.23</v>
      </c>
      <c r="W312" s="156"/>
      <c r="X312" s="156" t="s">
        <v>257</v>
      </c>
      <c r="Y312" s="147"/>
      <c r="Z312" s="147"/>
      <c r="AA312" s="147"/>
      <c r="AB312" s="147"/>
      <c r="AC312" s="147"/>
      <c r="AD312" s="147"/>
      <c r="AE312" s="147"/>
      <c r="AF312" s="147"/>
      <c r="AG312" s="147" t="s">
        <v>258</v>
      </c>
      <c r="AH312" s="147"/>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76" t="s">
        <v>259</v>
      </c>
      <c r="D313" s="157"/>
      <c r="E313" s="158"/>
      <c r="F313" s="156"/>
      <c r="G313" s="156"/>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260</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76" t="s">
        <v>2921</v>
      </c>
      <c r="D314" s="157"/>
      <c r="E314" s="158">
        <v>1</v>
      </c>
      <c r="F314" s="156"/>
      <c r="G314" s="156"/>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260</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ht="22.5" outlineLevel="1" x14ac:dyDescent="0.2">
      <c r="A315" s="166">
        <v>61</v>
      </c>
      <c r="B315" s="167" t="s">
        <v>1380</v>
      </c>
      <c r="C315" s="175" t="s">
        <v>1381</v>
      </c>
      <c r="D315" s="168" t="s">
        <v>254</v>
      </c>
      <c r="E315" s="169">
        <v>1</v>
      </c>
      <c r="F315" s="170"/>
      <c r="G315" s="171">
        <f>ROUND(E315*F315,2)</f>
        <v>0</v>
      </c>
      <c r="H315" s="170"/>
      <c r="I315" s="171">
        <f>ROUND(E315*H315,2)</f>
        <v>0</v>
      </c>
      <c r="J315" s="170"/>
      <c r="K315" s="171">
        <f>ROUND(E315*J315,2)</f>
        <v>0</v>
      </c>
      <c r="L315" s="171">
        <v>21</v>
      </c>
      <c r="M315" s="171">
        <f>G315*(1+L315/100)</f>
        <v>0</v>
      </c>
      <c r="N315" s="171">
        <v>6.6E-4</v>
      </c>
      <c r="O315" s="171">
        <f>ROUND(E315*N315,2)</f>
        <v>0</v>
      </c>
      <c r="P315" s="171">
        <v>0</v>
      </c>
      <c r="Q315" s="171">
        <f>ROUND(E315*P315,2)</f>
        <v>0</v>
      </c>
      <c r="R315" s="171"/>
      <c r="S315" s="171" t="s">
        <v>255</v>
      </c>
      <c r="T315" s="172" t="s">
        <v>256</v>
      </c>
      <c r="U315" s="156">
        <v>0.23</v>
      </c>
      <c r="V315" s="156">
        <f>ROUND(E315*U315,2)</f>
        <v>0.23</v>
      </c>
      <c r="W315" s="156"/>
      <c r="X315" s="156" t="s">
        <v>257</v>
      </c>
      <c r="Y315" s="147"/>
      <c r="Z315" s="147"/>
      <c r="AA315" s="147"/>
      <c r="AB315" s="147"/>
      <c r="AC315" s="147"/>
      <c r="AD315" s="147"/>
      <c r="AE315" s="147"/>
      <c r="AF315" s="147"/>
      <c r="AG315" s="147" t="s">
        <v>258</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76" t="s">
        <v>259</v>
      </c>
      <c r="D316" s="157"/>
      <c r="E316" s="158"/>
      <c r="F316" s="156"/>
      <c r="G316" s="15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260</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76" t="s">
        <v>2922</v>
      </c>
      <c r="D317" s="157"/>
      <c r="E317" s="158">
        <v>1</v>
      </c>
      <c r="F317" s="156"/>
      <c r="G317" s="156"/>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260</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66">
        <v>62</v>
      </c>
      <c r="B318" s="167" t="s">
        <v>1383</v>
      </c>
      <c r="C318" s="175" t="s">
        <v>1384</v>
      </c>
      <c r="D318" s="168" t="s">
        <v>254</v>
      </c>
      <c r="E318" s="169">
        <v>1</v>
      </c>
      <c r="F318" s="170"/>
      <c r="G318" s="171">
        <f>ROUND(E318*F318,2)</f>
        <v>0</v>
      </c>
      <c r="H318" s="170"/>
      <c r="I318" s="171">
        <f>ROUND(E318*H318,2)</f>
        <v>0</v>
      </c>
      <c r="J318" s="170"/>
      <c r="K318" s="171">
        <f>ROUND(E318*J318,2)</f>
        <v>0</v>
      </c>
      <c r="L318" s="171">
        <v>21</v>
      </c>
      <c r="M318" s="171">
        <f>G318*(1+L318/100)</f>
        <v>0</v>
      </c>
      <c r="N318" s="171">
        <v>6.6E-4</v>
      </c>
      <c r="O318" s="171">
        <f>ROUND(E318*N318,2)</f>
        <v>0</v>
      </c>
      <c r="P318" s="171">
        <v>0</v>
      </c>
      <c r="Q318" s="171">
        <f>ROUND(E318*P318,2)</f>
        <v>0</v>
      </c>
      <c r="R318" s="171"/>
      <c r="S318" s="171" t="s">
        <v>255</v>
      </c>
      <c r="T318" s="172" t="s">
        <v>256</v>
      </c>
      <c r="U318" s="156">
        <v>0.23</v>
      </c>
      <c r="V318" s="156">
        <f>ROUND(E318*U318,2)</f>
        <v>0.23</v>
      </c>
      <c r="W318" s="156"/>
      <c r="X318" s="156" t="s">
        <v>257</v>
      </c>
      <c r="Y318" s="147"/>
      <c r="Z318" s="147"/>
      <c r="AA318" s="147"/>
      <c r="AB318" s="147"/>
      <c r="AC318" s="147"/>
      <c r="AD318" s="147"/>
      <c r="AE318" s="147"/>
      <c r="AF318" s="147"/>
      <c r="AG318" s="147" t="s">
        <v>258</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76" t="s">
        <v>259</v>
      </c>
      <c r="D319" s="157"/>
      <c r="E319" s="158"/>
      <c r="F319" s="156"/>
      <c r="G319" s="156"/>
      <c r="H319" s="156"/>
      <c r="I319" s="156"/>
      <c r="J319" s="156"/>
      <c r="K319" s="156"/>
      <c r="L319" s="156"/>
      <c r="M319" s="156"/>
      <c r="N319" s="156"/>
      <c r="O319" s="156"/>
      <c r="P319" s="156"/>
      <c r="Q319" s="156"/>
      <c r="R319" s="156"/>
      <c r="S319" s="156"/>
      <c r="T319" s="156"/>
      <c r="U319" s="156"/>
      <c r="V319" s="156"/>
      <c r="W319" s="156"/>
      <c r="X319" s="156"/>
      <c r="Y319" s="147"/>
      <c r="Z319" s="147"/>
      <c r="AA319" s="147"/>
      <c r="AB319" s="147"/>
      <c r="AC319" s="147"/>
      <c r="AD319" s="147"/>
      <c r="AE319" s="147"/>
      <c r="AF319" s="147"/>
      <c r="AG319" s="147" t="s">
        <v>260</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76" t="s">
        <v>2923</v>
      </c>
      <c r="D320" s="157"/>
      <c r="E320" s="158">
        <v>1</v>
      </c>
      <c r="F320" s="156"/>
      <c r="G320" s="156"/>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260</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x14ac:dyDescent="0.2">
      <c r="A321" s="160" t="s">
        <v>250</v>
      </c>
      <c r="B321" s="161" t="s">
        <v>181</v>
      </c>
      <c r="C321" s="174" t="s">
        <v>182</v>
      </c>
      <c r="D321" s="162"/>
      <c r="E321" s="163"/>
      <c r="F321" s="164"/>
      <c r="G321" s="164">
        <f>SUMIF(AG322:AG324,"&lt;&gt;NOR",G322:G324)</f>
        <v>0</v>
      </c>
      <c r="H321" s="164"/>
      <c r="I321" s="164">
        <f>SUM(I322:I324)</f>
        <v>0</v>
      </c>
      <c r="J321" s="164"/>
      <c r="K321" s="164">
        <f>SUM(K322:K324)</f>
        <v>0</v>
      </c>
      <c r="L321" s="164"/>
      <c r="M321" s="164">
        <f>SUM(M322:M324)</f>
        <v>0</v>
      </c>
      <c r="N321" s="164"/>
      <c r="O321" s="164">
        <f>SUM(O322:O324)</f>
        <v>0</v>
      </c>
      <c r="P321" s="164"/>
      <c r="Q321" s="164">
        <f>SUM(Q322:Q324)</f>
        <v>0</v>
      </c>
      <c r="R321" s="164"/>
      <c r="S321" s="164"/>
      <c r="T321" s="165"/>
      <c r="U321" s="159"/>
      <c r="V321" s="159">
        <f>SUM(V322:V324)</f>
        <v>0.65</v>
      </c>
      <c r="W321" s="159"/>
      <c r="X321" s="159"/>
      <c r="AG321" t="s">
        <v>251</v>
      </c>
    </row>
    <row r="322" spans="1:60" outlineLevel="1" x14ac:dyDescent="0.2">
      <c r="A322" s="166">
        <v>63</v>
      </c>
      <c r="B322" s="167" t="s">
        <v>736</v>
      </c>
      <c r="C322" s="175" t="s">
        <v>737</v>
      </c>
      <c r="D322" s="168" t="s">
        <v>389</v>
      </c>
      <c r="E322" s="169">
        <v>1</v>
      </c>
      <c r="F322" s="170"/>
      <c r="G322" s="171">
        <f>ROUND(E322*F322,2)</f>
        <v>0</v>
      </c>
      <c r="H322" s="170"/>
      <c r="I322" s="171">
        <f>ROUND(E322*H322,2)</f>
        <v>0</v>
      </c>
      <c r="J322" s="170"/>
      <c r="K322" s="171">
        <f>ROUND(E322*J322,2)</f>
        <v>0</v>
      </c>
      <c r="L322" s="171">
        <v>21</v>
      </c>
      <c r="M322" s="171">
        <f>G322*(1+L322/100)</f>
        <v>0</v>
      </c>
      <c r="N322" s="171">
        <v>6.2E-4</v>
      </c>
      <c r="O322" s="171">
        <f>ROUND(E322*N322,2)</f>
        <v>0</v>
      </c>
      <c r="P322" s="171">
        <v>0</v>
      </c>
      <c r="Q322" s="171">
        <f>ROUND(E322*P322,2)</f>
        <v>0</v>
      </c>
      <c r="R322" s="171"/>
      <c r="S322" s="171" t="s">
        <v>255</v>
      </c>
      <c r="T322" s="172" t="s">
        <v>256</v>
      </c>
      <c r="U322" s="156">
        <v>0.65</v>
      </c>
      <c r="V322" s="156">
        <f>ROUND(E322*U322,2)</f>
        <v>0.65</v>
      </c>
      <c r="W322" s="156"/>
      <c r="X322" s="156" t="s">
        <v>257</v>
      </c>
      <c r="Y322" s="147"/>
      <c r="Z322" s="147"/>
      <c r="AA322" s="147"/>
      <c r="AB322" s="147"/>
      <c r="AC322" s="147"/>
      <c r="AD322" s="147"/>
      <c r="AE322" s="147"/>
      <c r="AF322" s="147"/>
      <c r="AG322" s="147" t="s">
        <v>258</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176" t="s">
        <v>259</v>
      </c>
      <c r="D323" s="157"/>
      <c r="E323" s="158"/>
      <c r="F323" s="156"/>
      <c r="G323" s="156"/>
      <c r="H323" s="156"/>
      <c r="I323" s="156"/>
      <c r="J323" s="156"/>
      <c r="K323" s="156"/>
      <c r="L323" s="156"/>
      <c r="M323" s="156"/>
      <c r="N323" s="156"/>
      <c r="O323" s="156"/>
      <c r="P323" s="156"/>
      <c r="Q323" s="156"/>
      <c r="R323" s="156"/>
      <c r="S323" s="156"/>
      <c r="T323" s="156"/>
      <c r="U323" s="156"/>
      <c r="V323" s="156"/>
      <c r="W323" s="156"/>
      <c r="X323" s="156"/>
      <c r="Y323" s="147"/>
      <c r="Z323" s="147"/>
      <c r="AA323" s="147"/>
      <c r="AB323" s="147"/>
      <c r="AC323" s="147"/>
      <c r="AD323" s="147"/>
      <c r="AE323" s="147"/>
      <c r="AF323" s="147"/>
      <c r="AG323" s="147" t="s">
        <v>260</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176" t="s">
        <v>2924</v>
      </c>
      <c r="D324" s="157"/>
      <c r="E324" s="158">
        <v>1</v>
      </c>
      <c r="F324" s="156"/>
      <c r="G324" s="156"/>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260</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x14ac:dyDescent="0.2">
      <c r="A325" s="160" t="s">
        <v>250</v>
      </c>
      <c r="B325" s="161" t="s">
        <v>192</v>
      </c>
      <c r="C325" s="174" t="s">
        <v>193</v>
      </c>
      <c r="D325" s="162"/>
      <c r="E325" s="163"/>
      <c r="F325" s="164"/>
      <c r="G325" s="164">
        <f>SUMIF(AG326:AG333,"&lt;&gt;NOR",G326:G333)</f>
        <v>0</v>
      </c>
      <c r="H325" s="164"/>
      <c r="I325" s="164">
        <f>SUM(I326:I333)</f>
        <v>0</v>
      </c>
      <c r="J325" s="164"/>
      <c r="K325" s="164">
        <f>SUM(K326:K333)</f>
        <v>0</v>
      </c>
      <c r="L325" s="164"/>
      <c r="M325" s="164">
        <f>SUM(M326:M333)</f>
        <v>0</v>
      </c>
      <c r="N325" s="164"/>
      <c r="O325" s="164">
        <f>SUM(O326:O333)</f>
        <v>0.15</v>
      </c>
      <c r="P325" s="164"/>
      <c r="Q325" s="164">
        <f>SUM(Q326:Q333)</f>
        <v>0</v>
      </c>
      <c r="R325" s="164"/>
      <c r="S325" s="164"/>
      <c r="T325" s="165"/>
      <c r="U325" s="159"/>
      <c r="V325" s="159">
        <f>SUM(V326:V333)</f>
        <v>0</v>
      </c>
      <c r="W325" s="159"/>
      <c r="X325" s="159"/>
      <c r="AG325" t="s">
        <v>251</v>
      </c>
    </row>
    <row r="326" spans="1:60" ht="22.5" outlineLevel="1" x14ac:dyDescent="0.2">
      <c r="A326" s="166">
        <v>64</v>
      </c>
      <c r="B326" s="167" t="s">
        <v>2925</v>
      </c>
      <c r="C326" s="175" t="s">
        <v>2926</v>
      </c>
      <c r="D326" s="168" t="s">
        <v>376</v>
      </c>
      <c r="E326" s="169">
        <v>35.090000000000003</v>
      </c>
      <c r="F326" s="170"/>
      <c r="G326" s="171">
        <f>ROUND(E326*F326,2)</f>
        <v>0</v>
      </c>
      <c r="H326" s="170"/>
      <c r="I326" s="171">
        <f>ROUND(E326*H326,2)</f>
        <v>0</v>
      </c>
      <c r="J326" s="170"/>
      <c r="K326" s="171">
        <f>ROUND(E326*J326,2)</f>
        <v>0</v>
      </c>
      <c r="L326" s="171">
        <v>21</v>
      </c>
      <c r="M326" s="171">
        <f>G326*(1+L326/100)</f>
        <v>0</v>
      </c>
      <c r="N326" s="171">
        <v>4.2700000000000004E-3</v>
      </c>
      <c r="O326" s="171">
        <f>ROUND(E326*N326,2)</f>
        <v>0.15</v>
      </c>
      <c r="P326" s="171">
        <v>0</v>
      </c>
      <c r="Q326" s="171">
        <f>ROUND(E326*P326,2)</f>
        <v>0</v>
      </c>
      <c r="R326" s="171"/>
      <c r="S326" s="171" t="s">
        <v>255</v>
      </c>
      <c r="T326" s="172" t="s">
        <v>256</v>
      </c>
      <c r="U326" s="156">
        <v>0</v>
      </c>
      <c r="V326" s="156">
        <f>ROUND(E326*U326,2)</f>
        <v>0</v>
      </c>
      <c r="W326" s="156"/>
      <c r="X326" s="156" t="s">
        <v>257</v>
      </c>
      <c r="Y326" s="147"/>
      <c r="Z326" s="147"/>
      <c r="AA326" s="147"/>
      <c r="AB326" s="147"/>
      <c r="AC326" s="147"/>
      <c r="AD326" s="147"/>
      <c r="AE326" s="147"/>
      <c r="AF326" s="147"/>
      <c r="AG326" s="147" t="s">
        <v>258</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54"/>
      <c r="B327" s="155"/>
      <c r="C327" s="266" t="s">
        <v>1388</v>
      </c>
      <c r="D327" s="267"/>
      <c r="E327" s="267"/>
      <c r="F327" s="267"/>
      <c r="G327" s="267"/>
      <c r="H327" s="156"/>
      <c r="I327" s="156"/>
      <c r="J327" s="156"/>
      <c r="K327" s="156"/>
      <c r="L327" s="156"/>
      <c r="M327" s="156"/>
      <c r="N327" s="156"/>
      <c r="O327" s="156"/>
      <c r="P327" s="156"/>
      <c r="Q327" s="156"/>
      <c r="R327" s="156"/>
      <c r="S327" s="156"/>
      <c r="T327" s="156"/>
      <c r="U327" s="156"/>
      <c r="V327" s="156"/>
      <c r="W327" s="156"/>
      <c r="X327" s="156"/>
      <c r="Y327" s="147"/>
      <c r="Z327" s="147"/>
      <c r="AA327" s="147"/>
      <c r="AB327" s="147"/>
      <c r="AC327" s="147"/>
      <c r="AD327" s="147"/>
      <c r="AE327" s="147"/>
      <c r="AF327" s="147"/>
      <c r="AG327" s="147" t="s">
        <v>404</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268" t="s">
        <v>1389</v>
      </c>
      <c r="D328" s="269"/>
      <c r="E328" s="269"/>
      <c r="F328" s="269"/>
      <c r="G328" s="269"/>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404</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76" t="s">
        <v>259</v>
      </c>
      <c r="D329" s="157"/>
      <c r="E329" s="158"/>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260</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76" t="s">
        <v>2907</v>
      </c>
      <c r="D330" s="157"/>
      <c r="E330" s="158">
        <v>14.55</v>
      </c>
      <c r="F330" s="156"/>
      <c r="G330" s="156"/>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260</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76" t="s">
        <v>2885</v>
      </c>
      <c r="D331" s="157"/>
      <c r="E331" s="158">
        <v>9.2100000000000009</v>
      </c>
      <c r="F331" s="156"/>
      <c r="G331" s="156"/>
      <c r="H331" s="156"/>
      <c r="I331" s="156"/>
      <c r="J331" s="156"/>
      <c r="K331" s="156"/>
      <c r="L331" s="156"/>
      <c r="M331" s="156"/>
      <c r="N331" s="156"/>
      <c r="O331" s="156"/>
      <c r="P331" s="156"/>
      <c r="Q331" s="156"/>
      <c r="R331" s="156"/>
      <c r="S331" s="156"/>
      <c r="T331" s="156"/>
      <c r="U331" s="156"/>
      <c r="V331" s="156"/>
      <c r="W331" s="156"/>
      <c r="X331" s="156"/>
      <c r="Y331" s="147"/>
      <c r="Z331" s="147"/>
      <c r="AA331" s="147"/>
      <c r="AB331" s="147"/>
      <c r="AC331" s="147"/>
      <c r="AD331" s="147"/>
      <c r="AE331" s="147"/>
      <c r="AF331" s="147"/>
      <c r="AG331" s="147" t="s">
        <v>260</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76" t="s">
        <v>2878</v>
      </c>
      <c r="D332" s="157"/>
      <c r="E332" s="158">
        <v>3.61</v>
      </c>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260</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76" t="s">
        <v>2908</v>
      </c>
      <c r="D333" s="157"/>
      <c r="E333" s="158">
        <v>7.72</v>
      </c>
      <c r="F333" s="156"/>
      <c r="G333" s="156"/>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260</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x14ac:dyDescent="0.2">
      <c r="A334" s="160" t="s">
        <v>250</v>
      </c>
      <c r="B334" s="161" t="s">
        <v>196</v>
      </c>
      <c r="C334" s="174" t="s">
        <v>197</v>
      </c>
      <c r="D334" s="162"/>
      <c r="E334" s="163"/>
      <c r="F334" s="164"/>
      <c r="G334" s="164">
        <f>SUMIF(AG335:AG352,"&lt;&gt;NOR",G335:G352)</f>
        <v>0</v>
      </c>
      <c r="H334" s="164"/>
      <c r="I334" s="164">
        <f>SUM(I335:I352)</f>
        <v>0</v>
      </c>
      <c r="J334" s="164"/>
      <c r="K334" s="164">
        <f>SUM(K335:K352)</f>
        <v>0</v>
      </c>
      <c r="L334" s="164"/>
      <c r="M334" s="164">
        <f>SUM(M335:M352)</f>
        <v>0</v>
      </c>
      <c r="N334" s="164"/>
      <c r="O334" s="164">
        <f>SUM(O335:O352)</f>
        <v>4.43</v>
      </c>
      <c r="P334" s="164"/>
      <c r="Q334" s="164">
        <f>SUM(Q335:Q352)</f>
        <v>0</v>
      </c>
      <c r="R334" s="164"/>
      <c r="S334" s="164"/>
      <c r="T334" s="165"/>
      <c r="U334" s="159"/>
      <c r="V334" s="159">
        <f>SUM(V335:V352)</f>
        <v>130.82</v>
      </c>
      <c r="W334" s="159"/>
      <c r="X334" s="159"/>
      <c r="AG334" t="s">
        <v>251</v>
      </c>
    </row>
    <row r="335" spans="1:60" outlineLevel="1" x14ac:dyDescent="0.2">
      <c r="A335" s="166">
        <v>65</v>
      </c>
      <c r="B335" s="167" t="s">
        <v>1422</v>
      </c>
      <c r="C335" s="175" t="s">
        <v>1423</v>
      </c>
      <c r="D335" s="168" t="s">
        <v>690</v>
      </c>
      <c r="E335" s="169">
        <v>20.04</v>
      </c>
      <c r="F335" s="170"/>
      <c r="G335" s="171">
        <f>ROUND(E335*F335,2)</f>
        <v>0</v>
      </c>
      <c r="H335" s="170"/>
      <c r="I335" s="171">
        <f>ROUND(E335*H335,2)</f>
        <v>0</v>
      </c>
      <c r="J335" s="170"/>
      <c r="K335" s="171">
        <f>ROUND(E335*J335,2)</f>
        <v>0</v>
      </c>
      <c r="L335" s="171">
        <v>21</v>
      </c>
      <c r="M335" s="171">
        <f>G335*(1+L335/100)</f>
        <v>0</v>
      </c>
      <c r="N335" s="171">
        <v>0</v>
      </c>
      <c r="O335" s="171">
        <f>ROUND(E335*N335,2)</f>
        <v>0</v>
      </c>
      <c r="P335" s="171">
        <v>0</v>
      </c>
      <c r="Q335" s="171">
        <f>ROUND(E335*P335,2)</f>
        <v>0</v>
      </c>
      <c r="R335" s="171"/>
      <c r="S335" s="171" t="s">
        <v>255</v>
      </c>
      <c r="T335" s="172" t="s">
        <v>256</v>
      </c>
      <c r="U335" s="156">
        <v>0</v>
      </c>
      <c r="V335" s="156">
        <f>ROUND(E335*U335,2)</f>
        <v>0</v>
      </c>
      <c r="W335" s="156"/>
      <c r="X335" s="156" t="s">
        <v>257</v>
      </c>
      <c r="Y335" s="147"/>
      <c r="Z335" s="147"/>
      <c r="AA335" s="147"/>
      <c r="AB335" s="147"/>
      <c r="AC335" s="147"/>
      <c r="AD335" s="147"/>
      <c r="AE335" s="147"/>
      <c r="AF335" s="147"/>
      <c r="AG335" s="147" t="s">
        <v>258</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76" t="s">
        <v>259</v>
      </c>
      <c r="D336" s="157"/>
      <c r="E336" s="158"/>
      <c r="F336" s="156"/>
      <c r="G336" s="156"/>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260</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76" t="s">
        <v>2927</v>
      </c>
      <c r="D337" s="157"/>
      <c r="E337" s="158">
        <v>20.04</v>
      </c>
      <c r="F337" s="156"/>
      <c r="G337" s="156"/>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260</v>
      </c>
      <c r="AH337" s="147">
        <v>5</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66">
        <v>66</v>
      </c>
      <c r="B338" s="167" t="s">
        <v>1426</v>
      </c>
      <c r="C338" s="175" t="s">
        <v>1427</v>
      </c>
      <c r="D338" s="168" t="s">
        <v>376</v>
      </c>
      <c r="E338" s="169">
        <v>20.04</v>
      </c>
      <c r="F338" s="170"/>
      <c r="G338" s="171">
        <f>ROUND(E338*F338,2)</f>
        <v>0</v>
      </c>
      <c r="H338" s="170"/>
      <c r="I338" s="171">
        <f>ROUND(E338*H338,2)</f>
        <v>0</v>
      </c>
      <c r="J338" s="170"/>
      <c r="K338" s="171">
        <f>ROUND(E338*J338,2)</f>
        <v>0</v>
      </c>
      <c r="L338" s="171">
        <v>21</v>
      </c>
      <c r="M338" s="171">
        <f>G338*(1+L338/100)</f>
        <v>0</v>
      </c>
      <c r="N338" s="171">
        <v>7.0099999999999996E-2</v>
      </c>
      <c r="O338" s="171">
        <f>ROUND(E338*N338,2)</f>
        <v>1.4</v>
      </c>
      <c r="P338" s="171">
        <v>0</v>
      </c>
      <c r="Q338" s="171">
        <f>ROUND(E338*P338,2)</f>
        <v>0</v>
      </c>
      <c r="R338" s="171"/>
      <c r="S338" s="171" t="s">
        <v>255</v>
      </c>
      <c r="T338" s="172" t="s">
        <v>256</v>
      </c>
      <c r="U338" s="156">
        <v>1.66</v>
      </c>
      <c r="V338" s="156">
        <f>ROUND(E338*U338,2)</f>
        <v>33.270000000000003</v>
      </c>
      <c r="W338" s="156"/>
      <c r="X338" s="156" t="s">
        <v>257</v>
      </c>
      <c r="Y338" s="147"/>
      <c r="Z338" s="147"/>
      <c r="AA338" s="147"/>
      <c r="AB338" s="147"/>
      <c r="AC338" s="147"/>
      <c r="AD338" s="147"/>
      <c r="AE338" s="147"/>
      <c r="AF338" s="147"/>
      <c r="AG338" s="147" t="s">
        <v>258</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76" t="s">
        <v>259</v>
      </c>
      <c r="D339" s="157"/>
      <c r="E339" s="158"/>
      <c r="F339" s="156"/>
      <c r="G339" s="1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260</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76" t="s">
        <v>2863</v>
      </c>
      <c r="D340" s="157"/>
      <c r="E340" s="158">
        <v>13.24</v>
      </c>
      <c r="F340" s="156"/>
      <c r="G340" s="156"/>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260</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76" t="s">
        <v>2928</v>
      </c>
      <c r="D341" s="157"/>
      <c r="E341" s="158">
        <v>5.8</v>
      </c>
      <c r="F341" s="156"/>
      <c r="G341" s="156"/>
      <c r="H341" s="156"/>
      <c r="I341" s="156"/>
      <c r="J341" s="156"/>
      <c r="K341" s="156"/>
      <c r="L341" s="156"/>
      <c r="M341" s="156"/>
      <c r="N341" s="156"/>
      <c r="O341" s="156"/>
      <c r="P341" s="156"/>
      <c r="Q341" s="156"/>
      <c r="R341" s="156"/>
      <c r="S341" s="156"/>
      <c r="T341" s="156"/>
      <c r="U341" s="156"/>
      <c r="V341" s="156"/>
      <c r="W341" s="156"/>
      <c r="X341" s="156"/>
      <c r="Y341" s="147"/>
      <c r="Z341" s="147"/>
      <c r="AA341" s="147"/>
      <c r="AB341" s="147"/>
      <c r="AC341" s="147"/>
      <c r="AD341" s="147"/>
      <c r="AE341" s="147"/>
      <c r="AF341" s="147"/>
      <c r="AG341" s="147" t="s">
        <v>260</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76" t="s">
        <v>2929</v>
      </c>
      <c r="D342" s="157"/>
      <c r="E342" s="158">
        <v>1</v>
      </c>
      <c r="F342" s="156"/>
      <c r="G342" s="156"/>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260</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66">
        <v>67</v>
      </c>
      <c r="B343" s="167" t="s">
        <v>1441</v>
      </c>
      <c r="C343" s="175" t="s">
        <v>1442</v>
      </c>
      <c r="D343" s="168" t="s">
        <v>376</v>
      </c>
      <c r="E343" s="169">
        <v>43.16</v>
      </c>
      <c r="F343" s="170"/>
      <c r="G343" s="171">
        <f>ROUND(E343*F343,2)</f>
        <v>0</v>
      </c>
      <c r="H343" s="170"/>
      <c r="I343" s="171">
        <f>ROUND(E343*H343,2)</f>
        <v>0</v>
      </c>
      <c r="J343" s="170"/>
      <c r="K343" s="171">
        <f>ROUND(E343*J343,2)</f>
        <v>0</v>
      </c>
      <c r="L343" s="171">
        <v>21</v>
      </c>
      <c r="M343" s="171">
        <f>G343*(1+L343/100)</f>
        <v>0</v>
      </c>
      <c r="N343" s="171">
        <v>0</v>
      </c>
      <c r="O343" s="171">
        <f>ROUND(E343*N343,2)</f>
        <v>0</v>
      </c>
      <c r="P343" s="171">
        <v>0</v>
      </c>
      <c r="Q343" s="171">
        <f>ROUND(E343*P343,2)</f>
        <v>0</v>
      </c>
      <c r="R343" s="171" t="s">
        <v>1443</v>
      </c>
      <c r="S343" s="171" t="s">
        <v>337</v>
      </c>
      <c r="T343" s="172" t="s">
        <v>338</v>
      </c>
      <c r="U343" s="156">
        <v>0.6</v>
      </c>
      <c r="V343" s="156">
        <f>ROUND(E343*U343,2)</f>
        <v>25.9</v>
      </c>
      <c r="W343" s="156"/>
      <c r="X343" s="156" t="s">
        <v>257</v>
      </c>
      <c r="Y343" s="147"/>
      <c r="Z343" s="147"/>
      <c r="AA343" s="147"/>
      <c r="AB343" s="147"/>
      <c r="AC343" s="147"/>
      <c r="AD343" s="147"/>
      <c r="AE343" s="147"/>
      <c r="AF343" s="147"/>
      <c r="AG343" s="147" t="s">
        <v>258</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266" t="s">
        <v>2930</v>
      </c>
      <c r="D344" s="267"/>
      <c r="E344" s="267"/>
      <c r="F344" s="267"/>
      <c r="G344" s="267"/>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404</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76" t="s">
        <v>259</v>
      </c>
      <c r="D345" s="157"/>
      <c r="E345" s="158"/>
      <c r="F345" s="156"/>
      <c r="G345" s="156"/>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260</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176" t="s">
        <v>2865</v>
      </c>
      <c r="D346" s="157"/>
      <c r="E346" s="158">
        <v>23.12</v>
      </c>
      <c r="F346" s="156"/>
      <c r="G346" s="156"/>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260</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76" t="s">
        <v>2863</v>
      </c>
      <c r="D347" s="157"/>
      <c r="E347" s="158">
        <v>13.24</v>
      </c>
      <c r="F347" s="156"/>
      <c r="G347" s="156"/>
      <c r="H347" s="156"/>
      <c r="I347" s="156"/>
      <c r="J347" s="156"/>
      <c r="K347" s="156"/>
      <c r="L347" s="156"/>
      <c r="M347" s="156"/>
      <c r="N347" s="156"/>
      <c r="O347" s="156"/>
      <c r="P347" s="156"/>
      <c r="Q347" s="156"/>
      <c r="R347" s="156"/>
      <c r="S347" s="156"/>
      <c r="T347" s="156"/>
      <c r="U347" s="156"/>
      <c r="V347" s="156"/>
      <c r="W347" s="156"/>
      <c r="X347" s="156"/>
      <c r="Y347" s="147"/>
      <c r="Z347" s="147"/>
      <c r="AA347" s="147"/>
      <c r="AB347" s="147"/>
      <c r="AC347" s="147"/>
      <c r="AD347" s="147"/>
      <c r="AE347" s="147"/>
      <c r="AF347" s="147"/>
      <c r="AG347" s="147" t="s">
        <v>260</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76" t="s">
        <v>2928</v>
      </c>
      <c r="D348" s="157"/>
      <c r="E348" s="158">
        <v>5.8</v>
      </c>
      <c r="F348" s="156"/>
      <c r="G348" s="156"/>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260</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76" t="s">
        <v>2929</v>
      </c>
      <c r="D349" s="157"/>
      <c r="E349" s="158">
        <v>1</v>
      </c>
      <c r="F349" s="156"/>
      <c r="G349" s="156"/>
      <c r="H349" s="156"/>
      <c r="I349" s="156"/>
      <c r="J349" s="156"/>
      <c r="K349" s="156"/>
      <c r="L349" s="156"/>
      <c r="M349" s="156"/>
      <c r="N349" s="156"/>
      <c r="O349" s="156"/>
      <c r="P349" s="156"/>
      <c r="Q349" s="156"/>
      <c r="R349" s="156"/>
      <c r="S349" s="156"/>
      <c r="T349" s="156"/>
      <c r="U349" s="156"/>
      <c r="V349" s="156"/>
      <c r="W349" s="156"/>
      <c r="X349" s="156"/>
      <c r="Y349" s="147"/>
      <c r="Z349" s="147"/>
      <c r="AA349" s="147"/>
      <c r="AB349" s="147"/>
      <c r="AC349" s="147"/>
      <c r="AD349" s="147"/>
      <c r="AE349" s="147"/>
      <c r="AF349" s="147"/>
      <c r="AG349" s="147" t="s">
        <v>260</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ht="22.5" outlineLevel="1" x14ac:dyDescent="0.2">
      <c r="A350" s="166">
        <v>68</v>
      </c>
      <c r="B350" s="167" t="s">
        <v>1447</v>
      </c>
      <c r="C350" s="175" t="s">
        <v>1448</v>
      </c>
      <c r="D350" s="168" t="s">
        <v>690</v>
      </c>
      <c r="E350" s="169">
        <v>43.16</v>
      </c>
      <c r="F350" s="170"/>
      <c r="G350" s="171">
        <f>ROUND(E350*F350,2)</f>
        <v>0</v>
      </c>
      <c r="H350" s="170"/>
      <c r="I350" s="171">
        <f>ROUND(E350*H350,2)</f>
        <v>0</v>
      </c>
      <c r="J350" s="170"/>
      <c r="K350" s="171">
        <f>ROUND(E350*J350,2)</f>
        <v>0</v>
      </c>
      <c r="L350" s="171">
        <v>21</v>
      </c>
      <c r="M350" s="171">
        <f>G350*(1+L350/100)</f>
        <v>0</v>
      </c>
      <c r="N350" s="171">
        <v>7.0099999999999996E-2</v>
      </c>
      <c r="O350" s="171">
        <f>ROUND(E350*N350,2)</f>
        <v>3.03</v>
      </c>
      <c r="P350" s="171">
        <v>0</v>
      </c>
      <c r="Q350" s="171">
        <f>ROUND(E350*P350,2)</f>
        <v>0</v>
      </c>
      <c r="R350" s="171"/>
      <c r="S350" s="171" t="s">
        <v>255</v>
      </c>
      <c r="T350" s="172" t="s">
        <v>256</v>
      </c>
      <c r="U350" s="156">
        <v>1.66</v>
      </c>
      <c r="V350" s="156">
        <f>ROUND(E350*U350,2)</f>
        <v>71.650000000000006</v>
      </c>
      <c r="W350" s="156"/>
      <c r="X350" s="156" t="s">
        <v>257</v>
      </c>
      <c r="Y350" s="147"/>
      <c r="Z350" s="147"/>
      <c r="AA350" s="147"/>
      <c r="AB350" s="147"/>
      <c r="AC350" s="147"/>
      <c r="AD350" s="147"/>
      <c r="AE350" s="147"/>
      <c r="AF350" s="147"/>
      <c r="AG350" s="147" t="s">
        <v>258</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76" t="s">
        <v>259</v>
      </c>
      <c r="D351" s="157"/>
      <c r="E351" s="158"/>
      <c r="F351" s="156"/>
      <c r="G351" s="156"/>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260</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76" t="s">
        <v>2931</v>
      </c>
      <c r="D352" s="157"/>
      <c r="E352" s="158">
        <v>43.16</v>
      </c>
      <c r="F352" s="156"/>
      <c r="G352" s="156"/>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260</v>
      </c>
      <c r="AH352" s="147">
        <v>5</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x14ac:dyDescent="0.2">
      <c r="A353" s="160" t="s">
        <v>250</v>
      </c>
      <c r="B353" s="161" t="s">
        <v>198</v>
      </c>
      <c r="C353" s="174" t="s">
        <v>199</v>
      </c>
      <c r="D353" s="162"/>
      <c r="E353" s="163"/>
      <c r="F353" s="164"/>
      <c r="G353" s="164">
        <f>SUMIF(AG354:AG378,"&lt;&gt;NOR",G354:G378)</f>
        <v>0</v>
      </c>
      <c r="H353" s="164"/>
      <c r="I353" s="164">
        <f>SUM(I354:I378)</f>
        <v>0</v>
      </c>
      <c r="J353" s="164"/>
      <c r="K353" s="164">
        <f>SUM(K354:K378)</f>
        <v>0</v>
      </c>
      <c r="L353" s="164"/>
      <c r="M353" s="164">
        <f>SUM(M354:M378)</f>
        <v>0</v>
      </c>
      <c r="N353" s="164"/>
      <c r="O353" s="164">
        <f>SUM(O354:O378)</f>
        <v>0.11</v>
      </c>
      <c r="P353" s="164"/>
      <c r="Q353" s="164">
        <f>SUM(Q354:Q378)</f>
        <v>0</v>
      </c>
      <c r="R353" s="164"/>
      <c r="S353" s="164"/>
      <c r="T353" s="165"/>
      <c r="U353" s="159"/>
      <c r="V353" s="159">
        <f>SUM(V354:V378)</f>
        <v>2.19</v>
      </c>
      <c r="W353" s="159"/>
      <c r="X353" s="159"/>
      <c r="AG353" t="s">
        <v>251</v>
      </c>
    </row>
    <row r="354" spans="1:60" ht="22.5" outlineLevel="1" x14ac:dyDescent="0.2">
      <c r="A354" s="166">
        <v>69</v>
      </c>
      <c r="B354" s="167" t="s">
        <v>1462</v>
      </c>
      <c r="C354" s="175" t="s">
        <v>1463</v>
      </c>
      <c r="D354" s="168" t="s">
        <v>376</v>
      </c>
      <c r="E354" s="169">
        <v>3.61</v>
      </c>
      <c r="F354" s="170"/>
      <c r="G354" s="171">
        <f>ROUND(E354*F354,2)</f>
        <v>0</v>
      </c>
      <c r="H354" s="170"/>
      <c r="I354" s="171">
        <f>ROUND(E354*H354,2)</f>
        <v>0</v>
      </c>
      <c r="J354" s="170"/>
      <c r="K354" s="171">
        <f>ROUND(E354*J354,2)</f>
        <v>0</v>
      </c>
      <c r="L354" s="171">
        <v>21</v>
      </c>
      <c r="M354" s="171">
        <f>G354*(1+L354/100)</f>
        <v>0</v>
      </c>
      <c r="N354" s="171">
        <v>3.2200000000000002E-3</v>
      </c>
      <c r="O354" s="171">
        <f>ROUND(E354*N354,2)</f>
        <v>0.01</v>
      </c>
      <c r="P354" s="171">
        <v>0</v>
      </c>
      <c r="Q354" s="171">
        <f>ROUND(E354*P354,2)</f>
        <v>0</v>
      </c>
      <c r="R354" s="171"/>
      <c r="S354" s="171" t="s">
        <v>255</v>
      </c>
      <c r="T354" s="172" t="s">
        <v>256</v>
      </c>
      <c r="U354" s="156">
        <v>0</v>
      </c>
      <c r="V354" s="156">
        <f>ROUND(E354*U354,2)</f>
        <v>0</v>
      </c>
      <c r="W354" s="156"/>
      <c r="X354" s="156" t="s">
        <v>257</v>
      </c>
      <c r="Y354" s="147"/>
      <c r="Z354" s="147"/>
      <c r="AA354" s="147"/>
      <c r="AB354" s="147"/>
      <c r="AC354" s="147"/>
      <c r="AD354" s="147"/>
      <c r="AE354" s="147"/>
      <c r="AF354" s="147"/>
      <c r="AG354" s="147" t="s">
        <v>258</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266" t="s">
        <v>1461</v>
      </c>
      <c r="D355" s="267"/>
      <c r="E355" s="267"/>
      <c r="F355" s="267"/>
      <c r="G355" s="267"/>
      <c r="H355" s="156"/>
      <c r="I355" s="156"/>
      <c r="J355" s="156"/>
      <c r="K355" s="156"/>
      <c r="L355" s="156"/>
      <c r="M355" s="156"/>
      <c r="N355" s="156"/>
      <c r="O355" s="156"/>
      <c r="P355" s="156"/>
      <c r="Q355" s="156"/>
      <c r="R355" s="156"/>
      <c r="S355" s="156"/>
      <c r="T355" s="156"/>
      <c r="U355" s="156"/>
      <c r="V355" s="156"/>
      <c r="W355" s="156"/>
      <c r="X355" s="156"/>
      <c r="Y355" s="147"/>
      <c r="Z355" s="147"/>
      <c r="AA355" s="147"/>
      <c r="AB355" s="147"/>
      <c r="AC355" s="147"/>
      <c r="AD355" s="147"/>
      <c r="AE355" s="147"/>
      <c r="AF355" s="147"/>
      <c r="AG355" s="147" t="s">
        <v>404</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176" t="s">
        <v>259</v>
      </c>
      <c r="D356" s="157"/>
      <c r="E356" s="158"/>
      <c r="F356" s="156"/>
      <c r="G356" s="156"/>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260</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176" t="s">
        <v>2878</v>
      </c>
      <c r="D357" s="157"/>
      <c r="E357" s="158">
        <v>3.61</v>
      </c>
      <c r="F357" s="156"/>
      <c r="G357" s="156"/>
      <c r="H357" s="156"/>
      <c r="I357" s="156"/>
      <c r="J357" s="156"/>
      <c r="K357" s="156"/>
      <c r="L357" s="156"/>
      <c r="M357" s="156"/>
      <c r="N357" s="156"/>
      <c r="O357" s="156"/>
      <c r="P357" s="156"/>
      <c r="Q357" s="156"/>
      <c r="R357" s="156"/>
      <c r="S357" s="156"/>
      <c r="T357" s="156"/>
      <c r="U357" s="156"/>
      <c r="V357" s="156"/>
      <c r="W357" s="156"/>
      <c r="X357" s="156"/>
      <c r="Y357" s="147"/>
      <c r="Z357" s="147"/>
      <c r="AA357" s="147"/>
      <c r="AB357" s="147"/>
      <c r="AC357" s="147"/>
      <c r="AD357" s="147"/>
      <c r="AE357" s="147"/>
      <c r="AF357" s="147"/>
      <c r="AG357" s="147" t="s">
        <v>260</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ht="22.5" outlineLevel="1" x14ac:dyDescent="0.2">
      <c r="A358" s="166">
        <v>70</v>
      </c>
      <c r="B358" s="167" t="s">
        <v>1459</v>
      </c>
      <c r="C358" s="175" t="s">
        <v>1460</v>
      </c>
      <c r="D358" s="168" t="s">
        <v>376</v>
      </c>
      <c r="E358" s="169">
        <v>31.48</v>
      </c>
      <c r="F358" s="170"/>
      <c r="G358" s="171">
        <f>ROUND(E358*F358,2)</f>
        <v>0</v>
      </c>
      <c r="H358" s="170"/>
      <c r="I358" s="171">
        <f>ROUND(E358*H358,2)</f>
        <v>0</v>
      </c>
      <c r="J358" s="170"/>
      <c r="K358" s="171">
        <f>ROUND(E358*J358,2)</f>
        <v>0</v>
      </c>
      <c r="L358" s="171">
        <v>21</v>
      </c>
      <c r="M358" s="171">
        <f>G358*(1+L358/100)</f>
        <v>0</v>
      </c>
      <c r="N358" s="171">
        <v>3.2200000000000002E-3</v>
      </c>
      <c r="O358" s="171">
        <f>ROUND(E358*N358,2)</f>
        <v>0.1</v>
      </c>
      <c r="P358" s="171">
        <v>0</v>
      </c>
      <c r="Q358" s="171">
        <f>ROUND(E358*P358,2)</f>
        <v>0</v>
      </c>
      <c r="R358" s="171"/>
      <c r="S358" s="171" t="s">
        <v>255</v>
      </c>
      <c r="T358" s="172" t="s">
        <v>256</v>
      </c>
      <c r="U358" s="156">
        <v>0</v>
      </c>
      <c r="V358" s="156">
        <f>ROUND(E358*U358,2)</f>
        <v>0</v>
      </c>
      <c r="W358" s="156"/>
      <c r="X358" s="156" t="s">
        <v>257</v>
      </c>
      <c r="Y358" s="147"/>
      <c r="Z358" s="147"/>
      <c r="AA358" s="147"/>
      <c r="AB358" s="147"/>
      <c r="AC358" s="147"/>
      <c r="AD358" s="147"/>
      <c r="AE358" s="147"/>
      <c r="AF358" s="147"/>
      <c r="AG358" s="147" t="s">
        <v>258</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54"/>
      <c r="B359" s="155"/>
      <c r="C359" s="266" t="s">
        <v>1461</v>
      </c>
      <c r="D359" s="267"/>
      <c r="E359" s="267"/>
      <c r="F359" s="267"/>
      <c r="G359" s="267"/>
      <c r="H359" s="156"/>
      <c r="I359" s="156"/>
      <c r="J359" s="156"/>
      <c r="K359" s="156"/>
      <c r="L359" s="156"/>
      <c r="M359" s="156"/>
      <c r="N359" s="156"/>
      <c r="O359" s="156"/>
      <c r="P359" s="156"/>
      <c r="Q359" s="156"/>
      <c r="R359" s="156"/>
      <c r="S359" s="156"/>
      <c r="T359" s="156"/>
      <c r="U359" s="156"/>
      <c r="V359" s="156"/>
      <c r="W359" s="156"/>
      <c r="X359" s="156"/>
      <c r="Y359" s="147"/>
      <c r="Z359" s="147"/>
      <c r="AA359" s="147"/>
      <c r="AB359" s="147"/>
      <c r="AC359" s="147"/>
      <c r="AD359" s="147"/>
      <c r="AE359" s="147"/>
      <c r="AF359" s="147"/>
      <c r="AG359" s="147" t="s">
        <v>404</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76" t="s">
        <v>259</v>
      </c>
      <c r="D360" s="157"/>
      <c r="E360" s="158"/>
      <c r="F360" s="156"/>
      <c r="G360" s="156"/>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260</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76" t="s">
        <v>2907</v>
      </c>
      <c r="D361" s="157"/>
      <c r="E361" s="158">
        <v>14.55</v>
      </c>
      <c r="F361" s="156"/>
      <c r="G361" s="156"/>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260</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76" t="s">
        <v>2885</v>
      </c>
      <c r="D362" s="157"/>
      <c r="E362" s="158">
        <v>9.2100000000000009</v>
      </c>
      <c r="F362" s="156"/>
      <c r="G362" s="156"/>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260</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76" t="s">
        <v>2908</v>
      </c>
      <c r="D363" s="157"/>
      <c r="E363" s="158">
        <v>7.72</v>
      </c>
      <c r="F363" s="156"/>
      <c r="G363" s="156"/>
      <c r="H363" s="156"/>
      <c r="I363" s="156"/>
      <c r="J363" s="156"/>
      <c r="K363" s="156"/>
      <c r="L363" s="156"/>
      <c r="M363" s="156"/>
      <c r="N363" s="156"/>
      <c r="O363" s="156"/>
      <c r="P363" s="156"/>
      <c r="Q363" s="156"/>
      <c r="R363" s="156"/>
      <c r="S363" s="156"/>
      <c r="T363" s="156"/>
      <c r="U363" s="156"/>
      <c r="V363" s="156"/>
      <c r="W363" s="156"/>
      <c r="X363" s="156"/>
      <c r="Y363" s="147"/>
      <c r="Z363" s="147"/>
      <c r="AA363" s="147"/>
      <c r="AB363" s="147"/>
      <c r="AC363" s="147"/>
      <c r="AD363" s="147"/>
      <c r="AE363" s="147"/>
      <c r="AF363" s="147"/>
      <c r="AG363" s="147" t="s">
        <v>260</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66">
        <v>71</v>
      </c>
      <c r="B364" s="167" t="s">
        <v>1466</v>
      </c>
      <c r="C364" s="175" t="s">
        <v>1467</v>
      </c>
      <c r="D364" s="168" t="s">
        <v>514</v>
      </c>
      <c r="E364" s="169">
        <v>7</v>
      </c>
      <c r="F364" s="170"/>
      <c r="G364" s="171">
        <f>ROUND(E364*F364,2)</f>
        <v>0</v>
      </c>
      <c r="H364" s="170"/>
      <c r="I364" s="171">
        <f>ROUND(E364*H364,2)</f>
        <v>0</v>
      </c>
      <c r="J364" s="170"/>
      <c r="K364" s="171">
        <f>ROUND(E364*J364,2)</f>
        <v>0</v>
      </c>
      <c r="L364" s="171">
        <v>21</v>
      </c>
      <c r="M364" s="171">
        <f>G364*(1+L364/100)</f>
        <v>0</v>
      </c>
      <c r="N364" s="171">
        <v>2.2000000000000001E-4</v>
      </c>
      <c r="O364" s="171">
        <f>ROUND(E364*N364,2)</f>
        <v>0</v>
      </c>
      <c r="P364" s="171">
        <v>0</v>
      </c>
      <c r="Q364" s="171">
        <f>ROUND(E364*P364,2)</f>
        <v>0</v>
      </c>
      <c r="R364" s="171"/>
      <c r="S364" s="171" t="s">
        <v>255</v>
      </c>
      <c r="T364" s="172" t="s">
        <v>256</v>
      </c>
      <c r="U364" s="156">
        <v>0.23</v>
      </c>
      <c r="V364" s="156">
        <f>ROUND(E364*U364,2)</f>
        <v>1.61</v>
      </c>
      <c r="W364" s="156"/>
      <c r="X364" s="156" t="s">
        <v>257</v>
      </c>
      <c r="Y364" s="147"/>
      <c r="Z364" s="147"/>
      <c r="AA364" s="147"/>
      <c r="AB364" s="147"/>
      <c r="AC364" s="147"/>
      <c r="AD364" s="147"/>
      <c r="AE364" s="147"/>
      <c r="AF364" s="147"/>
      <c r="AG364" s="147" t="s">
        <v>258</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266" t="s">
        <v>1468</v>
      </c>
      <c r="D365" s="267"/>
      <c r="E365" s="267"/>
      <c r="F365" s="267"/>
      <c r="G365" s="267"/>
      <c r="H365" s="156"/>
      <c r="I365" s="156"/>
      <c r="J365" s="156"/>
      <c r="K365" s="156"/>
      <c r="L365" s="156"/>
      <c r="M365" s="156"/>
      <c r="N365" s="156"/>
      <c r="O365" s="156"/>
      <c r="P365" s="156"/>
      <c r="Q365" s="156"/>
      <c r="R365" s="156"/>
      <c r="S365" s="156"/>
      <c r="T365" s="156"/>
      <c r="U365" s="156"/>
      <c r="V365" s="156"/>
      <c r="W365" s="156"/>
      <c r="X365" s="156"/>
      <c r="Y365" s="147"/>
      <c r="Z365" s="147"/>
      <c r="AA365" s="147"/>
      <c r="AB365" s="147"/>
      <c r="AC365" s="147"/>
      <c r="AD365" s="147"/>
      <c r="AE365" s="147"/>
      <c r="AF365" s="147"/>
      <c r="AG365" s="147" t="s">
        <v>404</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76" t="s">
        <v>259</v>
      </c>
      <c r="D366" s="157"/>
      <c r="E366" s="158"/>
      <c r="F366" s="156"/>
      <c r="G366" s="156"/>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260</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176" t="s">
        <v>2932</v>
      </c>
      <c r="D367" s="157"/>
      <c r="E367" s="158">
        <v>7</v>
      </c>
      <c r="F367" s="156"/>
      <c r="G367" s="156"/>
      <c r="H367" s="156"/>
      <c r="I367" s="156"/>
      <c r="J367" s="156"/>
      <c r="K367" s="156"/>
      <c r="L367" s="156"/>
      <c r="M367" s="156"/>
      <c r="N367" s="156"/>
      <c r="O367" s="156"/>
      <c r="P367" s="156"/>
      <c r="Q367" s="156"/>
      <c r="R367" s="156"/>
      <c r="S367" s="156"/>
      <c r="T367" s="156"/>
      <c r="U367" s="156"/>
      <c r="V367" s="156"/>
      <c r="W367" s="156"/>
      <c r="X367" s="156"/>
      <c r="Y367" s="147"/>
      <c r="Z367" s="147"/>
      <c r="AA367" s="147"/>
      <c r="AB367" s="147"/>
      <c r="AC367" s="147"/>
      <c r="AD367" s="147"/>
      <c r="AE367" s="147"/>
      <c r="AF367" s="147"/>
      <c r="AG367" s="147" t="s">
        <v>260</v>
      </c>
      <c r="AH367" s="147">
        <v>0</v>
      </c>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ht="22.5" outlineLevel="1" x14ac:dyDescent="0.2">
      <c r="A368" s="166">
        <v>72</v>
      </c>
      <c r="B368" s="167" t="s">
        <v>1450</v>
      </c>
      <c r="C368" s="175" t="s">
        <v>1451</v>
      </c>
      <c r="D368" s="168" t="s">
        <v>514</v>
      </c>
      <c r="E368" s="169">
        <v>3</v>
      </c>
      <c r="F368" s="170"/>
      <c r="G368" s="171">
        <f>ROUND(E368*F368,2)</f>
        <v>0</v>
      </c>
      <c r="H368" s="170"/>
      <c r="I368" s="171">
        <f>ROUND(E368*H368,2)</f>
        <v>0</v>
      </c>
      <c r="J368" s="170"/>
      <c r="K368" s="171">
        <f>ROUND(E368*J368,2)</f>
        <v>0</v>
      </c>
      <c r="L368" s="171">
        <v>21</v>
      </c>
      <c r="M368" s="171">
        <f>G368*(1+L368/100)</f>
        <v>0</v>
      </c>
      <c r="N368" s="171">
        <v>0</v>
      </c>
      <c r="O368" s="171">
        <f>ROUND(E368*N368,2)</f>
        <v>0</v>
      </c>
      <c r="P368" s="171">
        <v>0</v>
      </c>
      <c r="Q368" s="171">
        <f>ROUND(E368*P368,2)</f>
        <v>0</v>
      </c>
      <c r="R368" s="171" t="s">
        <v>751</v>
      </c>
      <c r="S368" s="171" t="s">
        <v>337</v>
      </c>
      <c r="T368" s="172" t="s">
        <v>338</v>
      </c>
      <c r="U368" s="156">
        <v>0.15</v>
      </c>
      <c r="V368" s="156">
        <f>ROUND(E368*U368,2)</f>
        <v>0.45</v>
      </c>
      <c r="W368" s="156"/>
      <c r="X368" s="156" t="s">
        <v>257</v>
      </c>
      <c r="Y368" s="147"/>
      <c r="Z368" s="147"/>
      <c r="AA368" s="147"/>
      <c r="AB368" s="147"/>
      <c r="AC368" s="147"/>
      <c r="AD368" s="147"/>
      <c r="AE368" s="147"/>
      <c r="AF368" s="147"/>
      <c r="AG368" s="147" t="s">
        <v>258</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176" t="s">
        <v>259</v>
      </c>
      <c r="D369" s="157"/>
      <c r="E369" s="158"/>
      <c r="F369" s="156"/>
      <c r="G369" s="156"/>
      <c r="H369" s="156"/>
      <c r="I369" s="156"/>
      <c r="J369" s="156"/>
      <c r="K369" s="156"/>
      <c r="L369" s="156"/>
      <c r="M369" s="156"/>
      <c r="N369" s="156"/>
      <c r="O369" s="156"/>
      <c r="P369" s="156"/>
      <c r="Q369" s="156"/>
      <c r="R369" s="156"/>
      <c r="S369" s="156"/>
      <c r="T369" s="156"/>
      <c r="U369" s="156"/>
      <c r="V369" s="156"/>
      <c r="W369" s="156"/>
      <c r="X369" s="156"/>
      <c r="Y369" s="147"/>
      <c r="Z369" s="147"/>
      <c r="AA369" s="147"/>
      <c r="AB369" s="147"/>
      <c r="AC369" s="147"/>
      <c r="AD369" s="147"/>
      <c r="AE369" s="147"/>
      <c r="AF369" s="147"/>
      <c r="AG369" s="147" t="s">
        <v>260</v>
      </c>
      <c r="AH369" s="147">
        <v>0</v>
      </c>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76" t="s">
        <v>2933</v>
      </c>
      <c r="D370" s="157"/>
      <c r="E370" s="158">
        <v>3</v>
      </c>
      <c r="F370" s="156"/>
      <c r="G370" s="156"/>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260</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ht="22.5" outlineLevel="1" x14ac:dyDescent="0.2">
      <c r="A371" s="166">
        <v>73</v>
      </c>
      <c r="B371" s="167" t="s">
        <v>1453</v>
      </c>
      <c r="C371" s="175" t="s">
        <v>1454</v>
      </c>
      <c r="D371" s="168" t="s">
        <v>389</v>
      </c>
      <c r="E371" s="169">
        <v>2</v>
      </c>
      <c r="F371" s="170"/>
      <c r="G371" s="171">
        <f>ROUND(E371*F371,2)</f>
        <v>0</v>
      </c>
      <c r="H371" s="170"/>
      <c r="I371" s="171">
        <f>ROUND(E371*H371,2)</f>
        <v>0</v>
      </c>
      <c r="J371" s="170"/>
      <c r="K371" s="171">
        <f>ROUND(E371*J371,2)</f>
        <v>0</v>
      </c>
      <c r="L371" s="171">
        <v>21</v>
      </c>
      <c r="M371" s="171">
        <f>G371*(1+L371/100)</f>
        <v>0</v>
      </c>
      <c r="N371" s="171">
        <v>9.2000000000000003E-4</v>
      </c>
      <c r="O371" s="171">
        <f>ROUND(E371*N371,2)</f>
        <v>0</v>
      </c>
      <c r="P371" s="171">
        <v>0</v>
      </c>
      <c r="Q371" s="171">
        <f>ROUND(E371*P371,2)</f>
        <v>0</v>
      </c>
      <c r="R371" s="171" t="s">
        <v>960</v>
      </c>
      <c r="S371" s="171" t="s">
        <v>337</v>
      </c>
      <c r="T371" s="172" t="s">
        <v>338</v>
      </c>
      <c r="U371" s="156">
        <v>0</v>
      </c>
      <c r="V371" s="156">
        <f>ROUND(E371*U371,2)</f>
        <v>0</v>
      </c>
      <c r="W371" s="156"/>
      <c r="X371" s="156" t="s">
        <v>961</v>
      </c>
      <c r="Y371" s="147"/>
      <c r="Z371" s="147"/>
      <c r="AA371" s="147"/>
      <c r="AB371" s="147"/>
      <c r="AC371" s="147"/>
      <c r="AD371" s="147"/>
      <c r="AE371" s="147"/>
      <c r="AF371" s="147"/>
      <c r="AG371" s="147" t="s">
        <v>962</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176" t="s">
        <v>259</v>
      </c>
      <c r="D372" s="157"/>
      <c r="E372" s="158"/>
      <c r="F372" s="156"/>
      <c r="G372" s="156"/>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260</v>
      </c>
      <c r="AH372" s="147">
        <v>0</v>
      </c>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97" t="s">
        <v>1455</v>
      </c>
      <c r="D373" s="187"/>
      <c r="E373" s="188"/>
      <c r="F373" s="156"/>
      <c r="G373" s="156"/>
      <c r="H373" s="156"/>
      <c r="I373" s="156"/>
      <c r="J373" s="156"/>
      <c r="K373" s="156"/>
      <c r="L373" s="156"/>
      <c r="M373" s="156"/>
      <c r="N373" s="156"/>
      <c r="O373" s="156"/>
      <c r="P373" s="156"/>
      <c r="Q373" s="156"/>
      <c r="R373" s="156"/>
      <c r="S373" s="156"/>
      <c r="T373" s="156"/>
      <c r="U373" s="156"/>
      <c r="V373" s="156"/>
      <c r="W373" s="156"/>
      <c r="X373" s="156"/>
      <c r="Y373" s="147"/>
      <c r="Z373" s="147"/>
      <c r="AA373" s="147"/>
      <c r="AB373" s="147"/>
      <c r="AC373" s="147"/>
      <c r="AD373" s="147"/>
      <c r="AE373" s="147"/>
      <c r="AF373" s="147"/>
      <c r="AG373" s="147" t="s">
        <v>260</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98" t="s">
        <v>2934</v>
      </c>
      <c r="D374" s="187"/>
      <c r="E374" s="188">
        <v>1.11111</v>
      </c>
      <c r="F374" s="156"/>
      <c r="G374" s="156"/>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260</v>
      </c>
      <c r="AH374" s="147">
        <v>2</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197" t="s">
        <v>1457</v>
      </c>
      <c r="D375" s="187"/>
      <c r="E375" s="188"/>
      <c r="F375" s="156"/>
      <c r="G375" s="156"/>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260</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176" t="s">
        <v>2935</v>
      </c>
      <c r="D376" s="157"/>
      <c r="E376" s="158">
        <v>2</v>
      </c>
      <c r="F376" s="156"/>
      <c r="G376" s="156"/>
      <c r="H376" s="156"/>
      <c r="I376" s="156"/>
      <c r="J376" s="156"/>
      <c r="K376" s="156"/>
      <c r="L376" s="156"/>
      <c r="M376" s="156"/>
      <c r="N376" s="156"/>
      <c r="O376" s="156"/>
      <c r="P376" s="156"/>
      <c r="Q376" s="156"/>
      <c r="R376" s="156"/>
      <c r="S376" s="156"/>
      <c r="T376" s="156"/>
      <c r="U376" s="156"/>
      <c r="V376" s="156"/>
      <c r="W376" s="156"/>
      <c r="X376" s="156"/>
      <c r="Y376" s="147"/>
      <c r="Z376" s="147"/>
      <c r="AA376" s="147"/>
      <c r="AB376" s="147"/>
      <c r="AC376" s="147"/>
      <c r="AD376" s="147"/>
      <c r="AE376" s="147"/>
      <c r="AF376" s="147"/>
      <c r="AG376" s="147" t="s">
        <v>260</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66">
        <v>74</v>
      </c>
      <c r="B377" s="167" t="s">
        <v>1469</v>
      </c>
      <c r="C377" s="175" t="s">
        <v>1470</v>
      </c>
      <c r="D377" s="168" t="s">
        <v>335</v>
      </c>
      <c r="E377" s="169">
        <v>0.11637</v>
      </c>
      <c r="F377" s="170"/>
      <c r="G377" s="171">
        <f>ROUND(E377*F377,2)</f>
        <v>0</v>
      </c>
      <c r="H377" s="170"/>
      <c r="I377" s="171">
        <f>ROUND(E377*H377,2)</f>
        <v>0</v>
      </c>
      <c r="J377" s="170"/>
      <c r="K377" s="171">
        <f>ROUND(E377*J377,2)</f>
        <v>0</v>
      </c>
      <c r="L377" s="171">
        <v>21</v>
      </c>
      <c r="M377" s="171">
        <f>G377*(1+L377/100)</f>
        <v>0</v>
      </c>
      <c r="N377" s="171">
        <v>0</v>
      </c>
      <c r="O377" s="171">
        <f>ROUND(E377*N377,2)</f>
        <v>0</v>
      </c>
      <c r="P377" s="171">
        <v>0</v>
      </c>
      <c r="Q377" s="171">
        <f>ROUND(E377*P377,2)</f>
        <v>0</v>
      </c>
      <c r="R377" s="171" t="s">
        <v>751</v>
      </c>
      <c r="S377" s="171" t="s">
        <v>337</v>
      </c>
      <c r="T377" s="172" t="s">
        <v>338</v>
      </c>
      <c r="U377" s="156">
        <v>1.091</v>
      </c>
      <c r="V377" s="156">
        <f>ROUND(E377*U377,2)</f>
        <v>0.13</v>
      </c>
      <c r="W377" s="156"/>
      <c r="X377" s="156" t="s">
        <v>1294</v>
      </c>
      <c r="Y377" s="147"/>
      <c r="Z377" s="147"/>
      <c r="AA377" s="147"/>
      <c r="AB377" s="147"/>
      <c r="AC377" s="147"/>
      <c r="AD377" s="147"/>
      <c r="AE377" s="147"/>
      <c r="AF377" s="147"/>
      <c r="AG377" s="147" t="s">
        <v>1295</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264" t="s">
        <v>1471</v>
      </c>
      <c r="D378" s="265"/>
      <c r="E378" s="265"/>
      <c r="F378" s="265"/>
      <c r="G378" s="265"/>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351</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x14ac:dyDescent="0.2">
      <c r="A379" s="160" t="s">
        <v>250</v>
      </c>
      <c r="B379" s="161" t="s">
        <v>200</v>
      </c>
      <c r="C379" s="174" t="s">
        <v>201</v>
      </c>
      <c r="D379" s="162"/>
      <c r="E379" s="163"/>
      <c r="F379" s="164"/>
      <c r="G379" s="164">
        <f>SUMIF(AG380:AG417,"&lt;&gt;NOR",G380:G417)</f>
        <v>0</v>
      </c>
      <c r="H379" s="164"/>
      <c r="I379" s="164">
        <f>SUM(I380:I417)</f>
        <v>0</v>
      </c>
      <c r="J379" s="164"/>
      <c r="K379" s="164">
        <f>SUM(K380:K417)</f>
        <v>0</v>
      </c>
      <c r="L379" s="164"/>
      <c r="M379" s="164">
        <f>SUM(M380:M417)</f>
        <v>0</v>
      </c>
      <c r="N379" s="164"/>
      <c r="O379" s="164">
        <f>SUM(O380:O417)</f>
        <v>0.47</v>
      </c>
      <c r="P379" s="164"/>
      <c r="Q379" s="164">
        <f>SUM(Q380:Q417)</f>
        <v>0</v>
      </c>
      <c r="R379" s="164"/>
      <c r="S379" s="164"/>
      <c r="T379" s="165"/>
      <c r="U379" s="159"/>
      <c r="V379" s="159">
        <f>SUM(V380:V417)</f>
        <v>41.01</v>
      </c>
      <c r="W379" s="159"/>
      <c r="X379" s="159"/>
      <c r="AG379" t="s">
        <v>251</v>
      </c>
    </row>
    <row r="380" spans="1:60" outlineLevel="1" x14ac:dyDescent="0.2">
      <c r="A380" s="166">
        <v>75</v>
      </c>
      <c r="B380" s="167" t="s">
        <v>1479</v>
      </c>
      <c r="C380" s="175" t="s">
        <v>1480</v>
      </c>
      <c r="D380" s="168" t="s">
        <v>376</v>
      </c>
      <c r="E380" s="169">
        <v>291.29700000000003</v>
      </c>
      <c r="F380" s="170"/>
      <c r="G380" s="171">
        <f>ROUND(E380*F380,2)</f>
        <v>0</v>
      </c>
      <c r="H380" s="170"/>
      <c r="I380" s="171">
        <f>ROUND(E380*H380,2)</f>
        <v>0</v>
      </c>
      <c r="J380" s="170"/>
      <c r="K380" s="171">
        <f>ROUND(E380*J380,2)</f>
        <v>0</v>
      </c>
      <c r="L380" s="171">
        <v>21</v>
      </c>
      <c r="M380" s="171">
        <f>G380*(1+L380/100)</f>
        <v>0</v>
      </c>
      <c r="N380" s="171">
        <v>1.6000000000000001E-4</v>
      </c>
      <c r="O380" s="171">
        <f>ROUND(E380*N380,2)</f>
        <v>0.05</v>
      </c>
      <c r="P380" s="171">
        <v>0</v>
      </c>
      <c r="Q380" s="171">
        <f>ROUND(E380*P380,2)</f>
        <v>0</v>
      </c>
      <c r="R380" s="171" t="s">
        <v>1401</v>
      </c>
      <c r="S380" s="171" t="s">
        <v>337</v>
      </c>
      <c r="T380" s="172" t="s">
        <v>338</v>
      </c>
      <c r="U380" s="156">
        <v>0.05</v>
      </c>
      <c r="V380" s="156">
        <f>ROUND(E380*U380,2)</f>
        <v>14.56</v>
      </c>
      <c r="W380" s="156"/>
      <c r="X380" s="156" t="s">
        <v>257</v>
      </c>
      <c r="Y380" s="147"/>
      <c r="Z380" s="147"/>
      <c r="AA380" s="147"/>
      <c r="AB380" s="147"/>
      <c r="AC380" s="147"/>
      <c r="AD380" s="147"/>
      <c r="AE380" s="147"/>
      <c r="AF380" s="147"/>
      <c r="AG380" s="147" t="s">
        <v>258</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266" t="s">
        <v>1481</v>
      </c>
      <c r="D381" s="267"/>
      <c r="E381" s="267"/>
      <c r="F381" s="267"/>
      <c r="G381" s="267"/>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404</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176" t="s">
        <v>1482</v>
      </c>
      <c r="D382" s="157"/>
      <c r="E382" s="158"/>
      <c r="F382" s="156"/>
      <c r="G382" s="156"/>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260</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76" t="s">
        <v>2936</v>
      </c>
      <c r="D383" s="157"/>
      <c r="E383" s="158">
        <v>19.396999999999998</v>
      </c>
      <c r="F383" s="156"/>
      <c r="G383" s="156"/>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260</v>
      </c>
      <c r="AH383" s="147">
        <v>5</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76" t="s">
        <v>1483</v>
      </c>
      <c r="D384" s="157"/>
      <c r="E384" s="158"/>
      <c r="F384" s="156"/>
      <c r="G384" s="156"/>
      <c r="H384" s="156"/>
      <c r="I384" s="156"/>
      <c r="J384" s="156"/>
      <c r="K384" s="156"/>
      <c r="L384" s="156"/>
      <c r="M384" s="156"/>
      <c r="N384" s="156"/>
      <c r="O384" s="156"/>
      <c r="P384" s="156"/>
      <c r="Q384" s="156"/>
      <c r="R384" s="156"/>
      <c r="S384" s="156"/>
      <c r="T384" s="156"/>
      <c r="U384" s="156"/>
      <c r="V384" s="156"/>
      <c r="W384" s="156"/>
      <c r="X384" s="156"/>
      <c r="Y384" s="147"/>
      <c r="Z384" s="147"/>
      <c r="AA384" s="147"/>
      <c r="AB384" s="147"/>
      <c r="AC384" s="147"/>
      <c r="AD384" s="147"/>
      <c r="AE384" s="147"/>
      <c r="AF384" s="147"/>
      <c r="AG384" s="147" t="s">
        <v>260</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176" t="s">
        <v>2937</v>
      </c>
      <c r="D385" s="157"/>
      <c r="E385" s="158">
        <v>271.89999999999998</v>
      </c>
      <c r="F385" s="156"/>
      <c r="G385" s="156"/>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260</v>
      </c>
      <c r="AH385" s="147">
        <v>5</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54"/>
      <c r="B386" s="155"/>
      <c r="C386" s="176" t="s">
        <v>2938</v>
      </c>
      <c r="D386" s="157"/>
      <c r="E386" s="158"/>
      <c r="F386" s="156"/>
      <c r="G386" s="156"/>
      <c r="H386" s="156"/>
      <c r="I386" s="156"/>
      <c r="J386" s="156"/>
      <c r="K386" s="156"/>
      <c r="L386" s="156"/>
      <c r="M386" s="156"/>
      <c r="N386" s="156"/>
      <c r="O386" s="156"/>
      <c r="P386" s="156"/>
      <c r="Q386" s="156"/>
      <c r="R386" s="156"/>
      <c r="S386" s="156"/>
      <c r="T386" s="156"/>
      <c r="U386" s="156"/>
      <c r="V386" s="156"/>
      <c r="W386" s="156"/>
      <c r="X386" s="156"/>
      <c r="Y386" s="147"/>
      <c r="Z386" s="147"/>
      <c r="AA386" s="147"/>
      <c r="AB386" s="147"/>
      <c r="AC386" s="147"/>
      <c r="AD386" s="147"/>
      <c r="AE386" s="147"/>
      <c r="AF386" s="147"/>
      <c r="AG386" s="147" t="s">
        <v>260</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66">
        <v>76</v>
      </c>
      <c r="B387" s="167" t="s">
        <v>1485</v>
      </c>
      <c r="C387" s="175" t="s">
        <v>1486</v>
      </c>
      <c r="D387" s="168" t="s">
        <v>376</v>
      </c>
      <c r="E387" s="169">
        <v>19.396999999999998</v>
      </c>
      <c r="F387" s="170"/>
      <c r="G387" s="171">
        <f>ROUND(E387*F387,2)</f>
        <v>0</v>
      </c>
      <c r="H387" s="170"/>
      <c r="I387" s="171">
        <f>ROUND(E387*H387,2)</f>
        <v>0</v>
      </c>
      <c r="J387" s="170"/>
      <c r="K387" s="171">
        <f>ROUND(E387*J387,2)</f>
        <v>0</v>
      </c>
      <c r="L387" s="171">
        <v>21</v>
      </c>
      <c r="M387" s="171">
        <f>G387*(1+L387/100)</f>
        <v>0</v>
      </c>
      <c r="N387" s="171">
        <v>0</v>
      </c>
      <c r="O387" s="171">
        <f>ROUND(E387*N387,2)</f>
        <v>0</v>
      </c>
      <c r="P387" s="171">
        <v>0</v>
      </c>
      <c r="Q387" s="171">
        <f>ROUND(E387*P387,2)</f>
        <v>0</v>
      </c>
      <c r="R387" s="171" t="s">
        <v>1401</v>
      </c>
      <c r="S387" s="171" t="s">
        <v>337</v>
      </c>
      <c r="T387" s="172" t="s">
        <v>338</v>
      </c>
      <c r="U387" s="156">
        <v>0.24</v>
      </c>
      <c r="V387" s="156">
        <f>ROUND(E387*U387,2)</f>
        <v>4.66</v>
      </c>
      <c r="W387" s="156"/>
      <c r="X387" s="156" t="s">
        <v>257</v>
      </c>
      <c r="Y387" s="147"/>
      <c r="Z387" s="147"/>
      <c r="AA387" s="147"/>
      <c r="AB387" s="147"/>
      <c r="AC387" s="147"/>
      <c r="AD387" s="147"/>
      <c r="AE387" s="147"/>
      <c r="AF387" s="147"/>
      <c r="AG387" s="147" t="s">
        <v>258</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176" t="s">
        <v>2936</v>
      </c>
      <c r="D388" s="157"/>
      <c r="E388" s="158">
        <v>19.396999999999998</v>
      </c>
      <c r="F388" s="156"/>
      <c r="G388" s="156"/>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260</v>
      </c>
      <c r="AH388" s="147">
        <v>5</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ht="22.5" outlineLevel="1" x14ac:dyDescent="0.2">
      <c r="A389" s="166">
        <v>77</v>
      </c>
      <c r="B389" s="167" t="s">
        <v>1402</v>
      </c>
      <c r="C389" s="175" t="s">
        <v>1403</v>
      </c>
      <c r="D389" s="168" t="s">
        <v>1024</v>
      </c>
      <c r="E389" s="169">
        <v>32.005049999999997</v>
      </c>
      <c r="F389" s="170"/>
      <c r="G389" s="171">
        <f>ROUND(E389*F389,2)</f>
        <v>0</v>
      </c>
      <c r="H389" s="170"/>
      <c r="I389" s="171">
        <f>ROUND(E389*H389,2)</f>
        <v>0</v>
      </c>
      <c r="J389" s="170"/>
      <c r="K389" s="171">
        <f>ROUND(E389*J389,2)</f>
        <v>0</v>
      </c>
      <c r="L389" s="171">
        <v>21</v>
      </c>
      <c r="M389" s="171">
        <f>G389*(1+L389/100)</f>
        <v>0</v>
      </c>
      <c r="N389" s="171">
        <v>1E-3</v>
      </c>
      <c r="O389" s="171">
        <f>ROUND(E389*N389,2)</f>
        <v>0.03</v>
      </c>
      <c r="P389" s="171">
        <v>0</v>
      </c>
      <c r="Q389" s="171">
        <f>ROUND(E389*P389,2)</f>
        <v>0</v>
      </c>
      <c r="R389" s="171" t="s">
        <v>960</v>
      </c>
      <c r="S389" s="171" t="s">
        <v>337</v>
      </c>
      <c r="T389" s="172" t="s">
        <v>338</v>
      </c>
      <c r="U389" s="156">
        <v>0</v>
      </c>
      <c r="V389" s="156">
        <f>ROUND(E389*U389,2)</f>
        <v>0</v>
      </c>
      <c r="W389" s="156"/>
      <c r="X389" s="156" t="s">
        <v>961</v>
      </c>
      <c r="Y389" s="147"/>
      <c r="Z389" s="147"/>
      <c r="AA389" s="147"/>
      <c r="AB389" s="147"/>
      <c r="AC389" s="147"/>
      <c r="AD389" s="147"/>
      <c r="AE389" s="147"/>
      <c r="AF389" s="147"/>
      <c r="AG389" s="147" t="s">
        <v>962</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54"/>
      <c r="B390" s="155"/>
      <c r="C390" s="176" t="s">
        <v>1404</v>
      </c>
      <c r="D390" s="157"/>
      <c r="E390" s="158"/>
      <c r="F390" s="156"/>
      <c r="G390" s="156"/>
      <c r="H390" s="156"/>
      <c r="I390" s="156"/>
      <c r="J390" s="156"/>
      <c r="K390" s="156"/>
      <c r="L390" s="156"/>
      <c r="M390" s="156"/>
      <c r="N390" s="156"/>
      <c r="O390" s="156"/>
      <c r="P390" s="156"/>
      <c r="Q390" s="156"/>
      <c r="R390" s="156"/>
      <c r="S390" s="156"/>
      <c r="T390" s="156"/>
      <c r="U390" s="156"/>
      <c r="V390" s="156"/>
      <c r="W390" s="156"/>
      <c r="X390" s="156"/>
      <c r="Y390" s="147"/>
      <c r="Z390" s="147"/>
      <c r="AA390" s="147"/>
      <c r="AB390" s="147"/>
      <c r="AC390" s="147"/>
      <c r="AD390" s="147"/>
      <c r="AE390" s="147"/>
      <c r="AF390" s="147"/>
      <c r="AG390" s="147" t="s">
        <v>260</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76" t="s">
        <v>2939</v>
      </c>
      <c r="D391" s="157"/>
      <c r="E391" s="158">
        <v>29.095500000000001</v>
      </c>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260</v>
      </c>
      <c r="AH391" s="147">
        <v>5</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86" t="s">
        <v>1030</v>
      </c>
      <c r="D392" s="183"/>
      <c r="E392" s="184">
        <v>2.9095499999999999</v>
      </c>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260</v>
      </c>
      <c r="AH392" s="147">
        <v>4</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ht="22.5" outlineLevel="1" x14ac:dyDescent="0.2">
      <c r="A393" s="166">
        <v>78</v>
      </c>
      <c r="B393" s="167" t="s">
        <v>1488</v>
      </c>
      <c r="C393" s="175" t="s">
        <v>1489</v>
      </c>
      <c r="D393" s="168" t="s">
        <v>376</v>
      </c>
      <c r="E393" s="169">
        <v>19.396999999999998</v>
      </c>
      <c r="F393" s="170"/>
      <c r="G393" s="171">
        <f>ROUND(E393*F393,2)</f>
        <v>0</v>
      </c>
      <c r="H393" s="170"/>
      <c r="I393" s="171">
        <f>ROUND(E393*H393,2)</f>
        <v>0</v>
      </c>
      <c r="J393" s="170"/>
      <c r="K393" s="171">
        <f>ROUND(E393*J393,2)</f>
        <v>0</v>
      </c>
      <c r="L393" s="171">
        <v>21</v>
      </c>
      <c r="M393" s="171">
        <f>G393*(1+L393/100)</f>
        <v>0</v>
      </c>
      <c r="N393" s="171">
        <v>5.0299999999999997E-3</v>
      </c>
      <c r="O393" s="171">
        <f>ROUND(E393*N393,2)</f>
        <v>0.1</v>
      </c>
      <c r="P393" s="171">
        <v>0</v>
      </c>
      <c r="Q393" s="171">
        <f>ROUND(E393*P393,2)</f>
        <v>0</v>
      </c>
      <c r="R393" s="171" t="s">
        <v>1401</v>
      </c>
      <c r="S393" s="171" t="s">
        <v>337</v>
      </c>
      <c r="T393" s="172" t="s">
        <v>338</v>
      </c>
      <c r="U393" s="156">
        <v>1.07</v>
      </c>
      <c r="V393" s="156">
        <f>ROUND(E393*U393,2)</f>
        <v>20.75</v>
      </c>
      <c r="W393" s="156"/>
      <c r="X393" s="156" t="s">
        <v>257</v>
      </c>
      <c r="Y393" s="147"/>
      <c r="Z393" s="147"/>
      <c r="AA393" s="147"/>
      <c r="AB393" s="147"/>
      <c r="AC393" s="147"/>
      <c r="AD393" s="147"/>
      <c r="AE393" s="147"/>
      <c r="AF393" s="147"/>
      <c r="AG393" s="147" t="s">
        <v>258</v>
      </c>
      <c r="AH393" s="147"/>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266" t="s">
        <v>1490</v>
      </c>
      <c r="D394" s="267"/>
      <c r="E394" s="267"/>
      <c r="F394" s="267"/>
      <c r="G394" s="267"/>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404</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176" t="s">
        <v>259</v>
      </c>
      <c r="D395" s="157"/>
      <c r="E395" s="158"/>
      <c r="F395" s="156"/>
      <c r="G395" s="156"/>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260</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176" t="s">
        <v>2940</v>
      </c>
      <c r="D396" s="157"/>
      <c r="E396" s="158">
        <v>18.317</v>
      </c>
      <c r="F396" s="156"/>
      <c r="G396" s="156"/>
      <c r="H396" s="156"/>
      <c r="I396" s="156"/>
      <c r="J396" s="156"/>
      <c r="K396" s="156"/>
      <c r="L396" s="156"/>
      <c r="M396" s="156"/>
      <c r="N396" s="156"/>
      <c r="O396" s="156"/>
      <c r="P396" s="156"/>
      <c r="Q396" s="156"/>
      <c r="R396" s="156"/>
      <c r="S396" s="156"/>
      <c r="T396" s="156"/>
      <c r="U396" s="156"/>
      <c r="V396" s="156"/>
      <c r="W396" s="156"/>
      <c r="X396" s="156"/>
      <c r="Y396" s="147"/>
      <c r="Z396" s="147"/>
      <c r="AA396" s="147"/>
      <c r="AB396" s="147"/>
      <c r="AC396" s="147"/>
      <c r="AD396" s="147"/>
      <c r="AE396" s="147"/>
      <c r="AF396" s="147"/>
      <c r="AG396" s="147" t="s">
        <v>260</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176" t="s">
        <v>2941</v>
      </c>
      <c r="D397" s="157"/>
      <c r="E397" s="158">
        <v>1.08</v>
      </c>
      <c r="F397" s="156"/>
      <c r="G397" s="156"/>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260</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ht="33.75" outlineLevel="1" x14ac:dyDescent="0.2">
      <c r="A398" s="166">
        <v>79</v>
      </c>
      <c r="B398" s="167" t="s">
        <v>1532</v>
      </c>
      <c r="C398" s="175" t="s">
        <v>1533</v>
      </c>
      <c r="D398" s="168" t="s">
        <v>389</v>
      </c>
      <c r="E398" s="169">
        <v>10.66835</v>
      </c>
      <c r="F398" s="170"/>
      <c r="G398" s="171">
        <f>ROUND(E398*F398,2)</f>
        <v>0</v>
      </c>
      <c r="H398" s="170"/>
      <c r="I398" s="171">
        <f>ROUND(E398*H398,2)</f>
        <v>0</v>
      </c>
      <c r="J398" s="170"/>
      <c r="K398" s="171">
        <f>ROUND(E398*J398,2)</f>
        <v>0</v>
      </c>
      <c r="L398" s="171">
        <v>21</v>
      </c>
      <c r="M398" s="171">
        <f>G398*(1+L398/100)</f>
        <v>0</v>
      </c>
      <c r="N398" s="171">
        <v>2E-3</v>
      </c>
      <c r="O398" s="171">
        <f>ROUND(E398*N398,2)</f>
        <v>0.02</v>
      </c>
      <c r="P398" s="171">
        <v>0</v>
      </c>
      <c r="Q398" s="171">
        <f>ROUND(E398*P398,2)</f>
        <v>0</v>
      </c>
      <c r="R398" s="171" t="s">
        <v>960</v>
      </c>
      <c r="S398" s="171" t="s">
        <v>337</v>
      </c>
      <c r="T398" s="172" t="s">
        <v>338</v>
      </c>
      <c r="U398" s="156">
        <v>0</v>
      </c>
      <c r="V398" s="156">
        <f>ROUND(E398*U398,2)</f>
        <v>0</v>
      </c>
      <c r="W398" s="156"/>
      <c r="X398" s="156" t="s">
        <v>961</v>
      </c>
      <c r="Y398" s="147"/>
      <c r="Z398" s="147"/>
      <c r="AA398" s="147"/>
      <c r="AB398" s="147"/>
      <c r="AC398" s="147"/>
      <c r="AD398" s="147"/>
      <c r="AE398" s="147"/>
      <c r="AF398" s="147"/>
      <c r="AG398" s="147" t="s">
        <v>962</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176" t="s">
        <v>1534</v>
      </c>
      <c r="D399" s="157"/>
      <c r="E399" s="158"/>
      <c r="F399" s="156"/>
      <c r="G399" s="156"/>
      <c r="H399" s="156"/>
      <c r="I399" s="156"/>
      <c r="J399" s="156"/>
      <c r="K399" s="156"/>
      <c r="L399" s="156"/>
      <c r="M399" s="156"/>
      <c r="N399" s="156"/>
      <c r="O399" s="156"/>
      <c r="P399" s="156"/>
      <c r="Q399" s="156"/>
      <c r="R399" s="156"/>
      <c r="S399" s="156"/>
      <c r="T399" s="156"/>
      <c r="U399" s="156"/>
      <c r="V399" s="156"/>
      <c r="W399" s="156"/>
      <c r="X399" s="156"/>
      <c r="Y399" s="147"/>
      <c r="Z399" s="147"/>
      <c r="AA399" s="147"/>
      <c r="AB399" s="147"/>
      <c r="AC399" s="147"/>
      <c r="AD399" s="147"/>
      <c r="AE399" s="147"/>
      <c r="AF399" s="147"/>
      <c r="AG399" s="147" t="s">
        <v>260</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76" t="s">
        <v>2942</v>
      </c>
      <c r="D400" s="157"/>
      <c r="E400" s="158">
        <v>9.6984999999999992</v>
      </c>
      <c r="F400" s="156"/>
      <c r="G400" s="156"/>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260</v>
      </c>
      <c r="AH400" s="147">
        <v>5</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186" t="s">
        <v>1030</v>
      </c>
      <c r="D401" s="183"/>
      <c r="E401" s="184">
        <v>0.96984999999999999</v>
      </c>
      <c r="F401" s="156"/>
      <c r="G401" s="156"/>
      <c r="H401" s="156"/>
      <c r="I401" s="156"/>
      <c r="J401" s="156"/>
      <c r="K401" s="156"/>
      <c r="L401" s="156"/>
      <c r="M401" s="156"/>
      <c r="N401" s="156"/>
      <c r="O401" s="156"/>
      <c r="P401" s="156"/>
      <c r="Q401" s="156"/>
      <c r="R401" s="156"/>
      <c r="S401" s="156"/>
      <c r="T401" s="156"/>
      <c r="U401" s="156"/>
      <c r="V401" s="156"/>
      <c r="W401" s="156"/>
      <c r="X401" s="156"/>
      <c r="Y401" s="147"/>
      <c r="Z401" s="147"/>
      <c r="AA401" s="147"/>
      <c r="AB401" s="147"/>
      <c r="AC401" s="147"/>
      <c r="AD401" s="147"/>
      <c r="AE401" s="147"/>
      <c r="AF401" s="147"/>
      <c r="AG401" s="147" t="s">
        <v>260</v>
      </c>
      <c r="AH401" s="147">
        <v>4</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66">
        <v>80</v>
      </c>
      <c r="B402" s="167" t="s">
        <v>1536</v>
      </c>
      <c r="C402" s="175" t="s">
        <v>1537</v>
      </c>
      <c r="D402" s="168" t="s">
        <v>376</v>
      </c>
      <c r="E402" s="169">
        <v>20.075900000000001</v>
      </c>
      <c r="F402" s="170"/>
      <c r="G402" s="171">
        <f>ROUND(E402*F402,2)</f>
        <v>0</v>
      </c>
      <c r="H402" s="170"/>
      <c r="I402" s="171">
        <f>ROUND(E402*H402,2)</f>
        <v>0</v>
      </c>
      <c r="J402" s="170"/>
      <c r="K402" s="171">
        <f>ROUND(E402*J402,2)</f>
        <v>0</v>
      </c>
      <c r="L402" s="171">
        <v>21</v>
      </c>
      <c r="M402" s="171">
        <f>G402*(1+L402/100)</f>
        <v>0</v>
      </c>
      <c r="N402" s="171">
        <v>1.2200000000000001E-2</v>
      </c>
      <c r="O402" s="171">
        <f>ROUND(E402*N402,2)</f>
        <v>0.24</v>
      </c>
      <c r="P402" s="171">
        <v>0</v>
      </c>
      <c r="Q402" s="171">
        <f>ROUND(E402*P402,2)</f>
        <v>0</v>
      </c>
      <c r="R402" s="171" t="s">
        <v>960</v>
      </c>
      <c r="S402" s="171" t="s">
        <v>337</v>
      </c>
      <c r="T402" s="172" t="s">
        <v>338</v>
      </c>
      <c r="U402" s="156">
        <v>0</v>
      </c>
      <c r="V402" s="156">
        <f>ROUND(E402*U402,2)</f>
        <v>0</v>
      </c>
      <c r="W402" s="156"/>
      <c r="X402" s="156" t="s">
        <v>961</v>
      </c>
      <c r="Y402" s="147"/>
      <c r="Z402" s="147"/>
      <c r="AA402" s="147"/>
      <c r="AB402" s="147"/>
      <c r="AC402" s="147"/>
      <c r="AD402" s="147"/>
      <c r="AE402" s="147"/>
      <c r="AF402" s="147"/>
      <c r="AG402" s="147" t="s">
        <v>962</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176" t="s">
        <v>259</v>
      </c>
      <c r="D403" s="157"/>
      <c r="E403" s="158"/>
      <c r="F403" s="156"/>
      <c r="G403" s="156"/>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260</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176" t="s">
        <v>1538</v>
      </c>
      <c r="D404" s="157"/>
      <c r="E404" s="158"/>
      <c r="F404" s="156"/>
      <c r="G404" s="156"/>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260</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176" t="s">
        <v>1539</v>
      </c>
      <c r="D405" s="157"/>
      <c r="E405" s="158"/>
      <c r="F405" s="156"/>
      <c r="G405" s="156"/>
      <c r="H405" s="156"/>
      <c r="I405" s="156"/>
      <c r="J405" s="156"/>
      <c r="K405" s="156"/>
      <c r="L405" s="156"/>
      <c r="M405" s="156"/>
      <c r="N405" s="156"/>
      <c r="O405" s="156"/>
      <c r="P405" s="156"/>
      <c r="Q405" s="156"/>
      <c r="R405" s="156"/>
      <c r="S405" s="156"/>
      <c r="T405" s="156"/>
      <c r="U405" s="156"/>
      <c r="V405" s="156"/>
      <c r="W405" s="156"/>
      <c r="X405" s="156"/>
      <c r="Y405" s="147"/>
      <c r="Z405" s="147"/>
      <c r="AA405" s="147"/>
      <c r="AB405" s="147"/>
      <c r="AC405" s="147"/>
      <c r="AD405" s="147"/>
      <c r="AE405" s="147"/>
      <c r="AF405" s="147"/>
      <c r="AG405" s="147" t="s">
        <v>260</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176" t="s">
        <v>2943</v>
      </c>
      <c r="D406" s="157"/>
      <c r="E406" s="158">
        <v>17.4573</v>
      </c>
      <c r="F406" s="156"/>
      <c r="G406" s="156"/>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260</v>
      </c>
      <c r="AH406" s="147">
        <v>5</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186" t="s">
        <v>1412</v>
      </c>
      <c r="D407" s="183"/>
      <c r="E407" s="184">
        <v>2.6185999999999998</v>
      </c>
      <c r="F407" s="156"/>
      <c r="G407" s="156"/>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260</v>
      </c>
      <c r="AH407" s="147">
        <v>4</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66">
        <v>81</v>
      </c>
      <c r="B408" s="167" t="s">
        <v>1541</v>
      </c>
      <c r="C408" s="175" t="s">
        <v>1542</v>
      </c>
      <c r="D408" s="168" t="s">
        <v>376</v>
      </c>
      <c r="E408" s="169">
        <v>2.2306599999999999</v>
      </c>
      <c r="F408" s="170"/>
      <c r="G408" s="171">
        <f>ROUND(E408*F408,2)</f>
        <v>0</v>
      </c>
      <c r="H408" s="170"/>
      <c r="I408" s="171">
        <f>ROUND(E408*H408,2)</f>
        <v>0</v>
      </c>
      <c r="J408" s="170"/>
      <c r="K408" s="171">
        <f>ROUND(E408*J408,2)</f>
        <v>0</v>
      </c>
      <c r="L408" s="171">
        <v>21</v>
      </c>
      <c r="M408" s="171">
        <f>G408*(1+L408/100)</f>
        <v>0</v>
      </c>
      <c r="N408" s="171">
        <v>1.2200000000000001E-2</v>
      </c>
      <c r="O408" s="171">
        <f>ROUND(E408*N408,2)</f>
        <v>0.03</v>
      </c>
      <c r="P408" s="171">
        <v>0</v>
      </c>
      <c r="Q408" s="171">
        <f>ROUND(E408*P408,2)</f>
        <v>0</v>
      </c>
      <c r="R408" s="171" t="s">
        <v>960</v>
      </c>
      <c r="S408" s="171" t="s">
        <v>337</v>
      </c>
      <c r="T408" s="172" t="s">
        <v>338</v>
      </c>
      <c r="U408" s="156">
        <v>0</v>
      </c>
      <c r="V408" s="156">
        <f>ROUND(E408*U408,2)</f>
        <v>0</v>
      </c>
      <c r="W408" s="156"/>
      <c r="X408" s="156" t="s">
        <v>961</v>
      </c>
      <c r="Y408" s="147"/>
      <c r="Z408" s="147"/>
      <c r="AA408" s="147"/>
      <c r="AB408" s="147"/>
      <c r="AC408" s="147"/>
      <c r="AD408" s="147"/>
      <c r="AE408" s="147"/>
      <c r="AF408" s="147"/>
      <c r="AG408" s="147" t="s">
        <v>962</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76" t="s">
        <v>259</v>
      </c>
      <c r="D409" s="157"/>
      <c r="E409" s="158"/>
      <c r="F409" s="156"/>
      <c r="G409" s="156"/>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260</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176" t="s">
        <v>1543</v>
      </c>
      <c r="D410" s="157"/>
      <c r="E410" s="158"/>
      <c r="F410" s="156"/>
      <c r="G410" s="156"/>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260</v>
      </c>
      <c r="AH410" s="147">
        <v>0</v>
      </c>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4"/>
      <c r="B411" s="155"/>
      <c r="C411" s="176" t="s">
        <v>1544</v>
      </c>
      <c r="D411" s="157"/>
      <c r="E411" s="158"/>
      <c r="F411" s="156"/>
      <c r="G411" s="156"/>
      <c r="H411" s="156"/>
      <c r="I411" s="156"/>
      <c r="J411" s="156"/>
      <c r="K411" s="156"/>
      <c r="L411" s="156"/>
      <c r="M411" s="156"/>
      <c r="N411" s="156"/>
      <c r="O411" s="156"/>
      <c r="P411" s="156"/>
      <c r="Q411" s="156"/>
      <c r="R411" s="156"/>
      <c r="S411" s="156"/>
      <c r="T411" s="156"/>
      <c r="U411" s="156"/>
      <c r="V411" s="156"/>
      <c r="W411" s="156"/>
      <c r="X411" s="156"/>
      <c r="Y411" s="147"/>
      <c r="Z411" s="147"/>
      <c r="AA411" s="147"/>
      <c r="AB411" s="147"/>
      <c r="AC411" s="147"/>
      <c r="AD411" s="147"/>
      <c r="AE411" s="147"/>
      <c r="AF411" s="147"/>
      <c r="AG411" s="147" t="s">
        <v>260</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176" t="s">
        <v>2944</v>
      </c>
      <c r="D412" s="157"/>
      <c r="E412" s="158">
        <v>1.9397</v>
      </c>
      <c r="F412" s="156"/>
      <c r="G412" s="156"/>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260</v>
      </c>
      <c r="AH412" s="147">
        <v>5</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186" t="s">
        <v>1412</v>
      </c>
      <c r="D413" s="183"/>
      <c r="E413" s="184">
        <v>0.29096</v>
      </c>
      <c r="F413" s="156"/>
      <c r="G413" s="156"/>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260</v>
      </c>
      <c r="AH413" s="147">
        <v>4</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ht="22.5" outlineLevel="1" x14ac:dyDescent="0.2">
      <c r="A414" s="166">
        <v>82</v>
      </c>
      <c r="B414" s="167" t="s">
        <v>1546</v>
      </c>
      <c r="C414" s="175" t="s">
        <v>1547</v>
      </c>
      <c r="D414" s="168" t="s">
        <v>514</v>
      </c>
      <c r="E414" s="169">
        <v>2.4</v>
      </c>
      <c r="F414" s="170"/>
      <c r="G414" s="171">
        <f>ROUND(E414*F414,2)</f>
        <v>0</v>
      </c>
      <c r="H414" s="170"/>
      <c r="I414" s="171">
        <f>ROUND(E414*H414,2)</f>
        <v>0</v>
      </c>
      <c r="J414" s="170"/>
      <c r="K414" s="171">
        <f>ROUND(E414*J414,2)</f>
        <v>0</v>
      </c>
      <c r="L414" s="171">
        <v>21</v>
      </c>
      <c r="M414" s="171">
        <f>G414*(1+L414/100)</f>
        <v>0</v>
      </c>
      <c r="N414" s="171">
        <v>4.2000000000000002E-4</v>
      </c>
      <c r="O414" s="171">
        <f>ROUND(E414*N414,2)</f>
        <v>0</v>
      </c>
      <c r="P414" s="171">
        <v>0</v>
      </c>
      <c r="Q414" s="171">
        <f>ROUND(E414*P414,2)</f>
        <v>0</v>
      </c>
      <c r="R414" s="171" t="s">
        <v>1401</v>
      </c>
      <c r="S414" s="171" t="s">
        <v>337</v>
      </c>
      <c r="T414" s="172" t="s">
        <v>338</v>
      </c>
      <c r="U414" s="156">
        <v>0.12</v>
      </c>
      <c r="V414" s="156">
        <f>ROUND(E414*U414,2)</f>
        <v>0.28999999999999998</v>
      </c>
      <c r="W414" s="156"/>
      <c r="X414" s="156" t="s">
        <v>257</v>
      </c>
      <c r="Y414" s="147"/>
      <c r="Z414" s="147"/>
      <c r="AA414" s="147"/>
      <c r="AB414" s="147"/>
      <c r="AC414" s="147"/>
      <c r="AD414" s="147"/>
      <c r="AE414" s="147"/>
      <c r="AF414" s="147"/>
      <c r="AG414" s="147" t="s">
        <v>258</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176" t="s">
        <v>259</v>
      </c>
      <c r="D415" s="157"/>
      <c r="E415" s="158"/>
      <c r="F415" s="156"/>
      <c r="G415" s="156"/>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260</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176" t="s">
        <v>2945</v>
      </c>
      <c r="D416" s="157"/>
      <c r="E416" s="158">
        <v>2.4</v>
      </c>
      <c r="F416" s="156"/>
      <c r="G416" s="156"/>
      <c r="H416" s="156"/>
      <c r="I416" s="156"/>
      <c r="J416" s="156"/>
      <c r="K416" s="156"/>
      <c r="L416" s="156"/>
      <c r="M416" s="156"/>
      <c r="N416" s="156"/>
      <c r="O416" s="156"/>
      <c r="P416" s="156"/>
      <c r="Q416" s="156"/>
      <c r="R416" s="156"/>
      <c r="S416" s="156"/>
      <c r="T416" s="156"/>
      <c r="U416" s="156"/>
      <c r="V416" s="156"/>
      <c r="W416" s="156"/>
      <c r="X416" s="156"/>
      <c r="Y416" s="147"/>
      <c r="Z416" s="147"/>
      <c r="AA416" s="147"/>
      <c r="AB416" s="147"/>
      <c r="AC416" s="147"/>
      <c r="AD416" s="147"/>
      <c r="AE416" s="147"/>
      <c r="AF416" s="147"/>
      <c r="AG416" s="147" t="s">
        <v>260</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89">
        <v>83</v>
      </c>
      <c r="B417" s="190" t="s">
        <v>1559</v>
      </c>
      <c r="C417" s="196" t="s">
        <v>1560</v>
      </c>
      <c r="D417" s="191" t="s">
        <v>335</v>
      </c>
      <c r="E417" s="192">
        <v>0.47066000000000002</v>
      </c>
      <c r="F417" s="193"/>
      <c r="G417" s="194">
        <f>ROUND(E417*F417,2)</f>
        <v>0</v>
      </c>
      <c r="H417" s="193"/>
      <c r="I417" s="194">
        <f>ROUND(E417*H417,2)</f>
        <v>0</v>
      </c>
      <c r="J417" s="193"/>
      <c r="K417" s="194">
        <f>ROUND(E417*J417,2)</f>
        <v>0</v>
      </c>
      <c r="L417" s="194">
        <v>21</v>
      </c>
      <c r="M417" s="194">
        <f>G417*(1+L417/100)</f>
        <v>0</v>
      </c>
      <c r="N417" s="194">
        <v>0</v>
      </c>
      <c r="O417" s="194">
        <f>ROUND(E417*N417,2)</f>
        <v>0</v>
      </c>
      <c r="P417" s="194">
        <v>0</v>
      </c>
      <c r="Q417" s="194">
        <f>ROUND(E417*P417,2)</f>
        <v>0</v>
      </c>
      <c r="R417" s="194" t="s">
        <v>1401</v>
      </c>
      <c r="S417" s="194" t="s">
        <v>337</v>
      </c>
      <c r="T417" s="195" t="s">
        <v>338</v>
      </c>
      <c r="U417" s="156">
        <v>1.5980000000000001</v>
      </c>
      <c r="V417" s="156">
        <f>ROUND(E417*U417,2)</f>
        <v>0.75</v>
      </c>
      <c r="W417" s="156"/>
      <c r="X417" s="156" t="s">
        <v>1294</v>
      </c>
      <c r="Y417" s="147"/>
      <c r="Z417" s="147"/>
      <c r="AA417" s="147"/>
      <c r="AB417" s="147"/>
      <c r="AC417" s="147"/>
      <c r="AD417" s="147"/>
      <c r="AE417" s="147"/>
      <c r="AF417" s="147"/>
      <c r="AG417" s="147" t="s">
        <v>1295</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x14ac:dyDescent="0.2">
      <c r="A418" s="160" t="s">
        <v>250</v>
      </c>
      <c r="B418" s="161" t="s">
        <v>202</v>
      </c>
      <c r="C418" s="174" t="s">
        <v>204</v>
      </c>
      <c r="D418" s="162"/>
      <c r="E418" s="163"/>
      <c r="F418" s="164"/>
      <c r="G418" s="164">
        <f>SUMIF(AG419:AG424,"&lt;&gt;NOR",G419:G424)</f>
        <v>0</v>
      </c>
      <c r="H418" s="164"/>
      <c r="I418" s="164">
        <f>SUM(I419:I424)</f>
        <v>0</v>
      </c>
      <c r="J418" s="164"/>
      <c r="K418" s="164">
        <f>SUM(K419:K424)</f>
        <v>0</v>
      </c>
      <c r="L418" s="164"/>
      <c r="M418" s="164">
        <f>SUM(M419:M424)</f>
        <v>0</v>
      </c>
      <c r="N418" s="164"/>
      <c r="O418" s="164">
        <f>SUM(O419:O424)</f>
        <v>0</v>
      </c>
      <c r="P418" s="164"/>
      <c r="Q418" s="164">
        <f>SUM(Q419:Q424)</f>
        <v>0</v>
      </c>
      <c r="R418" s="164"/>
      <c r="S418" s="164"/>
      <c r="T418" s="165"/>
      <c r="U418" s="159"/>
      <c r="V418" s="159">
        <f>SUM(V419:V424)</f>
        <v>1.26</v>
      </c>
      <c r="W418" s="159"/>
      <c r="X418" s="159"/>
      <c r="AG418" t="s">
        <v>251</v>
      </c>
    </row>
    <row r="419" spans="1:60" outlineLevel="1" x14ac:dyDescent="0.2">
      <c r="A419" s="166">
        <v>84</v>
      </c>
      <c r="B419" s="167" t="s">
        <v>1561</v>
      </c>
      <c r="C419" s="175" t="s">
        <v>1562</v>
      </c>
      <c r="D419" s="168" t="s">
        <v>376</v>
      </c>
      <c r="E419" s="169">
        <v>2.1219999999999999</v>
      </c>
      <c r="F419" s="170"/>
      <c r="G419" s="171">
        <f>ROUND(E419*F419,2)</f>
        <v>0</v>
      </c>
      <c r="H419" s="170"/>
      <c r="I419" s="171">
        <f>ROUND(E419*H419,2)</f>
        <v>0</v>
      </c>
      <c r="J419" s="170"/>
      <c r="K419" s="171">
        <f>ROUND(E419*J419,2)</f>
        <v>0</v>
      </c>
      <c r="L419" s="171">
        <v>21</v>
      </c>
      <c r="M419" s="171">
        <f>G419*(1+L419/100)</f>
        <v>0</v>
      </c>
      <c r="N419" s="171">
        <v>1.4999999999999999E-4</v>
      </c>
      <c r="O419" s="171">
        <f>ROUND(E419*N419,2)</f>
        <v>0</v>
      </c>
      <c r="P419" s="171">
        <v>0</v>
      </c>
      <c r="Q419" s="171">
        <f>ROUND(E419*P419,2)</f>
        <v>0</v>
      </c>
      <c r="R419" s="171" t="s">
        <v>1563</v>
      </c>
      <c r="S419" s="171" t="s">
        <v>337</v>
      </c>
      <c r="T419" s="172" t="s">
        <v>338</v>
      </c>
      <c r="U419" s="156">
        <v>0.23</v>
      </c>
      <c r="V419" s="156">
        <f>ROUND(E419*U419,2)</f>
        <v>0.49</v>
      </c>
      <c r="W419" s="156"/>
      <c r="X419" s="156" t="s">
        <v>257</v>
      </c>
      <c r="Y419" s="147"/>
      <c r="Z419" s="147"/>
      <c r="AA419" s="147"/>
      <c r="AB419" s="147"/>
      <c r="AC419" s="147"/>
      <c r="AD419" s="147"/>
      <c r="AE419" s="147"/>
      <c r="AF419" s="147"/>
      <c r="AG419" s="147" t="s">
        <v>258</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54"/>
      <c r="B420" s="155"/>
      <c r="C420" s="176" t="s">
        <v>259</v>
      </c>
      <c r="D420" s="157"/>
      <c r="E420" s="158"/>
      <c r="F420" s="156"/>
      <c r="G420" s="156"/>
      <c r="H420" s="156"/>
      <c r="I420" s="156"/>
      <c r="J420" s="156"/>
      <c r="K420" s="156"/>
      <c r="L420" s="156"/>
      <c r="M420" s="156"/>
      <c r="N420" s="156"/>
      <c r="O420" s="156"/>
      <c r="P420" s="156"/>
      <c r="Q420" s="156"/>
      <c r="R420" s="156"/>
      <c r="S420" s="156"/>
      <c r="T420" s="156"/>
      <c r="U420" s="156"/>
      <c r="V420" s="156"/>
      <c r="W420" s="156"/>
      <c r="X420" s="156"/>
      <c r="Y420" s="147"/>
      <c r="Z420" s="147"/>
      <c r="AA420" s="147"/>
      <c r="AB420" s="147"/>
      <c r="AC420" s="147"/>
      <c r="AD420" s="147"/>
      <c r="AE420" s="147"/>
      <c r="AF420" s="147"/>
      <c r="AG420" s="147" t="s">
        <v>260</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76" t="s">
        <v>2946</v>
      </c>
      <c r="D421" s="157"/>
      <c r="E421" s="158">
        <v>1.1339999999999999</v>
      </c>
      <c r="F421" s="156"/>
      <c r="G421" s="156"/>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260</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176" t="s">
        <v>2947</v>
      </c>
      <c r="D422" s="157"/>
      <c r="E422" s="158">
        <v>0.98799999999999999</v>
      </c>
      <c r="F422" s="156"/>
      <c r="G422" s="156"/>
      <c r="H422" s="156"/>
      <c r="I422" s="156"/>
      <c r="J422" s="156"/>
      <c r="K422" s="156"/>
      <c r="L422" s="156"/>
      <c r="M422" s="156"/>
      <c r="N422" s="156"/>
      <c r="O422" s="156"/>
      <c r="P422" s="156"/>
      <c r="Q422" s="156"/>
      <c r="R422" s="156"/>
      <c r="S422" s="156"/>
      <c r="T422" s="156"/>
      <c r="U422" s="156"/>
      <c r="V422" s="156"/>
      <c r="W422" s="156"/>
      <c r="X422" s="156"/>
      <c r="Y422" s="147"/>
      <c r="Z422" s="147"/>
      <c r="AA422" s="147"/>
      <c r="AB422" s="147"/>
      <c r="AC422" s="147"/>
      <c r="AD422" s="147"/>
      <c r="AE422" s="147"/>
      <c r="AF422" s="147"/>
      <c r="AG422" s="147" t="s">
        <v>260</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66">
        <v>85</v>
      </c>
      <c r="B423" s="167" t="s">
        <v>1569</v>
      </c>
      <c r="C423" s="175" t="s">
        <v>1570</v>
      </c>
      <c r="D423" s="168" t="s">
        <v>376</v>
      </c>
      <c r="E423" s="169">
        <v>2.1219999999999999</v>
      </c>
      <c r="F423" s="170"/>
      <c r="G423" s="171">
        <f>ROUND(E423*F423,2)</f>
        <v>0</v>
      </c>
      <c r="H423" s="170"/>
      <c r="I423" s="171">
        <f>ROUND(E423*H423,2)</f>
        <v>0</v>
      </c>
      <c r="J423" s="170"/>
      <c r="K423" s="171">
        <f>ROUND(E423*J423,2)</f>
        <v>0</v>
      </c>
      <c r="L423" s="171">
        <v>21</v>
      </c>
      <c r="M423" s="171">
        <f>G423*(1+L423/100)</f>
        <v>0</v>
      </c>
      <c r="N423" s="171">
        <v>4.2999999999999999E-4</v>
      </c>
      <c r="O423" s="171">
        <f>ROUND(E423*N423,2)</f>
        <v>0</v>
      </c>
      <c r="P423" s="171">
        <v>0</v>
      </c>
      <c r="Q423" s="171">
        <f>ROUND(E423*P423,2)</f>
        <v>0</v>
      </c>
      <c r="R423" s="171" t="s">
        <v>1563</v>
      </c>
      <c r="S423" s="171" t="s">
        <v>337</v>
      </c>
      <c r="T423" s="172" t="s">
        <v>338</v>
      </c>
      <c r="U423" s="156">
        <v>0.36499999999999999</v>
      </c>
      <c r="V423" s="156">
        <f>ROUND(E423*U423,2)</f>
        <v>0.77</v>
      </c>
      <c r="W423" s="156"/>
      <c r="X423" s="156" t="s">
        <v>257</v>
      </c>
      <c r="Y423" s="147"/>
      <c r="Z423" s="147"/>
      <c r="AA423" s="147"/>
      <c r="AB423" s="147"/>
      <c r="AC423" s="147"/>
      <c r="AD423" s="147"/>
      <c r="AE423" s="147"/>
      <c r="AF423" s="147"/>
      <c r="AG423" s="147" t="s">
        <v>258</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176" t="s">
        <v>2948</v>
      </c>
      <c r="D424" s="157"/>
      <c r="E424" s="158">
        <v>2.1219999999999999</v>
      </c>
      <c r="F424" s="156"/>
      <c r="G424" s="156"/>
      <c r="H424" s="156"/>
      <c r="I424" s="156"/>
      <c r="J424" s="156"/>
      <c r="K424" s="156"/>
      <c r="L424" s="156"/>
      <c r="M424" s="156"/>
      <c r="N424" s="156"/>
      <c r="O424" s="156"/>
      <c r="P424" s="156"/>
      <c r="Q424" s="156"/>
      <c r="R424" s="156"/>
      <c r="S424" s="156"/>
      <c r="T424" s="156"/>
      <c r="U424" s="156"/>
      <c r="V424" s="156"/>
      <c r="W424" s="156"/>
      <c r="X424" s="156"/>
      <c r="Y424" s="147"/>
      <c r="Z424" s="147"/>
      <c r="AA424" s="147"/>
      <c r="AB424" s="147"/>
      <c r="AC424" s="147"/>
      <c r="AD424" s="147"/>
      <c r="AE424" s="147"/>
      <c r="AF424" s="147"/>
      <c r="AG424" s="147" t="s">
        <v>260</v>
      </c>
      <c r="AH424" s="147">
        <v>5</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x14ac:dyDescent="0.2">
      <c r="A425" s="160" t="s">
        <v>250</v>
      </c>
      <c r="B425" s="161" t="s">
        <v>205</v>
      </c>
      <c r="C425" s="174" t="s">
        <v>206</v>
      </c>
      <c r="D425" s="162"/>
      <c r="E425" s="163"/>
      <c r="F425" s="164"/>
      <c r="G425" s="164">
        <f>SUMIF(AG426:AG453,"&lt;&gt;NOR",G426:G453)</f>
        <v>0</v>
      </c>
      <c r="H425" s="164"/>
      <c r="I425" s="164">
        <f>SUM(I426:I453)</f>
        <v>0</v>
      </c>
      <c r="J425" s="164"/>
      <c r="K425" s="164">
        <f>SUM(K426:K453)</f>
        <v>0</v>
      </c>
      <c r="L425" s="164"/>
      <c r="M425" s="164">
        <f>SUM(M426:M453)</f>
        <v>0</v>
      </c>
      <c r="N425" s="164"/>
      <c r="O425" s="164">
        <f>SUM(O426:O453)</f>
        <v>0.14000000000000001</v>
      </c>
      <c r="P425" s="164"/>
      <c r="Q425" s="164">
        <f>SUM(Q426:Q453)</f>
        <v>0</v>
      </c>
      <c r="R425" s="164"/>
      <c r="S425" s="164"/>
      <c r="T425" s="165"/>
      <c r="U425" s="159"/>
      <c r="V425" s="159">
        <f>SUM(V426:V453)</f>
        <v>77.430000000000007</v>
      </c>
      <c r="W425" s="159"/>
      <c r="X425" s="159"/>
      <c r="AG425" t="s">
        <v>251</v>
      </c>
    </row>
    <row r="426" spans="1:60" outlineLevel="1" x14ac:dyDescent="0.2">
      <c r="A426" s="166">
        <v>86</v>
      </c>
      <c r="B426" s="167" t="s">
        <v>2949</v>
      </c>
      <c r="C426" s="175" t="s">
        <v>2950</v>
      </c>
      <c r="D426" s="168" t="s">
        <v>376</v>
      </c>
      <c r="E426" s="169">
        <v>225.14099999999999</v>
      </c>
      <c r="F426" s="170"/>
      <c r="G426" s="171">
        <f>ROUND(E426*F426,2)</f>
        <v>0</v>
      </c>
      <c r="H426" s="170"/>
      <c r="I426" s="171">
        <f>ROUND(E426*H426,2)</f>
        <v>0</v>
      </c>
      <c r="J426" s="170"/>
      <c r="K426" s="171">
        <f>ROUND(E426*J426,2)</f>
        <v>0</v>
      </c>
      <c r="L426" s="171">
        <v>21</v>
      </c>
      <c r="M426" s="171">
        <f>G426*(1+L426/100)</f>
        <v>0</v>
      </c>
      <c r="N426" s="171">
        <v>3.5E-4</v>
      </c>
      <c r="O426" s="171">
        <f>ROUND(E426*N426,2)</f>
        <v>0.08</v>
      </c>
      <c r="P426" s="171">
        <v>0</v>
      </c>
      <c r="Q426" s="171">
        <f>ROUND(E426*P426,2)</f>
        <v>0</v>
      </c>
      <c r="R426" s="171" t="s">
        <v>1575</v>
      </c>
      <c r="S426" s="171" t="s">
        <v>337</v>
      </c>
      <c r="T426" s="172" t="s">
        <v>338</v>
      </c>
      <c r="U426" s="156">
        <v>0.17</v>
      </c>
      <c r="V426" s="156">
        <f>ROUND(E426*U426,2)</f>
        <v>38.270000000000003</v>
      </c>
      <c r="W426" s="156"/>
      <c r="X426" s="156" t="s">
        <v>257</v>
      </c>
      <c r="Y426" s="147"/>
      <c r="Z426" s="147"/>
      <c r="AA426" s="147"/>
      <c r="AB426" s="147"/>
      <c r="AC426" s="147"/>
      <c r="AD426" s="147"/>
      <c r="AE426" s="147"/>
      <c r="AF426" s="147"/>
      <c r="AG426" s="147" t="s">
        <v>258</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176" t="s">
        <v>259</v>
      </c>
      <c r="D427" s="157"/>
      <c r="E427" s="158"/>
      <c r="F427" s="156"/>
      <c r="G427" s="156"/>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260</v>
      </c>
      <c r="AH427" s="147">
        <v>0</v>
      </c>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176" t="s">
        <v>2951</v>
      </c>
      <c r="D428" s="157"/>
      <c r="E428" s="158"/>
      <c r="F428" s="156"/>
      <c r="G428" s="156"/>
      <c r="H428" s="156"/>
      <c r="I428" s="156"/>
      <c r="J428" s="156"/>
      <c r="K428" s="156"/>
      <c r="L428" s="156"/>
      <c r="M428" s="156"/>
      <c r="N428" s="156"/>
      <c r="O428" s="156"/>
      <c r="P428" s="156"/>
      <c r="Q428" s="156"/>
      <c r="R428" s="156"/>
      <c r="S428" s="156"/>
      <c r="T428" s="156"/>
      <c r="U428" s="156"/>
      <c r="V428" s="156"/>
      <c r="W428" s="156"/>
      <c r="X428" s="156"/>
      <c r="Y428" s="147"/>
      <c r="Z428" s="147"/>
      <c r="AA428" s="147"/>
      <c r="AB428" s="147"/>
      <c r="AC428" s="147"/>
      <c r="AD428" s="147"/>
      <c r="AE428" s="147"/>
      <c r="AF428" s="147"/>
      <c r="AG428" s="147" t="s">
        <v>260</v>
      </c>
      <c r="AH428" s="147">
        <v>0</v>
      </c>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176" t="s">
        <v>2853</v>
      </c>
      <c r="D429" s="157"/>
      <c r="E429" s="158"/>
      <c r="F429" s="156"/>
      <c r="G429" s="156"/>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260</v>
      </c>
      <c r="AH429" s="147">
        <v>0</v>
      </c>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176" t="s">
        <v>2952</v>
      </c>
      <c r="D430" s="157"/>
      <c r="E430" s="158">
        <v>42.33</v>
      </c>
      <c r="F430" s="156"/>
      <c r="G430" s="156"/>
      <c r="H430" s="156"/>
      <c r="I430" s="156"/>
      <c r="J430" s="156"/>
      <c r="K430" s="156"/>
      <c r="L430" s="156"/>
      <c r="M430" s="156"/>
      <c r="N430" s="156"/>
      <c r="O430" s="156"/>
      <c r="P430" s="156"/>
      <c r="Q430" s="156"/>
      <c r="R430" s="156"/>
      <c r="S430" s="156"/>
      <c r="T430" s="156"/>
      <c r="U430" s="156"/>
      <c r="V430" s="156"/>
      <c r="W430" s="156"/>
      <c r="X430" s="156"/>
      <c r="Y430" s="147"/>
      <c r="Z430" s="147"/>
      <c r="AA430" s="147"/>
      <c r="AB430" s="147"/>
      <c r="AC430" s="147"/>
      <c r="AD430" s="147"/>
      <c r="AE430" s="147"/>
      <c r="AF430" s="147"/>
      <c r="AG430" s="147" t="s">
        <v>260</v>
      </c>
      <c r="AH430" s="147">
        <v>0</v>
      </c>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176" t="s">
        <v>2953</v>
      </c>
      <c r="D431" s="157"/>
      <c r="E431" s="158">
        <v>49.725000000000001</v>
      </c>
      <c r="F431" s="156"/>
      <c r="G431" s="156"/>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260</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176" t="s">
        <v>2954</v>
      </c>
      <c r="D432" s="157"/>
      <c r="E432" s="158">
        <v>62.484000000000002</v>
      </c>
      <c r="F432" s="156"/>
      <c r="G432" s="156"/>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260</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54"/>
      <c r="B433" s="155"/>
      <c r="C433" s="176" t="s">
        <v>2955</v>
      </c>
      <c r="D433" s="157"/>
      <c r="E433" s="158">
        <v>93.396000000000001</v>
      </c>
      <c r="F433" s="156"/>
      <c r="G433" s="156"/>
      <c r="H433" s="156"/>
      <c r="I433" s="156"/>
      <c r="J433" s="156"/>
      <c r="K433" s="156"/>
      <c r="L433" s="156"/>
      <c r="M433" s="156"/>
      <c r="N433" s="156"/>
      <c r="O433" s="156"/>
      <c r="P433" s="156"/>
      <c r="Q433" s="156"/>
      <c r="R433" s="156"/>
      <c r="S433" s="156"/>
      <c r="T433" s="156"/>
      <c r="U433" s="156"/>
      <c r="V433" s="156"/>
      <c r="W433" s="156"/>
      <c r="X433" s="156"/>
      <c r="Y433" s="147"/>
      <c r="Z433" s="147"/>
      <c r="AA433" s="147"/>
      <c r="AB433" s="147"/>
      <c r="AC433" s="147"/>
      <c r="AD433" s="147"/>
      <c r="AE433" s="147"/>
      <c r="AF433" s="147"/>
      <c r="AG433" s="147" t="s">
        <v>260</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76" t="s">
        <v>1053</v>
      </c>
      <c r="D434" s="157"/>
      <c r="E434" s="158"/>
      <c r="F434" s="156"/>
      <c r="G434" s="156"/>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260</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176" t="s">
        <v>2956</v>
      </c>
      <c r="D435" s="157"/>
      <c r="E435" s="158">
        <v>-5.8579999999999997</v>
      </c>
      <c r="F435" s="156"/>
      <c r="G435" s="156"/>
      <c r="H435" s="156"/>
      <c r="I435" s="156"/>
      <c r="J435" s="156"/>
      <c r="K435" s="156"/>
      <c r="L435" s="156"/>
      <c r="M435" s="156"/>
      <c r="N435" s="156"/>
      <c r="O435" s="156"/>
      <c r="P435" s="156"/>
      <c r="Q435" s="156"/>
      <c r="R435" s="156"/>
      <c r="S435" s="156"/>
      <c r="T435" s="156"/>
      <c r="U435" s="156"/>
      <c r="V435" s="156"/>
      <c r="W435" s="156"/>
      <c r="X435" s="156"/>
      <c r="Y435" s="147"/>
      <c r="Z435" s="147"/>
      <c r="AA435" s="147"/>
      <c r="AB435" s="147"/>
      <c r="AC435" s="147"/>
      <c r="AD435" s="147"/>
      <c r="AE435" s="147"/>
      <c r="AF435" s="147"/>
      <c r="AG435" s="147" t="s">
        <v>260</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54"/>
      <c r="B436" s="155"/>
      <c r="C436" s="176" t="s">
        <v>2957</v>
      </c>
      <c r="D436" s="157"/>
      <c r="E436" s="158">
        <v>-7.5590000000000002</v>
      </c>
      <c r="F436" s="156"/>
      <c r="G436" s="156"/>
      <c r="H436" s="156"/>
      <c r="I436" s="156"/>
      <c r="J436" s="156"/>
      <c r="K436" s="156"/>
      <c r="L436" s="156"/>
      <c r="M436" s="156"/>
      <c r="N436" s="156"/>
      <c r="O436" s="156"/>
      <c r="P436" s="156"/>
      <c r="Q436" s="156"/>
      <c r="R436" s="156"/>
      <c r="S436" s="156"/>
      <c r="T436" s="156"/>
      <c r="U436" s="156"/>
      <c r="V436" s="156"/>
      <c r="W436" s="156"/>
      <c r="X436" s="156"/>
      <c r="Y436" s="147"/>
      <c r="Z436" s="147"/>
      <c r="AA436" s="147"/>
      <c r="AB436" s="147"/>
      <c r="AC436" s="147"/>
      <c r="AD436" s="147"/>
      <c r="AE436" s="147"/>
      <c r="AF436" s="147"/>
      <c r="AG436" s="147" t="s">
        <v>260</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76" t="s">
        <v>2958</v>
      </c>
      <c r="D437" s="157"/>
      <c r="E437" s="158">
        <v>-5.3369999999999997</v>
      </c>
      <c r="F437" s="156"/>
      <c r="G437" s="156"/>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260</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76" t="s">
        <v>2959</v>
      </c>
      <c r="D438" s="157"/>
      <c r="E438" s="158">
        <v>-4.04</v>
      </c>
      <c r="F438" s="156"/>
      <c r="G438" s="156"/>
      <c r="H438" s="156"/>
      <c r="I438" s="156"/>
      <c r="J438" s="156"/>
      <c r="K438" s="156"/>
      <c r="L438" s="156"/>
      <c r="M438" s="156"/>
      <c r="N438" s="156"/>
      <c r="O438" s="156"/>
      <c r="P438" s="156"/>
      <c r="Q438" s="156"/>
      <c r="R438" s="156"/>
      <c r="S438" s="156"/>
      <c r="T438" s="156"/>
      <c r="U438" s="156"/>
      <c r="V438" s="156"/>
      <c r="W438" s="156"/>
      <c r="X438" s="156"/>
      <c r="Y438" s="147"/>
      <c r="Z438" s="147"/>
      <c r="AA438" s="147"/>
      <c r="AB438" s="147"/>
      <c r="AC438" s="147"/>
      <c r="AD438" s="147"/>
      <c r="AE438" s="147"/>
      <c r="AF438" s="147"/>
      <c r="AG438" s="147" t="s">
        <v>260</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66">
        <v>87</v>
      </c>
      <c r="B439" s="167" t="s">
        <v>1573</v>
      </c>
      <c r="C439" s="175" t="s">
        <v>1574</v>
      </c>
      <c r="D439" s="168" t="s">
        <v>376</v>
      </c>
      <c r="E439" s="169">
        <v>474.4</v>
      </c>
      <c r="F439" s="170"/>
      <c r="G439" s="171">
        <f>ROUND(E439*F439,2)</f>
        <v>0</v>
      </c>
      <c r="H439" s="170"/>
      <c r="I439" s="171">
        <f>ROUND(E439*H439,2)</f>
        <v>0</v>
      </c>
      <c r="J439" s="170"/>
      <c r="K439" s="171">
        <f>ROUND(E439*J439,2)</f>
        <v>0</v>
      </c>
      <c r="L439" s="171">
        <v>21</v>
      </c>
      <c r="M439" s="171">
        <f>G439*(1+L439/100)</f>
        <v>0</v>
      </c>
      <c r="N439" s="171">
        <v>6.9999999999999994E-5</v>
      </c>
      <c r="O439" s="171">
        <f>ROUND(E439*N439,2)</f>
        <v>0.03</v>
      </c>
      <c r="P439" s="171">
        <v>0</v>
      </c>
      <c r="Q439" s="171">
        <f>ROUND(E439*P439,2)</f>
        <v>0</v>
      </c>
      <c r="R439" s="171" t="s">
        <v>1575</v>
      </c>
      <c r="S439" s="171" t="s">
        <v>337</v>
      </c>
      <c r="T439" s="172" t="s">
        <v>338</v>
      </c>
      <c r="U439" s="156">
        <v>0.03</v>
      </c>
      <c r="V439" s="156">
        <f>ROUND(E439*U439,2)</f>
        <v>14.23</v>
      </c>
      <c r="W439" s="156"/>
      <c r="X439" s="156" t="s">
        <v>257</v>
      </c>
      <c r="Y439" s="147"/>
      <c r="Z439" s="147"/>
      <c r="AA439" s="147"/>
      <c r="AB439" s="147"/>
      <c r="AC439" s="147"/>
      <c r="AD439" s="147"/>
      <c r="AE439" s="147"/>
      <c r="AF439" s="147"/>
      <c r="AG439" s="147" t="s">
        <v>258</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54"/>
      <c r="B440" s="155"/>
      <c r="C440" s="176" t="s">
        <v>2960</v>
      </c>
      <c r="D440" s="157"/>
      <c r="E440" s="158">
        <v>249.25899999999999</v>
      </c>
      <c r="F440" s="156"/>
      <c r="G440" s="156"/>
      <c r="H440" s="156"/>
      <c r="I440" s="156"/>
      <c r="J440" s="156"/>
      <c r="K440" s="156"/>
      <c r="L440" s="156"/>
      <c r="M440" s="156"/>
      <c r="N440" s="156"/>
      <c r="O440" s="156"/>
      <c r="P440" s="156"/>
      <c r="Q440" s="156"/>
      <c r="R440" s="156"/>
      <c r="S440" s="156"/>
      <c r="T440" s="156"/>
      <c r="U440" s="156"/>
      <c r="V440" s="156"/>
      <c r="W440" s="156"/>
      <c r="X440" s="156"/>
      <c r="Y440" s="147"/>
      <c r="Z440" s="147"/>
      <c r="AA440" s="147"/>
      <c r="AB440" s="147"/>
      <c r="AC440" s="147"/>
      <c r="AD440" s="147"/>
      <c r="AE440" s="147"/>
      <c r="AF440" s="147"/>
      <c r="AG440" s="147" t="s">
        <v>260</v>
      </c>
      <c r="AH440" s="147">
        <v>5</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76" t="s">
        <v>2961</v>
      </c>
      <c r="D441" s="157"/>
      <c r="E441" s="158">
        <v>225.14099999999999</v>
      </c>
      <c r="F441" s="156"/>
      <c r="G441" s="156"/>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260</v>
      </c>
      <c r="AH441" s="147">
        <v>5</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66">
        <v>88</v>
      </c>
      <c r="B442" s="167" t="s">
        <v>1577</v>
      </c>
      <c r="C442" s="175" t="s">
        <v>1578</v>
      </c>
      <c r="D442" s="168" t="s">
        <v>376</v>
      </c>
      <c r="E442" s="169">
        <v>249.25899999999999</v>
      </c>
      <c r="F442" s="170"/>
      <c r="G442" s="171">
        <f>ROUND(E442*F442,2)</f>
        <v>0</v>
      </c>
      <c r="H442" s="170"/>
      <c r="I442" s="171">
        <f>ROUND(E442*H442,2)</f>
        <v>0</v>
      </c>
      <c r="J442" s="170"/>
      <c r="K442" s="171">
        <f>ROUND(E442*J442,2)</f>
        <v>0</v>
      </c>
      <c r="L442" s="171">
        <v>21</v>
      </c>
      <c r="M442" s="171">
        <f>G442*(1+L442/100)</f>
        <v>0</v>
      </c>
      <c r="N442" s="171">
        <v>1.3999999999999999E-4</v>
      </c>
      <c r="O442" s="171">
        <f>ROUND(E442*N442,2)</f>
        <v>0.03</v>
      </c>
      <c r="P442" s="171">
        <v>0</v>
      </c>
      <c r="Q442" s="171">
        <f>ROUND(E442*P442,2)</f>
        <v>0</v>
      </c>
      <c r="R442" s="171" t="s">
        <v>1575</v>
      </c>
      <c r="S442" s="171" t="s">
        <v>337</v>
      </c>
      <c r="T442" s="172" t="s">
        <v>338</v>
      </c>
      <c r="U442" s="156">
        <v>0.1</v>
      </c>
      <c r="V442" s="156">
        <f>ROUND(E442*U442,2)</f>
        <v>24.93</v>
      </c>
      <c r="W442" s="156"/>
      <c r="X442" s="156" t="s">
        <v>257</v>
      </c>
      <c r="Y442" s="147"/>
      <c r="Z442" s="147"/>
      <c r="AA442" s="147"/>
      <c r="AB442" s="147"/>
      <c r="AC442" s="147"/>
      <c r="AD442" s="147"/>
      <c r="AE442" s="147"/>
      <c r="AF442" s="147"/>
      <c r="AG442" s="147" t="s">
        <v>258</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176" t="s">
        <v>259</v>
      </c>
      <c r="D443" s="157"/>
      <c r="E443" s="158"/>
      <c r="F443" s="156"/>
      <c r="G443" s="156"/>
      <c r="H443" s="156"/>
      <c r="I443" s="156"/>
      <c r="J443" s="156"/>
      <c r="K443" s="156"/>
      <c r="L443" s="156"/>
      <c r="M443" s="156"/>
      <c r="N443" s="156"/>
      <c r="O443" s="156"/>
      <c r="P443" s="156"/>
      <c r="Q443" s="156"/>
      <c r="R443" s="156"/>
      <c r="S443" s="156"/>
      <c r="T443" s="156"/>
      <c r="U443" s="156"/>
      <c r="V443" s="156"/>
      <c r="W443" s="156"/>
      <c r="X443" s="156"/>
      <c r="Y443" s="147"/>
      <c r="Z443" s="147"/>
      <c r="AA443" s="147"/>
      <c r="AB443" s="147"/>
      <c r="AC443" s="147"/>
      <c r="AD443" s="147"/>
      <c r="AE443" s="147"/>
      <c r="AF443" s="147"/>
      <c r="AG443" s="147" t="s">
        <v>260</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76" t="s">
        <v>2838</v>
      </c>
      <c r="D444" s="157"/>
      <c r="E444" s="158">
        <v>122.51</v>
      </c>
      <c r="F444" s="156"/>
      <c r="G444" s="156"/>
      <c r="H444" s="156"/>
      <c r="I444" s="156"/>
      <c r="J444" s="156"/>
      <c r="K444" s="156"/>
      <c r="L444" s="156"/>
      <c r="M444" s="156"/>
      <c r="N444" s="156"/>
      <c r="O444" s="156"/>
      <c r="P444" s="156"/>
      <c r="Q444" s="156"/>
      <c r="R444" s="156"/>
      <c r="S444" s="156"/>
      <c r="T444" s="156"/>
      <c r="U444" s="156"/>
      <c r="V444" s="156"/>
      <c r="W444" s="156"/>
      <c r="X444" s="156"/>
      <c r="Y444" s="147"/>
      <c r="Z444" s="147"/>
      <c r="AA444" s="147"/>
      <c r="AB444" s="147"/>
      <c r="AC444" s="147"/>
      <c r="AD444" s="147"/>
      <c r="AE444" s="147"/>
      <c r="AF444" s="147"/>
      <c r="AG444" s="147" t="s">
        <v>260</v>
      </c>
      <c r="AH444" s="147">
        <v>5</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176" t="s">
        <v>2962</v>
      </c>
      <c r="D445" s="157"/>
      <c r="E445" s="158"/>
      <c r="F445" s="156"/>
      <c r="G445" s="156"/>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260</v>
      </c>
      <c r="AH445" s="147">
        <v>0</v>
      </c>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54"/>
      <c r="B446" s="155"/>
      <c r="C446" s="176" t="s">
        <v>2963</v>
      </c>
      <c r="D446" s="157"/>
      <c r="E446" s="158">
        <v>1.31</v>
      </c>
      <c r="F446" s="156"/>
      <c r="G446" s="156"/>
      <c r="H446" s="156"/>
      <c r="I446" s="156"/>
      <c r="J446" s="156"/>
      <c r="K446" s="156"/>
      <c r="L446" s="156"/>
      <c r="M446" s="156"/>
      <c r="N446" s="156"/>
      <c r="O446" s="156"/>
      <c r="P446" s="156"/>
      <c r="Q446" s="156"/>
      <c r="R446" s="156"/>
      <c r="S446" s="156"/>
      <c r="T446" s="156"/>
      <c r="U446" s="156"/>
      <c r="V446" s="156"/>
      <c r="W446" s="156"/>
      <c r="X446" s="156"/>
      <c r="Y446" s="147"/>
      <c r="Z446" s="147"/>
      <c r="AA446" s="147"/>
      <c r="AB446" s="147"/>
      <c r="AC446" s="147"/>
      <c r="AD446" s="147"/>
      <c r="AE446" s="147"/>
      <c r="AF446" s="147"/>
      <c r="AG446" s="147" t="s">
        <v>260</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176" t="s">
        <v>2964</v>
      </c>
      <c r="D447" s="157"/>
      <c r="E447" s="158">
        <v>1.8049999999999999</v>
      </c>
      <c r="F447" s="156"/>
      <c r="G447" s="156"/>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260</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76" t="s">
        <v>2965</v>
      </c>
      <c r="D448" s="157"/>
      <c r="E448" s="158">
        <v>17.861999999999998</v>
      </c>
      <c r="F448" s="156"/>
      <c r="G448" s="156"/>
      <c r="H448" s="156"/>
      <c r="I448" s="156"/>
      <c r="J448" s="156"/>
      <c r="K448" s="156"/>
      <c r="L448" s="156"/>
      <c r="M448" s="156"/>
      <c r="N448" s="156"/>
      <c r="O448" s="156"/>
      <c r="P448" s="156"/>
      <c r="Q448" s="156"/>
      <c r="R448" s="156"/>
      <c r="S448" s="156"/>
      <c r="T448" s="156"/>
      <c r="U448" s="156"/>
      <c r="V448" s="156"/>
      <c r="W448" s="156"/>
      <c r="X448" s="156"/>
      <c r="Y448" s="147"/>
      <c r="Z448" s="147"/>
      <c r="AA448" s="147"/>
      <c r="AB448" s="147"/>
      <c r="AC448" s="147"/>
      <c r="AD448" s="147"/>
      <c r="AE448" s="147"/>
      <c r="AF448" s="147"/>
      <c r="AG448" s="147" t="s">
        <v>260</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176" t="s">
        <v>2966</v>
      </c>
      <c r="D449" s="157"/>
      <c r="E449" s="158">
        <v>10.246</v>
      </c>
      <c r="F449" s="156"/>
      <c r="G449" s="156"/>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260</v>
      </c>
      <c r="AH449" s="147">
        <v>0</v>
      </c>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54"/>
      <c r="B450" s="155"/>
      <c r="C450" s="176" t="s">
        <v>2967</v>
      </c>
      <c r="D450" s="157"/>
      <c r="E450" s="158">
        <v>19.2</v>
      </c>
      <c r="F450" s="156"/>
      <c r="G450" s="156"/>
      <c r="H450" s="156"/>
      <c r="I450" s="156"/>
      <c r="J450" s="156"/>
      <c r="K450" s="156"/>
      <c r="L450" s="156"/>
      <c r="M450" s="156"/>
      <c r="N450" s="156"/>
      <c r="O450" s="156"/>
      <c r="P450" s="156"/>
      <c r="Q450" s="156"/>
      <c r="R450" s="156"/>
      <c r="S450" s="156"/>
      <c r="T450" s="156"/>
      <c r="U450" s="156"/>
      <c r="V450" s="156"/>
      <c r="W450" s="156"/>
      <c r="X450" s="156"/>
      <c r="Y450" s="147"/>
      <c r="Z450" s="147"/>
      <c r="AA450" s="147"/>
      <c r="AB450" s="147"/>
      <c r="AC450" s="147"/>
      <c r="AD450" s="147"/>
      <c r="AE450" s="147"/>
      <c r="AF450" s="147"/>
      <c r="AG450" s="147" t="s">
        <v>260</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176" t="s">
        <v>2968</v>
      </c>
      <c r="D451" s="157"/>
      <c r="E451" s="158">
        <v>27.606000000000002</v>
      </c>
      <c r="F451" s="156"/>
      <c r="G451" s="156"/>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260</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176" t="s">
        <v>2852</v>
      </c>
      <c r="D452" s="157"/>
      <c r="E452" s="158">
        <v>83.81</v>
      </c>
      <c r="F452" s="156"/>
      <c r="G452" s="156"/>
      <c r="H452" s="156"/>
      <c r="I452" s="156"/>
      <c r="J452" s="156"/>
      <c r="K452" s="156"/>
      <c r="L452" s="156"/>
      <c r="M452" s="156"/>
      <c r="N452" s="156"/>
      <c r="O452" s="156"/>
      <c r="P452" s="156"/>
      <c r="Q452" s="156"/>
      <c r="R452" s="156"/>
      <c r="S452" s="156"/>
      <c r="T452" s="156"/>
      <c r="U452" s="156"/>
      <c r="V452" s="156"/>
      <c r="W452" s="156"/>
      <c r="X452" s="156"/>
      <c r="Y452" s="147"/>
      <c r="Z452" s="147"/>
      <c r="AA452" s="147"/>
      <c r="AB452" s="147"/>
      <c r="AC452" s="147"/>
      <c r="AD452" s="147"/>
      <c r="AE452" s="147"/>
      <c r="AF452" s="147"/>
      <c r="AG452" s="147" t="s">
        <v>260</v>
      </c>
      <c r="AH452" s="147">
        <v>5</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176" t="s">
        <v>2969</v>
      </c>
      <c r="D453" s="157"/>
      <c r="E453" s="158">
        <v>-35.090000000000003</v>
      </c>
      <c r="F453" s="156"/>
      <c r="G453" s="156"/>
      <c r="H453" s="156"/>
      <c r="I453" s="156"/>
      <c r="J453" s="156"/>
      <c r="K453" s="156"/>
      <c r="L453" s="156"/>
      <c r="M453" s="156"/>
      <c r="N453" s="156"/>
      <c r="O453" s="156"/>
      <c r="P453" s="156"/>
      <c r="Q453" s="156"/>
      <c r="R453" s="156"/>
      <c r="S453" s="156"/>
      <c r="T453" s="156"/>
      <c r="U453" s="156"/>
      <c r="V453" s="156"/>
      <c r="W453" s="156"/>
      <c r="X453" s="156"/>
      <c r="Y453" s="147"/>
      <c r="Z453" s="147"/>
      <c r="AA453" s="147"/>
      <c r="AB453" s="147"/>
      <c r="AC453" s="147"/>
      <c r="AD453" s="147"/>
      <c r="AE453" s="147"/>
      <c r="AF453" s="147"/>
      <c r="AG453" s="147" t="s">
        <v>260</v>
      </c>
      <c r="AH453" s="147">
        <v>5</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x14ac:dyDescent="0.2">
      <c r="A454" s="3"/>
      <c r="B454" s="4"/>
      <c r="C454" s="177"/>
      <c r="D454" s="6"/>
      <c r="E454" s="3"/>
      <c r="F454" s="3"/>
      <c r="G454" s="3"/>
      <c r="H454" s="3"/>
      <c r="I454" s="3"/>
      <c r="J454" s="3"/>
      <c r="K454" s="3"/>
      <c r="L454" s="3"/>
      <c r="M454" s="3"/>
      <c r="N454" s="3"/>
      <c r="O454" s="3"/>
      <c r="P454" s="3"/>
      <c r="Q454" s="3"/>
      <c r="R454" s="3"/>
      <c r="S454" s="3"/>
      <c r="T454" s="3"/>
      <c r="U454" s="3"/>
      <c r="V454" s="3"/>
      <c r="W454" s="3"/>
      <c r="X454" s="3"/>
      <c r="AE454">
        <v>15</v>
      </c>
      <c r="AF454">
        <v>21</v>
      </c>
      <c r="AG454" t="s">
        <v>237</v>
      </c>
    </row>
    <row r="455" spans="1:60" x14ac:dyDescent="0.2">
      <c r="A455" s="150"/>
      <c r="B455" s="151" t="s">
        <v>29</v>
      </c>
      <c r="C455" s="178"/>
      <c r="D455" s="152"/>
      <c r="E455" s="153"/>
      <c r="F455" s="153"/>
      <c r="G455" s="173">
        <f>G8+G53+G102+G108+G162+G213+G244+G251+G262+G270+G272+G290+G302+G321+G325+G334+G353+G379+G418+G425</f>
        <v>0</v>
      </c>
      <c r="H455" s="3"/>
      <c r="I455" s="3"/>
      <c r="J455" s="3"/>
      <c r="K455" s="3"/>
      <c r="L455" s="3"/>
      <c r="M455" s="3"/>
      <c r="N455" s="3"/>
      <c r="O455" s="3"/>
      <c r="P455" s="3"/>
      <c r="Q455" s="3"/>
      <c r="R455" s="3"/>
      <c r="S455" s="3"/>
      <c r="T455" s="3"/>
      <c r="U455" s="3"/>
      <c r="V455" s="3"/>
      <c r="W455" s="3"/>
      <c r="X455" s="3"/>
      <c r="AE455">
        <f>SUMIF(L7:L453,AE454,G7:G453)</f>
        <v>0</v>
      </c>
      <c r="AF455">
        <f>SUMIF(L7:L453,AF454,G7:G453)</f>
        <v>0</v>
      </c>
      <c r="AG455" t="s">
        <v>372</v>
      </c>
    </row>
    <row r="456" spans="1:60" x14ac:dyDescent="0.2">
      <c r="C456" s="179"/>
      <c r="D456" s="10"/>
      <c r="AG456" t="s">
        <v>373</v>
      </c>
    </row>
    <row r="457" spans="1:60" x14ac:dyDescent="0.2">
      <c r="D457" s="10"/>
    </row>
    <row r="458" spans="1:60" x14ac:dyDescent="0.2">
      <c r="D458" s="10"/>
    </row>
    <row r="459" spans="1:60" x14ac:dyDescent="0.2">
      <c r="D459" s="10"/>
    </row>
    <row r="460" spans="1:60" x14ac:dyDescent="0.2">
      <c r="D460" s="10"/>
    </row>
    <row r="461" spans="1:60" x14ac:dyDescent="0.2">
      <c r="D461" s="10"/>
    </row>
    <row r="462" spans="1:60" x14ac:dyDescent="0.2">
      <c r="D462" s="10"/>
    </row>
    <row r="463" spans="1:60" x14ac:dyDescent="0.2">
      <c r="D463" s="10"/>
    </row>
    <row r="464" spans="1:60"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wGEFyuprJzLmhodW4ybkyWBwfynDWH3ctmXLslPmUk7gedUkaW0aCWqNqCq+i4NE3jSN+IduMlBsJd2RYgADA==" saltValue="asuiT8yE0g4A89iKu42Zkg==" spinCount="100000" sheet="1"/>
  <mergeCells count="68">
    <mergeCell ref="C20:G20"/>
    <mergeCell ref="A1:G1"/>
    <mergeCell ref="C2:G2"/>
    <mergeCell ref="C3:G3"/>
    <mergeCell ref="C4:G4"/>
    <mergeCell ref="C10:G10"/>
    <mergeCell ref="C11:G11"/>
    <mergeCell ref="C12:G12"/>
    <mergeCell ref="C13:G13"/>
    <mergeCell ref="C14:G14"/>
    <mergeCell ref="C18:G18"/>
    <mergeCell ref="C19:G19"/>
    <mergeCell ref="C41:G41"/>
    <mergeCell ref="C21:G21"/>
    <mergeCell ref="C22:G22"/>
    <mergeCell ref="C23:G23"/>
    <mergeCell ref="C24:G24"/>
    <mergeCell ref="C29:G29"/>
    <mergeCell ref="C30:G30"/>
    <mergeCell ref="C31:G31"/>
    <mergeCell ref="C32:G32"/>
    <mergeCell ref="C33:G33"/>
    <mergeCell ref="C35:G35"/>
    <mergeCell ref="C40:G40"/>
    <mergeCell ref="C82:G82"/>
    <mergeCell ref="C42:G42"/>
    <mergeCell ref="C43:G43"/>
    <mergeCell ref="C45:G45"/>
    <mergeCell ref="C50:G50"/>
    <mergeCell ref="C55:G55"/>
    <mergeCell ref="C56:G56"/>
    <mergeCell ref="C67:G67"/>
    <mergeCell ref="C74:G74"/>
    <mergeCell ref="C75:G75"/>
    <mergeCell ref="C76:G76"/>
    <mergeCell ref="C77:G77"/>
    <mergeCell ref="C176:G176"/>
    <mergeCell ref="C87:G87"/>
    <mergeCell ref="C94:G94"/>
    <mergeCell ref="C104:G104"/>
    <mergeCell ref="C110:G110"/>
    <mergeCell ref="C124:G124"/>
    <mergeCell ref="C125:G125"/>
    <mergeCell ref="C141:G141"/>
    <mergeCell ref="C142:G142"/>
    <mergeCell ref="C164:G164"/>
    <mergeCell ref="C165:G165"/>
    <mergeCell ref="C175:G175"/>
    <mergeCell ref="C327:G327"/>
    <mergeCell ref="C180:G180"/>
    <mergeCell ref="C181:G181"/>
    <mergeCell ref="C186:G186"/>
    <mergeCell ref="C192:G192"/>
    <mergeCell ref="C197:G197"/>
    <mergeCell ref="C204:G204"/>
    <mergeCell ref="C205:G205"/>
    <mergeCell ref="C209:G209"/>
    <mergeCell ref="C274:G274"/>
    <mergeCell ref="C289:G289"/>
    <mergeCell ref="C301:G301"/>
    <mergeCell ref="C381:G381"/>
    <mergeCell ref="C394:G394"/>
    <mergeCell ref="C328:G328"/>
    <mergeCell ref="C344:G344"/>
    <mergeCell ref="C355:G355"/>
    <mergeCell ref="C359:G359"/>
    <mergeCell ref="C365:G365"/>
    <mergeCell ref="C378:G37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70</v>
      </c>
      <c r="C3" s="258" t="s">
        <v>71</v>
      </c>
      <c r="D3" s="259"/>
      <c r="E3" s="259"/>
      <c r="F3" s="259"/>
      <c r="G3" s="260"/>
      <c r="AC3" s="121" t="s">
        <v>226</v>
      </c>
      <c r="AG3" t="s">
        <v>227</v>
      </c>
    </row>
    <row r="4" spans="1:60" ht="24.95" customHeight="1" x14ac:dyDescent="0.2">
      <c r="A4" s="140" t="s">
        <v>9</v>
      </c>
      <c r="B4" s="141" t="s">
        <v>56</v>
      </c>
      <c r="C4" s="261" t="s">
        <v>72</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127</v>
      </c>
      <c r="C8" s="174" t="s">
        <v>128</v>
      </c>
      <c r="D8" s="162"/>
      <c r="E8" s="163"/>
      <c r="F8" s="164"/>
      <c r="G8" s="164">
        <f>SUMIF(AG9:AG17,"&lt;&gt;NOR",G9:G17)</f>
        <v>0</v>
      </c>
      <c r="H8" s="164"/>
      <c r="I8" s="164">
        <f>SUM(I9:I17)</f>
        <v>0</v>
      </c>
      <c r="J8" s="164"/>
      <c r="K8" s="164">
        <f>SUM(K9:K17)</f>
        <v>0</v>
      </c>
      <c r="L8" s="164"/>
      <c r="M8" s="164">
        <f>SUM(M9:M17)</f>
        <v>0</v>
      </c>
      <c r="N8" s="164"/>
      <c r="O8" s="164">
        <f>SUM(O9:O17)</f>
        <v>0</v>
      </c>
      <c r="P8" s="164"/>
      <c r="Q8" s="164">
        <f>SUM(Q9:Q17)</f>
        <v>0</v>
      </c>
      <c r="R8" s="164"/>
      <c r="S8" s="164"/>
      <c r="T8" s="165"/>
      <c r="U8" s="159"/>
      <c r="V8" s="159">
        <f>SUM(V9:V17)</f>
        <v>0</v>
      </c>
      <c r="W8" s="159"/>
      <c r="X8" s="159"/>
      <c r="AG8" t="s">
        <v>251</v>
      </c>
    </row>
    <row r="9" spans="1:60" outlineLevel="1" x14ac:dyDescent="0.2">
      <c r="A9" s="189">
        <v>1</v>
      </c>
      <c r="B9" s="190" t="s">
        <v>1596</v>
      </c>
      <c r="C9" s="196" t="s">
        <v>1597</v>
      </c>
      <c r="D9" s="191" t="s">
        <v>535</v>
      </c>
      <c r="E9" s="192">
        <v>20</v>
      </c>
      <c r="F9" s="193"/>
      <c r="G9" s="194">
        <f t="shared" ref="G9:G17" si="0">ROUND(E9*F9,2)</f>
        <v>0</v>
      </c>
      <c r="H9" s="193"/>
      <c r="I9" s="194">
        <f t="shared" ref="I9:I17" si="1">ROUND(E9*H9,2)</f>
        <v>0</v>
      </c>
      <c r="J9" s="193"/>
      <c r="K9" s="194">
        <f t="shared" ref="K9:K17" si="2">ROUND(E9*J9,2)</f>
        <v>0</v>
      </c>
      <c r="L9" s="194">
        <v>21</v>
      </c>
      <c r="M9" s="194">
        <f t="shared" ref="M9:M17" si="3">G9*(1+L9/100)</f>
        <v>0</v>
      </c>
      <c r="N9" s="194">
        <v>0</v>
      </c>
      <c r="O9" s="194">
        <f t="shared" ref="O9:O17" si="4">ROUND(E9*N9,2)</f>
        <v>0</v>
      </c>
      <c r="P9" s="194">
        <v>0</v>
      </c>
      <c r="Q9" s="194">
        <f t="shared" ref="Q9:Q17" si="5">ROUND(E9*P9,2)</f>
        <v>0</v>
      </c>
      <c r="R9" s="194"/>
      <c r="S9" s="194" t="s">
        <v>255</v>
      </c>
      <c r="T9" s="195" t="s">
        <v>256</v>
      </c>
      <c r="U9" s="156">
        <v>0</v>
      </c>
      <c r="V9" s="156">
        <f t="shared" ref="V9:V17" si="6">ROUND(E9*U9,2)</f>
        <v>0</v>
      </c>
      <c r="W9" s="156"/>
      <c r="X9" s="156" t="s">
        <v>257</v>
      </c>
      <c r="Y9" s="147"/>
      <c r="Z9" s="147"/>
      <c r="AA9" s="147"/>
      <c r="AB9" s="147"/>
      <c r="AC9" s="147"/>
      <c r="AD9" s="147"/>
      <c r="AE9" s="147"/>
      <c r="AF9" s="147"/>
      <c r="AG9" s="147" t="s">
        <v>1598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9">
        <v>2</v>
      </c>
      <c r="B10" s="190" t="s">
        <v>1599</v>
      </c>
      <c r="C10" s="196" t="s">
        <v>1600</v>
      </c>
      <c r="D10" s="191" t="s">
        <v>535</v>
      </c>
      <c r="E10" s="192">
        <v>20</v>
      </c>
      <c r="F10" s="193"/>
      <c r="G10" s="194">
        <f t="shared" si="0"/>
        <v>0</v>
      </c>
      <c r="H10" s="193"/>
      <c r="I10" s="194">
        <f t="shared" si="1"/>
        <v>0</v>
      </c>
      <c r="J10" s="193"/>
      <c r="K10" s="194">
        <f t="shared" si="2"/>
        <v>0</v>
      </c>
      <c r="L10" s="194">
        <v>21</v>
      </c>
      <c r="M10" s="194">
        <f t="shared" si="3"/>
        <v>0</v>
      </c>
      <c r="N10" s="194">
        <v>0</v>
      </c>
      <c r="O10" s="194">
        <f t="shared" si="4"/>
        <v>0</v>
      </c>
      <c r="P10" s="194">
        <v>0</v>
      </c>
      <c r="Q10" s="194">
        <f t="shared" si="5"/>
        <v>0</v>
      </c>
      <c r="R10" s="194"/>
      <c r="S10" s="194" t="s">
        <v>255</v>
      </c>
      <c r="T10" s="195" t="s">
        <v>256</v>
      </c>
      <c r="U10" s="156">
        <v>0</v>
      </c>
      <c r="V10" s="156">
        <f t="shared" si="6"/>
        <v>0</v>
      </c>
      <c r="W10" s="156"/>
      <c r="X10" s="156" t="s">
        <v>257</v>
      </c>
      <c r="Y10" s="147"/>
      <c r="Z10" s="147"/>
      <c r="AA10" s="147"/>
      <c r="AB10" s="147"/>
      <c r="AC10" s="147"/>
      <c r="AD10" s="147"/>
      <c r="AE10" s="147"/>
      <c r="AF10" s="147"/>
      <c r="AG10" s="147" t="s">
        <v>1598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9">
        <v>3</v>
      </c>
      <c r="B11" s="190" t="s">
        <v>1601</v>
      </c>
      <c r="C11" s="196" t="s">
        <v>1602</v>
      </c>
      <c r="D11" s="191" t="s">
        <v>535</v>
      </c>
      <c r="E11" s="192">
        <v>10</v>
      </c>
      <c r="F11" s="193"/>
      <c r="G11" s="194">
        <f t="shared" si="0"/>
        <v>0</v>
      </c>
      <c r="H11" s="193"/>
      <c r="I11" s="194">
        <f t="shared" si="1"/>
        <v>0</v>
      </c>
      <c r="J11" s="193"/>
      <c r="K11" s="194">
        <f t="shared" si="2"/>
        <v>0</v>
      </c>
      <c r="L11" s="194">
        <v>21</v>
      </c>
      <c r="M11" s="194">
        <f t="shared" si="3"/>
        <v>0</v>
      </c>
      <c r="N11" s="194">
        <v>0</v>
      </c>
      <c r="O11" s="194">
        <f t="shared" si="4"/>
        <v>0</v>
      </c>
      <c r="P11" s="194">
        <v>0</v>
      </c>
      <c r="Q11" s="194">
        <f t="shared" si="5"/>
        <v>0</v>
      </c>
      <c r="R11" s="194"/>
      <c r="S11" s="194" t="s">
        <v>255</v>
      </c>
      <c r="T11" s="195" t="s">
        <v>256</v>
      </c>
      <c r="U11" s="156">
        <v>0</v>
      </c>
      <c r="V11" s="156">
        <f t="shared" si="6"/>
        <v>0</v>
      </c>
      <c r="W11" s="156"/>
      <c r="X11" s="156" t="s">
        <v>257</v>
      </c>
      <c r="Y11" s="147"/>
      <c r="Z11" s="147"/>
      <c r="AA11" s="147"/>
      <c r="AB11" s="147"/>
      <c r="AC11" s="147"/>
      <c r="AD11" s="147"/>
      <c r="AE11" s="147"/>
      <c r="AF11" s="147"/>
      <c r="AG11" s="147" t="s">
        <v>1598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9">
        <v>4</v>
      </c>
      <c r="B12" s="190" t="s">
        <v>1603</v>
      </c>
      <c r="C12" s="196" t="s">
        <v>1604</v>
      </c>
      <c r="D12" s="191" t="s">
        <v>535</v>
      </c>
      <c r="E12" s="192">
        <v>10</v>
      </c>
      <c r="F12" s="193"/>
      <c r="G12" s="194">
        <f t="shared" si="0"/>
        <v>0</v>
      </c>
      <c r="H12" s="193"/>
      <c r="I12" s="194">
        <f t="shared" si="1"/>
        <v>0</v>
      </c>
      <c r="J12" s="193"/>
      <c r="K12" s="194">
        <f t="shared" si="2"/>
        <v>0</v>
      </c>
      <c r="L12" s="194">
        <v>21</v>
      </c>
      <c r="M12" s="194">
        <f t="shared" si="3"/>
        <v>0</v>
      </c>
      <c r="N12" s="194">
        <v>0</v>
      </c>
      <c r="O12" s="194">
        <f t="shared" si="4"/>
        <v>0</v>
      </c>
      <c r="P12" s="194">
        <v>0</v>
      </c>
      <c r="Q12" s="194">
        <f t="shared" si="5"/>
        <v>0</v>
      </c>
      <c r="R12" s="194"/>
      <c r="S12" s="194" t="s">
        <v>255</v>
      </c>
      <c r="T12" s="195" t="s">
        <v>256</v>
      </c>
      <c r="U12" s="156">
        <v>0</v>
      </c>
      <c r="V12" s="156">
        <f t="shared" si="6"/>
        <v>0</v>
      </c>
      <c r="W12" s="156"/>
      <c r="X12" s="156" t="s">
        <v>257</v>
      </c>
      <c r="Y12" s="147"/>
      <c r="Z12" s="147"/>
      <c r="AA12" s="147"/>
      <c r="AB12" s="147"/>
      <c r="AC12" s="147"/>
      <c r="AD12" s="147"/>
      <c r="AE12" s="147"/>
      <c r="AF12" s="147"/>
      <c r="AG12" s="147" t="s">
        <v>1598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9">
        <v>5</v>
      </c>
      <c r="B13" s="190" t="s">
        <v>1605</v>
      </c>
      <c r="C13" s="196" t="s">
        <v>1606</v>
      </c>
      <c r="D13" s="191" t="s">
        <v>535</v>
      </c>
      <c r="E13" s="192">
        <v>10</v>
      </c>
      <c r="F13" s="193"/>
      <c r="G13" s="194">
        <f t="shared" si="0"/>
        <v>0</v>
      </c>
      <c r="H13" s="193"/>
      <c r="I13" s="194">
        <f t="shared" si="1"/>
        <v>0</v>
      </c>
      <c r="J13" s="193"/>
      <c r="K13" s="194">
        <f t="shared" si="2"/>
        <v>0</v>
      </c>
      <c r="L13" s="194">
        <v>21</v>
      </c>
      <c r="M13" s="194">
        <f t="shared" si="3"/>
        <v>0</v>
      </c>
      <c r="N13" s="194">
        <v>0</v>
      </c>
      <c r="O13" s="194">
        <f t="shared" si="4"/>
        <v>0</v>
      </c>
      <c r="P13" s="194">
        <v>0</v>
      </c>
      <c r="Q13" s="194">
        <f t="shared" si="5"/>
        <v>0</v>
      </c>
      <c r="R13" s="194"/>
      <c r="S13" s="194" t="s">
        <v>255</v>
      </c>
      <c r="T13" s="195" t="s">
        <v>256</v>
      </c>
      <c r="U13" s="156">
        <v>0</v>
      </c>
      <c r="V13" s="156">
        <f t="shared" si="6"/>
        <v>0</v>
      </c>
      <c r="W13" s="156"/>
      <c r="X13" s="156" t="s">
        <v>1607</v>
      </c>
      <c r="Y13" s="147"/>
      <c r="Z13" s="147"/>
      <c r="AA13" s="147"/>
      <c r="AB13" s="147"/>
      <c r="AC13" s="147"/>
      <c r="AD13" s="147"/>
      <c r="AE13" s="147"/>
      <c r="AF13" s="147"/>
      <c r="AG13" s="147" t="s">
        <v>1608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9">
        <v>6</v>
      </c>
      <c r="B14" s="190" t="s">
        <v>1609</v>
      </c>
      <c r="C14" s="196" t="s">
        <v>1610</v>
      </c>
      <c r="D14" s="191" t="s">
        <v>535</v>
      </c>
      <c r="E14" s="192">
        <v>10</v>
      </c>
      <c r="F14" s="193"/>
      <c r="G14" s="194">
        <f t="shared" si="0"/>
        <v>0</v>
      </c>
      <c r="H14" s="193"/>
      <c r="I14" s="194">
        <f t="shared" si="1"/>
        <v>0</v>
      </c>
      <c r="J14" s="193"/>
      <c r="K14" s="194">
        <f t="shared" si="2"/>
        <v>0</v>
      </c>
      <c r="L14" s="194">
        <v>21</v>
      </c>
      <c r="M14" s="194">
        <f t="shared" si="3"/>
        <v>0</v>
      </c>
      <c r="N14" s="194">
        <v>0</v>
      </c>
      <c r="O14" s="194">
        <f t="shared" si="4"/>
        <v>0</v>
      </c>
      <c r="P14" s="194">
        <v>0</v>
      </c>
      <c r="Q14" s="194">
        <f t="shared" si="5"/>
        <v>0</v>
      </c>
      <c r="R14" s="194"/>
      <c r="S14" s="194" t="s">
        <v>255</v>
      </c>
      <c r="T14" s="195" t="s">
        <v>256</v>
      </c>
      <c r="U14" s="156">
        <v>0</v>
      </c>
      <c r="V14" s="156">
        <f t="shared" si="6"/>
        <v>0</v>
      </c>
      <c r="W14" s="156"/>
      <c r="X14" s="156" t="s">
        <v>257</v>
      </c>
      <c r="Y14" s="147"/>
      <c r="Z14" s="147"/>
      <c r="AA14" s="147"/>
      <c r="AB14" s="147"/>
      <c r="AC14" s="147"/>
      <c r="AD14" s="147"/>
      <c r="AE14" s="147"/>
      <c r="AF14" s="147"/>
      <c r="AG14" s="147" t="s">
        <v>1598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9">
        <v>7</v>
      </c>
      <c r="B15" s="190" t="s">
        <v>1611</v>
      </c>
      <c r="C15" s="196" t="s">
        <v>1612</v>
      </c>
      <c r="D15" s="191" t="s">
        <v>535</v>
      </c>
      <c r="E15" s="192">
        <v>10</v>
      </c>
      <c r="F15" s="193"/>
      <c r="G15" s="194">
        <f t="shared" si="0"/>
        <v>0</v>
      </c>
      <c r="H15" s="193"/>
      <c r="I15" s="194">
        <f t="shared" si="1"/>
        <v>0</v>
      </c>
      <c r="J15" s="193"/>
      <c r="K15" s="194">
        <f t="shared" si="2"/>
        <v>0</v>
      </c>
      <c r="L15" s="194">
        <v>21</v>
      </c>
      <c r="M15" s="194">
        <f t="shared" si="3"/>
        <v>0</v>
      </c>
      <c r="N15" s="194">
        <v>0</v>
      </c>
      <c r="O15" s="194">
        <f t="shared" si="4"/>
        <v>0</v>
      </c>
      <c r="P15" s="194">
        <v>0</v>
      </c>
      <c r="Q15" s="194">
        <f t="shared" si="5"/>
        <v>0</v>
      </c>
      <c r="R15" s="194"/>
      <c r="S15" s="194" t="s">
        <v>255</v>
      </c>
      <c r="T15" s="195" t="s">
        <v>256</v>
      </c>
      <c r="U15" s="156">
        <v>0</v>
      </c>
      <c r="V15" s="156">
        <f t="shared" si="6"/>
        <v>0</v>
      </c>
      <c r="W15" s="156"/>
      <c r="X15" s="156" t="s">
        <v>257</v>
      </c>
      <c r="Y15" s="147"/>
      <c r="Z15" s="147"/>
      <c r="AA15" s="147"/>
      <c r="AB15" s="147"/>
      <c r="AC15" s="147"/>
      <c r="AD15" s="147"/>
      <c r="AE15" s="147"/>
      <c r="AF15" s="147"/>
      <c r="AG15" s="147" t="s">
        <v>1598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89">
        <v>8</v>
      </c>
      <c r="B16" s="190" t="s">
        <v>1613</v>
      </c>
      <c r="C16" s="196" t="s">
        <v>1614</v>
      </c>
      <c r="D16" s="191" t="s">
        <v>535</v>
      </c>
      <c r="E16" s="192">
        <v>10</v>
      </c>
      <c r="F16" s="193"/>
      <c r="G16" s="194">
        <f t="shared" si="0"/>
        <v>0</v>
      </c>
      <c r="H16" s="193"/>
      <c r="I16" s="194">
        <f t="shared" si="1"/>
        <v>0</v>
      </c>
      <c r="J16" s="193"/>
      <c r="K16" s="194">
        <f t="shared" si="2"/>
        <v>0</v>
      </c>
      <c r="L16" s="194">
        <v>21</v>
      </c>
      <c r="M16" s="194">
        <f t="shared" si="3"/>
        <v>0</v>
      </c>
      <c r="N16" s="194">
        <v>0</v>
      </c>
      <c r="O16" s="194">
        <f t="shared" si="4"/>
        <v>0</v>
      </c>
      <c r="P16" s="194">
        <v>0</v>
      </c>
      <c r="Q16" s="194">
        <f t="shared" si="5"/>
        <v>0</v>
      </c>
      <c r="R16" s="194"/>
      <c r="S16" s="194" t="s">
        <v>255</v>
      </c>
      <c r="T16" s="195" t="s">
        <v>256</v>
      </c>
      <c r="U16" s="156">
        <v>0</v>
      </c>
      <c r="V16" s="156">
        <f t="shared" si="6"/>
        <v>0</v>
      </c>
      <c r="W16" s="156"/>
      <c r="X16" s="156" t="s">
        <v>257</v>
      </c>
      <c r="Y16" s="147"/>
      <c r="Z16" s="147"/>
      <c r="AA16" s="147"/>
      <c r="AB16" s="147"/>
      <c r="AC16" s="147"/>
      <c r="AD16" s="147"/>
      <c r="AE16" s="147"/>
      <c r="AF16" s="147"/>
      <c r="AG16" s="147" t="s">
        <v>1598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9">
        <v>9</v>
      </c>
      <c r="B17" s="190" t="s">
        <v>1615</v>
      </c>
      <c r="C17" s="196" t="s">
        <v>1616</v>
      </c>
      <c r="D17" s="191" t="s">
        <v>335</v>
      </c>
      <c r="E17" s="192">
        <v>18</v>
      </c>
      <c r="F17" s="193"/>
      <c r="G17" s="194">
        <f t="shared" si="0"/>
        <v>0</v>
      </c>
      <c r="H17" s="193"/>
      <c r="I17" s="194">
        <f t="shared" si="1"/>
        <v>0</v>
      </c>
      <c r="J17" s="193"/>
      <c r="K17" s="194">
        <f t="shared" si="2"/>
        <v>0</v>
      </c>
      <c r="L17" s="194">
        <v>21</v>
      </c>
      <c r="M17" s="194">
        <f t="shared" si="3"/>
        <v>0</v>
      </c>
      <c r="N17" s="194">
        <v>0</v>
      </c>
      <c r="O17" s="194">
        <f t="shared" si="4"/>
        <v>0</v>
      </c>
      <c r="P17" s="194">
        <v>0</v>
      </c>
      <c r="Q17" s="194">
        <f t="shared" si="5"/>
        <v>0</v>
      </c>
      <c r="R17" s="194"/>
      <c r="S17" s="194" t="s">
        <v>255</v>
      </c>
      <c r="T17" s="195" t="s">
        <v>256</v>
      </c>
      <c r="U17" s="156">
        <v>0</v>
      </c>
      <c r="V17" s="156">
        <f t="shared" si="6"/>
        <v>0</v>
      </c>
      <c r="W17" s="156"/>
      <c r="X17" s="156" t="s">
        <v>961</v>
      </c>
      <c r="Y17" s="147"/>
      <c r="Z17" s="147"/>
      <c r="AA17" s="147"/>
      <c r="AB17" s="147"/>
      <c r="AC17" s="147"/>
      <c r="AD17" s="147"/>
      <c r="AE17" s="147"/>
      <c r="AF17" s="147"/>
      <c r="AG17" s="147" t="s">
        <v>1617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160" t="s">
        <v>250</v>
      </c>
      <c r="B18" s="161" t="s">
        <v>167</v>
      </c>
      <c r="C18" s="174" t="s">
        <v>169</v>
      </c>
      <c r="D18" s="162"/>
      <c r="E18" s="163"/>
      <c r="F18" s="164"/>
      <c r="G18" s="164">
        <f>SUMIF(AG19:AG39,"&lt;&gt;NOR",G19:G39)</f>
        <v>0</v>
      </c>
      <c r="H18" s="164"/>
      <c r="I18" s="164">
        <f>SUM(I19:I39)</f>
        <v>0</v>
      </c>
      <c r="J18" s="164"/>
      <c r="K18" s="164">
        <f>SUM(K19:K39)</f>
        <v>0</v>
      </c>
      <c r="L18" s="164"/>
      <c r="M18" s="164">
        <f>SUM(M19:M39)</f>
        <v>0</v>
      </c>
      <c r="N18" s="164"/>
      <c r="O18" s="164">
        <f>SUM(O19:O39)</f>
        <v>0</v>
      </c>
      <c r="P18" s="164"/>
      <c r="Q18" s="164">
        <f>SUM(Q19:Q39)</f>
        <v>0</v>
      </c>
      <c r="R18" s="164"/>
      <c r="S18" s="164"/>
      <c r="T18" s="165"/>
      <c r="U18" s="159"/>
      <c r="V18" s="159">
        <f>SUM(V19:V39)</f>
        <v>0</v>
      </c>
      <c r="W18" s="159"/>
      <c r="X18" s="159"/>
      <c r="AG18" t="s">
        <v>251</v>
      </c>
    </row>
    <row r="19" spans="1:60" outlineLevel="1" x14ac:dyDescent="0.2">
      <c r="A19" s="189">
        <v>10</v>
      </c>
      <c r="B19" s="190" t="s">
        <v>1636</v>
      </c>
      <c r="C19" s="196" t="s">
        <v>1637</v>
      </c>
      <c r="D19" s="191" t="s">
        <v>389</v>
      </c>
      <c r="E19" s="192">
        <v>9</v>
      </c>
      <c r="F19" s="193"/>
      <c r="G19" s="194">
        <f t="shared" ref="G19:G39" si="7">ROUND(E19*F19,2)</f>
        <v>0</v>
      </c>
      <c r="H19" s="193"/>
      <c r="I19" s="194">
        <f t="shared" ref="I19:I39" si="8">ROUND(E19*H19,2)</f>
        <v>0</v>
      </c>
      <c r="J19" s="193"/>
      <c r="K19" s="194">
        <f t="shared" ref="K19:K39" si="9">ROUND(E19*J19,2)</f>
        <v>0</v>
      </c>
      <c r="L19" s="194">
        <v>21</v>
      </c>
      <c r="M19" s="194">
        <f t="shared" ref="M19:M39" si="10">G19*(1+L19/100)</f>
        <v>0</v>
      </c>
      <c r="N19" s="194">
        <v>0</v>
      </c>
      <c r="O19" s="194">
        <f t="shared" ref="O19:O39" si="11">ROUND(E19*N19,2)</f>
        <v>0</v>
      </c>
      <c r="P19" s="194">
        <v>0</v>
      </c>
      <c r="Q19" s="194">
        <f t="shared" ref="Q19:Q39" si="12">ROUND(E19*P19,2)</f>
        <v>0</v>
      </c>
      <c r="R19" s="194"/>
      <c r="S19" s="194" t="s">
        <v>255</v>
      </c>
      <c r="T19" s="195" t="s">
        <v>256</v>
      </c>
      <c r="U19" s="156">
        <v>0</v>
      </c>
      <c r="V19" s="156">
        <f t="shared" ref="V19:V39" si="13">ROUND(E19*U19,2)</f>
        <v>0</v>
      </c>
      <c r="W19" s="156"/>
      <c r="X19" s="156" t="s">
        <v>257</v>
      </c>
      <c r="Y19" s="147"/>
      <c r="Z19" s="147"/>
      <c r="AA19" s="147"/>
      <c r="AB19" s="147"/>
      <c r="AC19" s="147"/>
      <c r="AD19" s="147"/>
      <c r="AE19" s="147"/>
      <c r="AF19" s="147"/>
      <c r="AG19" s="147" t="s">
        <v>1628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9">
        <v>11</v>
      </c>
      <c r="B20" s="190" t="s">
        <v>2973</v>
      </c>
      <c r="C20" s="196" t="s">
        <v>1639</v>
      </c>
      <c r="D20" s="191" t="s">
        <v>389</v>
      </c>
      <c r="E20" s="192">
        <v>1</v>
      </c>
      <c r="F20" s="193"/>
      <c r="G20" s="194">
        <f t="shared" si="7"/>
        <v>0</v>
      </c>
      <c r="H20" s="193"/>
      <c r="I20" s="194">
        <f t="shared" si="8"/>
        <v>0</v>
      </c>
      <c r="J20" s="193"/>
      <c r="K20" s="194">
        <f t="shared" si="9"/>
        <v>0</v>
      </c>
      <c r="L20" s="194">
        <v>21</v>
      </c>
      <c r="M20" s="194">
        <f t="shared" si="10"/>
        <v>0</v>
      </c>
      <c r="N20" s="194">
        <v>0</v>
      </c>
      <c r="O20" s="194">
        <f t="shared" si="11"/>
        <v>0</v>
      </c>
      <c r="P20" s="194">
        <v>0</v>
      </c>
      <c r="Q20" s="194">
        <f t="shared" si="12"/>
        <v>0</v>
      </c>
      <c r="R20" s="194"/>
      <c r="S20" s="194" t="s">
        <v>255</v>
      </c>
      <c r="T20" s="195" t="s">
        <v>256</v>
      </c>
      <c r="U20" s="156">
        <v>0</v>
      </c>
      <c r="V20" s="156">
        <f t="shared" si="13"/>
        <v>0</v>
      </c>
      <c r="W20" s="156"/>
      <c r="X20" s="156" t="s">
        <v>257</v>
      </c>
      <c r="Y20" s="147"/>
      <c r="Z20" s="147"/>
      <c r="AA20" s="147"/>
      <c r="AB20" s="147"/>
      <c r="AC20" s="147"/>
      <c r="AD20" s="147"/>
      <c r="AE20" s="147"/>
      <c r="AF20" s="147"/>
      <c r="AG20" s="147" t="s">
        <v>1628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9">
        <v>12</v>
      </c>
      <c r="B21" s="190" t="s">
        <v>1640</v>
      </c>
      <c r="C21" s="196" t="s">
        <v>1641</v>
      </c>
      <c r="D21" s="191" t="s">
        <v>389</v>
      </c>
      <c r="E21" s="192">
        <v>4</v>
      </c>
      <c r="F21" s="193"/>
      <c r="G21" s="194">
        <f t="shared" si="7"/>
        <v>0</v>
      </c>
      <c r="H21" s="193"/>
      <c r="I21" s="194">
        <f t="shared" si="8"/>
        <v>0</v>
      </c>
      <c r="J21" s="193"/>
      <c r="K21" s="194">
        <f t="shared" si="9"/>
        <v>0</v>
      </c>
      <c r="L21" s="194">
        <v>21</v>
      </c>
      <c r="M21" s="194">
        <f t="shared" si="10"/>
        <v>0</v>
      </c>
      <c r="N21" s="194">
        <v>0</v>
      </c>
      <c r="O21" s="194">
        <f t="shared" si="11"/>
        <v>0</v>
      </c>
      <c r="P21" s="194">
        <v>0</v>
      </c>
      <c r="Q21" s="194">
        <f t="shared" si="12"/>
        <v>0</v>
      </c>
      <c r="R21" s="194"/>
      <c r="S21" s="194" t="s">
        <v>255</v>
      </c>
      <c r="T21" s="195" t="s">
        <v>256</v>
      </c>
      <c r="U21" s="156">
        <v>0</v>
      </c>
      <c r="V21" s="156">
        <f t="shared" si="13"/>
        <v>0</v>
      </c>
      <c r="W21" s="156"/>
      <c r="X21" s="156" t="s">
        <v>961</v>
      </c>
      <c r="Y21" s="147"/>
      <c r="Z21" s="147"/>
      <c r="AA21" s="147"/>
      <c r="AB21" s="147"/>
      <c r="AC21" s="147"/>
      <c r="AD21" s="147"/>
      <c r="AE21" s="147"/>
      <c r="AF21" s="147"/>
      <c r="AG21" s="147" t="s">
        <v>1617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89">
        <v>13</v>
      </c>
      <c r="B22" s="190" t="s">
        <v>1642</v>
      </c>
      <c r="C22" s="196" t="s">
        <v>1643</v>
      </c>
      <c r="D22" s="191" t="s">
        <v>389</v>
      </c>
      <c r="E22" s="192">
        <v>4</v>
      </c>
      <c r="F22" s="193"/>
      <c r="G22" s="194">
        <f t="shared" si="7"/>
        <v>0</v>
      </c>
      <c r="H22" s="193"/>
      <c r="I22" s="194">
        <f t="shared" si="8"/>
        <v>0</v>
      </c>
      <c r="J22" s="193"/>
      <c r="K22" s="194">
        <f t="shared" si="9"/>
        <v>0</v>
      </c>
      <c r="L22" s="194">
        <v>21</v>
      </c>
      <c r="M22" s="194">
        <f t="shared" si="10"/>
        <v>0</v>
      </c>
      <c r="N22" s="194">
        <v>0</v>
      </c>
      <c r="O22" s="194">
        <f t="shared" si="11"/>
        <v>0</v>
      </c>
      <c r="P22" s="194">
        <v>0</v>
      </c>
      <c r="Q22" s="194">
        <f t="shared" si="12"/>
        <v>0</v>
      </c>
      <c r="R22" s="194"/>
      <c r="S22" s="194" t="s">
        <v>255</v>
      </c>
      <c r="T22" s="195" t="s">
        <v>256</v>
      </c>
      <c r="U22" s="156">
        <v>0</v>
      </c>
      <c r="V22" s="156">
        <f t="shared" si="13"/>
        <v>0</v>
      </c>
      <c r="W22" s="156"/>
      <c r="X22" s="156" t="s">
        <v>961</v>
      </c>
      <c r="Y22" s="147"/>
      <c r="Z22" s="147"/>
      <c r="AA22" s="147"/>
      <c r="AB22" s="147"/>
      <c r="AC22" s="147"/>
      <c r="AD22" s="147"/>
      <c r="AE22" s="147"/>
      <c r="AF22" s="147"/>
      <c r="AG22" s="147" t="s">
        <v>1617</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89">
        <v>14</v>
      </c>
      <c r="B23" s="190" t="s">
        <v>1644</v>
      </c>
      <c r="C23" s="196" t="s">
        <v>1645</v>
      </c>
      <c r="D23" s="191" t="s">
        <v>389</v>
      </c>
      <c r="E23" s="192">
        <v>4</v>
      </c>
      <c r="F23" s="193"/>
      <c r="G23" s="194">
        <f t="shared" si="7"/>
        <v>0</v>
      </c>
      <c r="H23" s="193"/>
      <c r="I23" s="194">
        <f t="shared" si="8"/>
        <v>0</v>
      </c>
      <c r="J23" s="193"/>
      <c r="K23" s="194">
        <f t="shared" si="9"/>
        <v>0</v>
      </c>
      <c r="L23" s="194">
        <v>21</v>
      </c>
      <c r="M23" s="194">
        <f t="shared" si="10"/>
        <v>0</v>
      </c>
      <c r="N23" s="194">
        <v>0</v>
      </c>
      <c r="O23" s="194">
        <f t="shared" si="11"/>
        <v>0</v>
      </c>
      <c r="P23" s="194">
        <v>0</v>
      </c>
      <c r="Q23" s="194">
        <f t="shared" si="12"/>
        <v>0</v>
      </c>
      <c r="R23" s="194"/>
      <c r="S23" s="194" t="s">
        <v>255</v>
      </c>
      <c r="T23" s="195" t="s">
        <v>256</v>
      </c>
      <c r="U23" s="156">
        <v>0</v>
      </c>
      <c r="V23" s="156">
        <f t="shared" si="13"/>
        <v>0</v>
      </c>
      <c r="W23" s="156"/>
      <c r="X23" s="156" t="s">
        <v>961</v>
      </c>
      <c r="Y23" s="147"/>
      <c r="Z23" s="147"/>
      <c r="AA23" s="147"/>
      <c r="AB23" s="147"/>
      <c r="AC23" s="147"/>
      <c r="AD23" s="147"/>
      <c r="AE23" s="147"/>
      <c r="AF23" s="147"/>
      <c r="AG23" s="147" t="s">
        <v>1617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9">
        <v>15</v>
      </c>
      <c r="B24" s="190" t="s">
        <v>1646</v>
      </c>
      <c r="C24" s="196" t="s">
        <v>1647</v>
      </c>
      <c r="D24" s="191" t="s">
        <v>389</v>
      </c>
      <c r="E24" s="192">
        <v>3</v>
      </c>
      <c r="F24" s="193"/>
      <c r="G24" s="194">
        <f t="shared" si="7"/>
        <v>0</v>
      </c>
      <c r="H24" s="193"/>
      <c r="I24" s="194">
        <f t="shared" si="8"/>
        <v>0</v>
      </c>
      <c r="J24" s="193"/>
      <c r="K24" s="194">
        <f t="shared" si="9"/>
        <v>0</v>
      </c>
      <c r="L24" s="194">
        <v>21</v>
      </c>
      <c r="M24" s="194">
        <f t="shared" si="10"/>
        <v>0</v>
      </c>
      <c r="N24" s="194">
        <v>0</v>
      </c>
      <c r="O24" s="194">
        <f t="shared" si="11"/>
        <v>0</v>
      </c>
      <c r="P24" s="194">
        <v>0</v>
      </c>
      <c r="Q24" s="194">
        <f t="shared" si="12"/>
        <v>0</v>
      </c>
      <c r="R24" s="194"/>
      <c r="S24" s="194" t="s">
        <v>255</v>
      </c>
      <c r="T24" s="195" t="s">
        <v>256</v>
      </c>
      <c r="U24" s="156">
        <v>0</v>
      </c>
      <c r="V24" s="156">
        <f t="shared" si="13"/>
        <v>0</v>
      </c>
      <c r="W24" s="156"/>
      <c r="X24" s="156" t="s">
        <v>257</v>
      </c>
      <c r="Y24" s="147"/>
      <c r="Z24" s="147"/>
      <c r="AA24" s="147"/>
      <c r="AB24" s="147"/>
      <c r="AC24" s="147"/>
      <c r="AD24" s="147"/>
      <c r="AE24" s="147"/>
      <c r="AF24" s="147"/>
      <c r="AG24" s="147" t="s">
        <v>1628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9">
        <v>16</v>
      </c>
      <c r="B25" s="190" t="s">
        <v>2974</v>
      </c>
      <c r="C25" s="196" t="s">
        <v>2975</v>
      </c>
      <c r="D25" s="191" t="s">
        <v>389</v>
      </c>
      <c r="E25" s="192">
        <v>4</v>
      </c>
      <c r="F25" s="193"/>
      <c r="G25" s="194">
        <f t="shared" si="7"/>
        <v>0</v>
      </c>
      <c r="H25" s="193"/>
      <c r="I25" s="194">
        <f t="shared" si="8"/>
        <v>0</v>
      </c>
      <c r="J25" s="193"/>
      <c r="K25" s="194">
        <f t="shared" si="9"/>
        <v>0</v>
      </c>
      <c r="L25" s="194">
        <v>21</v>
      </c>
      <c r="M25" s="194">
        <f t="shared" si="10"/>
        <v>0</v>
      </c>
      <c r="N25" s="194">
        <v>0</v>
      </c>
      <c r="O25" s="194">
        <f t="shared" si="11"/>
        <v>0</v>
      </c>
      <c r="P25" s="194">
        <v>0</v>
      </c>
      <c r="Q25" s="194">
        <f t="shared" si="12"/>
        <v>0</v>
      </c>
      <c r="R25" s="194"/>
      <c r="S25" s="194" t="s">
        <v>255</v>
      </c>
      <c r="T25" s="195" t="s">
        <v>256</v>
      </c>
      <c r="U25" s="156">
        <v>0</v>
      </c>
      <c r="V25" s="156">
        <f t="shared" si="13"/>
        <v>0</v>
      </c>
      <c r="W25" s="156"/>
      <c r="X25" s="156" t="s">
        <v>257</v>
      </c>
      <c r="Y25" s="147"/>
      <c r="Z25" s="147"/>
      <c r="AA25" s="147"/>
      <c r="AB25" s="147"/>
      <c r="AC25" s="147"/>
      <c r="AD25" s="147"/>
      <c r="AE25" s="147"/>
      <c r="AF25" s="147"/>
      <c r="AG25" s="147" t="s">
        <v>1628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9">
        <v>17</v>
      </c>
      <c r="B26" s="190" t="s">
        <v>1648</v>
      </c>
      <c r="C26" s="196" t="s">
        <v>1649</v>
      </c>
      <c r="D26" s="191" t="s">
        <v>514</v>
      </c>
      <c r="E26" s="192">
        <v>15</v>
      </c>
      <c r="F26" s="193"/>
      <c r="G26" s="194">
        <f t="shared" si="7"/>
        <v>0</v>
      </c>
      <c r="H26" s="193"/>
      <c r="I26" s="194">
        <f t="shared" si="8"/>
        <v>0</v>
      </c>
      <c r="J26" s="193"/>
      <c r="K26" s="194">
        <f t="shared" si="9"/>
        <v>0</v>
      </c>
      <c r="L26" s="194">
        <v>21</v>
      </c>
      <c r="M26" s="194">
        <f t="shared" si="10"/>
        <v>0</v>
      </c>
      <c r="N26" s="194">
        <v>0</v>
      </c>
      <c r="O26" s="194">
        <f t="shared" si="11"/>
        <v>0</v>
      </c>
      <c r="P26" s="194">
        <v>0</v>
      </c>
      <c r="Q26" s="194">
        <f t="shared" si="12"/>
        <v>0</v>
      </c>
      <c r="R26" s="194"/>
      <c r="S26" s="194" t="s">
        <v>255</v>
      </c>
      <c r="T26" s="195" t="s">
        <v>256</v>
      </c>
      <c r="U26" s="156">
        <v>0</v>
      </c>
      <c r="V26" s="156">
        <f t="shared" si="13"/>
        <v>0</v>
      </c>
      <c r="W26" s="156"/>
      <c r="X26" s="156" t="s">
        <v>257</v>
      </c>
      <c r="Y26" s="147"/>
      <c r="Z26" s="147"/>
      <c r="AA26" s="147"/>
      <c r="AB26" s="147"/>
      <c r="AC26" s="147"/>
      <c r="AD26" s="147"/>
      <c r="AE26" s="147"/>
      <c r="AF26" s="147"/>
      <c r="AG26" s="147" t="s">
        <v>1628</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9">
        <v>18</v>
      </c>
      <c r="B27" s="190" t="s">
        <v>1650</v>
      </c>
      <c r="C27" s="196" t="s">
        <v>1651</v>
      </c>
      <c r="D27" s="191" t="s">
        <v>389</v>
      </c>
      <c r="E27" s="192">
        <v>3</v>
      </c>
      <c r="F27" s="193"/>
      <c r="G27" s="194">
        <f t="shared" si="7"/>
        <v>0</v>
      </c>
      <c r="H27" s="193"/>
      <c r="I27" s="194">
        <f t="shared" si="8"/>
        <v>0</v>
      </c>
      <c r="J27" s="193"/>
      <c r="K27" s="194">
        <f t="shared" si="9"/>
        <v>0</v>
      </c>
      <c r="L27" s="194">
        <v>21</v>
      </c>
      <c r="M27" s="194">
        <f t="shared" si="10"/>
        <v>0</v>
      </c>
      <c r="N27" s="194">
        <v>0</v>
      </c>
      <c r="O27" s="194">
        <f t="shared" si="11"/>
        <v>0</v>
      </c>
      <c r="P27" s="194">
        <v>0</v>
      </c>
      <c r="Q27" s="194">
        <f t="shared" si="12"/>
        <v>0</v>
      </c>
      <c r="R27" s="194"/>
      <c r="S27" s="194" t="s">
        <v>255</v>
      </c>
      <c r="T27" s="195" t="s">
        <v>256</v>
      </c>
      <c r="U27" s="156">
        <v>0</v>
      </c>
      <c r="V27" s="156">
        <f t="shared" si="13"/>
        <v>0</v>
      </c>
      <c r="W27" s="156"/>
      <c r="X27" s="156" t="s">
        <v>257</v>
      </c>
      <c r="Y27" s="147"/>
      <c r="Z27" s="147"/>
      <c r="AA27" s="147"/>
      <c r="AB27" s="147"/>
      <c r="AC27" s="147"/>
      <c r="AD27" s="147"/>
      <c r="AE27" s="147"/>
      <c r="AF27" s="147"/>
      <c r="AG27" s="147" t="s">
        <v>1628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89">
        <v>19</v>
      </c>
      <c r="B28" s="190" t="s">
        <v>1652</v>
      </c>
      <c r="C28" s="196" t="s">
        <v>1653</v>
      </c>
      <c r="D28" s="191" t="s">
        <v>514</v>
      </c>
      <c r="E28" s="192">
        <v>25</v>
      </c>
      <c r="F28" s="193"/>
      <c r="G28" s="194">
        <f t="shared" si="7"/>
        <v>0</v>
      </c>
      <c r="H28" s="193"/>
      <c r="I28" s="194">
        <f t="shared" si="8"/>
        <v>0</v>
      </c>
      <c r="J28" s="193"/>
      <c r="K28" s="194">
        <f t="shared" si="9"/>
        <v>0</v>
      </c>
      <c r="L28" s="194">
        <v>21</v>
      </c>
      <c r="M28" s="194">
        <f t="shared" si="10"/>
        <v>0</v>
      </c>
      <c r="N28" s="194">
        <v>0</v>
      </c>
      <c r="O28" s="194">
        <f t="shared" si="11"/>
        <v>0</v>
      </c>
      <c r="P28" s="194">
        <v>0</v>
      </c>
      <c r="Q28" s="194">
        <f t="shared" si="12"/>
        <v>0</v>
      </c>
      <c r="R28" s="194"/>
      <c r="S28" s="194" t="s">
        <v>255</v>
      </c>
      <c r="T28" s="195" t="s">
        <v>256</v>
      </c>
      <c r="U28" s="156">
        <v>0</v>
      </c>
      <c r="V28" s="156">
        <f t="shared" si="13"/>
        <v>0</v>
      </c>
      <c r="W28" s="156"/>
      <c r="X28" s="156" t="s">
        <v>257</v>
      </c>
      <c r="Y28" s="147"/>
      <c r="Z28" s="147"/>
      <c r="AA28" s="147"/>
      <c r="AB28" s="147"/>
      <c r="AC28" s="147"/>
      <c r="AD28" s="147"/>
      <c r="AE28" s="147"/>
      <c r="AF28" s="147"/>
      <c r="AG28" s="147" t="s">
        <v>1628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89">
        <v>20</v>
      </c>
      <c r="B29" s="190" t="s">
        <v>1656</v>
      </c>
      <c r="C29" s="196" t="s">
        <v>1657</v>
      </c>
      <c r="D29" s="191" t="s">
        <v>514</v>
      </c>
      <c r="E29" s="192">
        <v>12</v>
      </c>
      <c r="F29" s="193"/>
      <c r="G29" s="194">
        <f t="shared" si="7"/>
        <v>0</v>
      </c>
      <c r="H29" s="193"/>
      <c r="I29" s="194">
        <f t="shared" si="8"/>
        <v>0</v>
      </c>
      <c r="J29" s="193"/>
      <c r="K29" s="194">
        <f t="shared" si="9"/>
        <v>0</v>
      </c>
      <c r="L29" s="194">
        <v>21</v>
      </c>
      <c r="M29" s="194">
        <f t="shared" si="10"/>
        <v>0</v>
      </c>
      <c r="N29" s="194">
        <v>0</v>
      </c>
      <c r="O29" s="194">
        <f t="shared" si="11"/>
        <v>0</v>
      </c>
      <c r="P29" s="194">
        <v>0</v>
      </c>
      <c r="Q29" s="194">
        <f t="shared" si="12"/>
        <v>0</v>
      </c>
      <c r="R29" s="194"/>
      <c r="S29" s="194" t="s">
        <v>255</v>
      </c>
      <c r="T29" s="195" t="s">
        <v>256</v>
      </c>
      <c r="U29" s="156">
        <v>0</v>
      </c>
      <c r="V29" s="156">
        <f t="shared" si="13"/>
        <v>0</v>
      </c>
      <c r="W29" s="156"/>
      <c r="X29" s="156" t="s">
        <v>257</v>
      </c>
      <c r="Y29" s="147"/>
      <c r="Z29" s="147"/>
      <c r="AA29" s="147"/>
      <c r="AB29" s="147"/>
      <c r="AC29" s="147"/>
      <c r="AD29" s="147"/>
      <c r="AE29" s="147"/>
      <c r="AF29" s="147"/>
      <c r="AG29" s="147" t="s">
        <v>1628</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89">
        <v>21</v>
      </c>
      <c r="B30" s="190" t="s">
        <v>1660</v>
      </c>
      <c r="C30" s="196" t="s">
        <v>1661</v>
      </c>
      <c r="D30" s="191" t="s">
        <v>514</v>
      </c>
      <c r="E30" s="192">
        <v>5</v>
      </c>
      <c r="F30" s="193"/>
      <c r="G30" s="194">
        <f t="shared" si="7"/>
        <v>0</v>
      </c>
      <c r="H30" s="193"/>
      <c r="I30" s="194">
        <f t="shared" si="8"/>
        <v>0</v>
      </c>
      <c r="J30" s="193"/>
      <c r="K30" s="194">
        <f t="shared" si="9"/>
        <v>0</v>
      </c>
      <c r="L30" s="194">
        <v>21</v>
      </c>
      <c r="M30" s="194">
        <f t="shared" si="10"/>
        <v>0</v>
      </c>
      <c r="N30" s="194">
        <v>0</v>
      </c>
      <c r="O30" s="194">
        <f t="shared" si="11"/>
        <v>0</v>
      </c>
      <c r="P30" s="194">
        <v>0</v>
      </c>
      <c r="Q30" s="194">
        <f t="shared" si="12"/>
        <v>0</v>
      </c>
      <c r="R30" s="194"/>
      <c r="S30" s="194" t="s">
        <v>255</v>
      </c>
      <c r="T30" s="195" t="s">
        <v>256</v>
      </c>
      <c r="U30" s="156">
        <v>0</v>
      </c>
      <c r="V30" s="156">
        <f t="shared" si="13"/>
        <v>0</v>
      </c>
      <c r="W30" s="156"/>
      <c r="X30" s="156" t="s">
        <v>257</v>
      </c>
      <c r="Y30" s="147"/>
      <c r="Z30" s="147"/>
      <c r="AA30" s="147"/>
      <c r="AB30" s="147"/>
      <c r="AC30" s="147"/>
      <c r="AD30" s="147"/>
      <c r="AE30" s="147"/>
      <c r="AF30" s="147"/>
      <c r="AG30" s="147" t="s">
        <v>1628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89">
        <v>22</v>
      </c>
      <c r="B31" s="190" t="s">
        <v>1662</v>
      </c>
      <c r="C31" s="196" t="s">
        <v>1663</v>
      </c>
      <c r="D31" s="191" t="s">
        <v>389</v>
      </c>
      <c r="E31" s="192">
        <v>1</v>
      </c>
      <c r="F31" s="193"/>
      <c r="G31" s="194">
        <f t="shared" si="7"/>
        <v>0</v>
      </c>
      <c r="H31" s="193"/>
      <c r="I31" s="194">
        <f t="shared" si="8"/>
        <v>0</v>
      </c>
      <c r="J31" s="193"/>
      <c r="K31" s="194">
        <f t="shared" si="9"/>
        <v>0</v>
      </c>
      <c r="L31" s="194">
        <v>21</v>
      </c>
      <c r="M31" s="194">
        <f t="shared" si="10"/>
        <v>0</v>
      </c>
      <c r="N31" s="194">
        <v>0</v>
      </c>
      <c r="O31" s="194">
        <f t="shared" si="11"/>
        <v>0</v>
      </c>
      <c r="P31" s="194">
        <v>0</v>
      </c>
      <c r="Q31" s="194">
        <f t="shared" si="12"/>
        <v>0</v>
      </c>
      <c r="R31" s="194"/>
      <c r="S31" s="194" t="s">
        <v>255</v>
      </c>
      <c r="T31" s="195" t="s">
        <v>256</v>
      </c>
      <c r="U31" s="156">
        <v>0</v>
      </c>
      <c r="V31" s="156">
        <f t="shared" si="13"/>
        <v>0</v>
      </c>
      <c r="W31" s="156"/>
      <c r="X31" s="156" t="s">
        <v>257</v>
      </c>
      <c r="Y31" s="147"/>
      <c r="Z31" s="147"/>
      <c r="AA31" s="147"/>
      <c r="AB31" s="147"/>
      <c r="AC31" s="147"/>
      <c r="AD31" s="147"/>
      <c r="AE31" s="147"/>
      <c r="AF31" s="147"/>
      <c r="AG31" s="147" t="s">
        <v>1628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9">
        <v>23</v>
      </c>
      <c r="B32" s="190" t="s">
        <v>1664</v>
      </c>
      <c r="C32" s="196" t="s">
        <v>1665</v>
      </c>
      <c r="D32" s="191" t="s">
        <v>389</v>
      </c>
      <c r="E32" s="192">
        <v>7</v>
      </c>
      <c r="F32" s="193"/>
      <c r="G32" s="194">
        <f t="shared" si="7"/>
        <v>0</v>
      </c>
      <c r="H32" s="193"/>
      <c r="I32" s="194">
        <f t="shared" si="8"/>
        <v>0</v>
      </c>
      <c r="J32" s="193"/>
      <c r="K32" s="194">
        <f t="shared" si="9"/>
        <v>0</v>
      </c>
      <c r="L32" s="194">
        <v>21</v>
      </c>
      <c r="M32" s="194">
        <f t="shared" si="10"/>
        <v>0</v>
      </c>
      <c r="N32" s="194">
        <v>0</v>
      </c>
      <c r="O32" s="194">
        <f t="shared" si="11"/>
        <v>0</v>
      </c>
      <c r="P32" s="194">
        <v>0</v>
      </c>
      <c r="Q32" s="194">
        <f t="shared" si="12"/>
        <v>0</v>
      </c>
      <c r="R32" s="194"/>
      <c r="S32" s="194" t="s">
        <v>255</v>
      </c>
      <c r="T32" s="195" t="s">
        <v>256</v>
      </c>
      <c r="U32" s="156">
        <v>0</v>
      </c>
      <c r="V32" s="156">
        <f t="shared" si="13"/>
        <v>0</v>
      </c>
      <c r="W32" s="156"/>
      <c r="X32" s="156" t="s">
        <v>257</v>
      </c>
      <c r="Y32" s="147"/>
      <c r="Z32" s="147"/>
      <c r="AA32" s="147"/>
      <c r="AB32" s="147"/>
      <c r="AC32" s="147"/>
      <c r="AD32" s="147"/>
      <c r="AE32" s="147"/>
      <c r="AF32" s="147"/>
      <c r="AG32" s="147" t="s">
        <v>1628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9">
        <v>24</v>
      </c>
      <c r="B33" s="190" t="s">
        <v>1666</v>
      </c>
      <c r="C33" s="196" t="s">
        <v>1667</v>
      </c>
      <c r="D33" s="191" t="s">
        <v>389</v>
      </c>
      <c r="E33" s="192">
        <v>1</v>
      </c>
      <c r="F33" s="193"/>
      <c r="G33" s="194">
        <f t="shared" si="7"/>
        <v>0</v>
      </c>
      <c r="H33" s="193"/>
      <c r="I33" s="194">
        <f t="shared" si="8"/>
        <v>0</v>
      </c>
      <c r="J33" s="193"/>
      <c r="K33" s="194">
        <f t="shared" si="9"/>
        <v>0</v>
      </c>
      <c r="L33" s="194">
        <v>21</v>
      </c>
      <c r="M33" s="194">
        <f t="shared" si="10"/>
        <v>0</v>
      </c>
      <c r="N33" s="194">
        <v>0</v>
      </c>
      <c r="O33" s="194">
        <f t="shared" si="11"/>
        <v>0</v>
      </c>
      <c r="P33" s="194">
        <v>0</v>
      </c>
      <c r="Q33" s="194">
        <f t="shared" si="12"/>
        <v>0</v>
      </c>
      <c r="R33" s="194"/>
      <c r="S33" s="194" t="s">
        <v>255</v>
      </c>
      <c r="T33" s="195" t="s">
        <v>256</v>
      </c>
      <c r="U33" s="156">
        <v>0</v>
      </c>
      <c r="V33" s="156">
        <f t="shared" si="13"/>
        <v>0</v>
      </c>
      <c r="W33" s="156"/>
      <c r="X33" s="156" t="s">
        <v>257</v>
      </c>
      <c r="Y33" s="147"/>
      <c r="Z33" s="147"/>
      <c r="AA33" s="147"/>
      <c r="AB33" s="147"/>
      <c r="AC33" s="147"/>
      <c r="AD33" s="147"/>
      <c r="AE33" s="147"/>
      <c r="AF33" s="147"/>
      <c r="AG33" s="147" t="s">
        <v>1628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9">
        <v>25</v>
      </c>
      <c r="B34" s="190" t="s">
        <v>1670</v>
      </c>
      <c r="C34" s="196" t="s">
        <v>1671</v>
      </c>
      <c r="D34" s="191" t="s">
        <v>389</v>
      </c>
      <c r="E34" s="192">
        <v>2</v>
      </c>
      <c r="F34" s="193"/>
      <c r="G34" s="194">
        <f t="shared" si="7"/>
        <v>0</v>
      </c>
      <c r="H34" s="193"/>
      <c r="I34" s="194">
        <f t="shared" si="8"/>
        <v>0</v>
      </c>
      <c r="J34" s="193"/>
      <c r="K34" s="194">
        <f t="shared" si="9"/>
        <v>0</v>
      </c>
      <c r="L34" s="194">
        <v>21</v>
      </c>
      <c r="M34" s="194">
        <f t="shared" si="10"/>
        <v>0</v>
      </c>
      <c r="N34" s="194">
        <v>0</v>
      </c>
      <c r="O34" s="194">
        <f t="shared" si="11"/>
        <v>0</v>
      </c>
      <c r="P34" s="194">
        <v>0</v>
      </c>
      <c r="Q34" s="194">
        <f t="shared" si="12"/>
        <v>0</v>
      </c>
      <c r="R34" s="194"/>
      <c r="S34" s="194" t="s">
        <v>255</v>
      </c>
      <c r="T34" s="195" t="s">
        <v>256</v>
      </c>
      <c r="U34" s="156">
        <v>0</v>
      </c>
      <c r="V34" s="156">
        <f t="shared" si="13"/>
        <v>0</v>
      </c>
      <c r="W34" s="156"/>
      <c r="X34" s="156" t="s">
        <v>257</v>
      </c>
      <c r="Y34" s="147"/>
      <c r="Z34" s="147"/>
      <c r="AA34" s="147"/>
      <c r="AB34" s="147"/>
      <c r="AC34" s="147"/>
      <c r="AD34" s="147"/>
      <c r="AE34" s="147"/>
      <c r="AF34" s="147"/>
      <c r="AG34" s="147" t="s">
        <v>1628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9">
        <v>26</v>
      </c>
      <c r="B35" s="190" t="s">
        <v>1672</v>
      </c>
      <c r="C35" s="196" t="s">
        <v>1673</v>
      </c>
      <c r="D35" s="191" t="s">
        <v>514</v>
      </c>
      <c r="E35" s="192">
        <v>42</v>
      </c>
      <c r="F35" s="193"/>
      <c r="G35" s="194">
        <f t="shared" si="7"/>
        <v>0</v>
      </c>
      <c r="H35" s="193"/>
      <c r="I35" s="194">
        <f t="shared" si="8"/>
        <v>0</v>
      </c>
      <c r="J35" s="193"/>
      <c r="K35" s="194">
        <f t="shared" si="9"/>
        <v>0</v>
      </c>
      <c r="L35" s="194">
        <v>21</v>
      </c>
      <c r="M35" s="194">
        <f t="shared" si="10"/>
        <v>0</v>
      </c>
      <c r="N35" s="194">
        <v>0</v>
      </c>
      <c r="O35" s="194">
        <f t="shared" si="11"/>
        <v>0</v>
      </c>
      <c r="P35" s="194">
        <v>0</v>
      </c>
      <c r="Q35" s="194">
        <f t="shared" si="12"/>
        <v>0</v>
      </c>
      <c r="R35" s="194"/>
      <c r="S35" s="194" t="s">
        <v>255</v>
      </c>
      <c r="T35" s="195" t="s">
        <v>256</v>
      </c>
      <c r="U35" s="156">
        <v>0</v>
      </c>
      <c r="V35" s="156">
        <f t="shared" si="13"/>
        <v>0</v>
      </c>
      <c r="W35" s="156"/>
      <c r="X35" s="156" t="s">
        <v>257</v>
      </c>
      <c r="Y35" s="147"/>
      <c r="Z35" s="147"/>
      <c r="AA35" s="147"/>
      <c r="AB35" s="147"/>
      <c r="AC35" s="147"/>
      <c r="AD35" s="147"/>
      <c r="AE35" s="147"/>
      <c r="AF35" s="147"/>
      <c r="AG35" s="147" t="s">
        <v>1628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89">
        <v>27</v>
      </c>
      <c r="B36" s="190" t="s">
        <v>1674</v>
      </c>
      <c r="C36" s="196" t="s">
        <v>1675</v>
      </c>
      <c r="D36" s="191" t="s">
        <v>335</v>
      </c>
      <c r="E36" s="192">
        <v>0.42</v>
      </c>
      <c r="F36" s="193"/>
      <c r="G36" s="194">
        <f t="shared" si="7"/>
        <v>0</v>
      </c>
      <c r="H36" s="193"/>
      <c r="I36" s="194">
        <f t="shared" si="8"/>
        <v>0</v>
      </c>
      <c r="J36" s="193"/>
      <c r="K36" s="194">
        <f t="shared" si="9"/>
        <v>0</v>
      </c>
      <c r="L36" s="194">
        <v>21</v>
      </c>
      <c r="M36" s="194">
        <f t="shared" si="10"/>
        <v>0</v>
      </c>
      <c r="N36" s="194">
        <v>0</v>
      </c>
      <c r="O36" s="194">
        <f t="shared" si="11"/>
        <v>0</v>
      </c>
      <c r="P36" s="194">
        <v>0</v>
      </c>
      <c r="Q36" s="194">
        <f t="shared" si="12"/>
        <v>0</v>
      </c>
      <c r="R36" s="194"/>
      <c r="S36" s="194" t="s">
        <v>255</v>
      </c>
      <c r="T36" s="195" t="s">
        <v>256</v>
      </c>
      <c r="U36" s="156">
        <v>0</v>
      </c>
      <c r="V36" s="156">
        <f t="shared" si="13"/>
        <v>0</v>
      </c>
      <c r="W36" s="156"/>
      <c r="X36" s="156" t="s">
        <v>257</v>
      </c>
      <c r="Y36" s="147"/>
      <c r="Z36" s="147"/>
      <c r="AA36" s="147"/>
      <c r="AB36" s="147"/>
      <c r="AC36" s="147"/>
      <c r="AD36" s="147"/>
      <c r="AE36" s="147"/>
      <c r="AF36" s="147"/>
      <c r="AG36" s="147" t="s">
        <v>1628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89">
        <v>28</v>
      </c>
      <c r="B37" s="190" t="s">
        <v>1676</v>
      </c>
      <c r="C37" s="196" t="s">
        <v>1677</v>
      </c>
      <c r="D37" s="191" t="s">
        <v>514</v>
      </c>
      <c r="E37" s="192">
        <v>20</v>
      </c>
      <c r="F37" s="193"/>
      <c r="G37" s="194">
        <f t="shared" si="7"/>
        <v>0</v>
      </c>
      <c r="H37" s="193"/>
      <c r="I37" s="194">
        <f t="shared" si="8"/>
        <v>0</v>
      </c>
      <c r="J37" s="193"/>
      <c r="K37" s="194">
        <f t="shared" si="9"/>
        <v>0</v>
      </c>
      <c r="L37" s="194">
        <v>21</v>
      </c>
      <c r="M37" s="194">
        <f t="shared" si="10"/>
        <v>0</v>
      </c>
      <c r="N37" s="194">
        <v>0</v>
      </c>
      <c r="O37" s="194">
        <f t="shared" si="11"/>
        <v>0</v>
      </c>
      <c r="P37" s="194">
        <v>0</v>
      </c>
      <c r="Q37" s="194">
        <f t="shared" si="12"/>
        <v>0</v>
      </c>
      <c r="R37" s="194"/>
      <c r="S37" s="194" t="s">
        <v>255</v>
      </c>
      <c r="T37" s="195" t="s">
        <v>256</v>
      </c>
      <c r="U37" s="156">
        <v>0</v>
      </c>
      <c r="V37" s="156">
        <f t="shared" si="13"/>
        <v>0</v>
      </c>
      <c r="W37" s="156"/>
      <c r="X37" s="156" t="s">
        <v>257</v>
      </c>
      <c r="Y37" s="147"/>
      <c r="Z37" s="147"/>
      <c r="AA37" s="147"/>
      <c r="AB37" s="147"/>
      <c r="AC37" s="147"/>
      <c r="AD37" s="147"/>
      <c r="AE37" s="147"/>
      <c r="AF37" s="147"/>
      <c r="AG37" s="147" t="s">
        <v>1628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89">
        <v>29</v>
      </c>
      <c r="B38" s="190" t="s">
        <v>1678</v>
      </c>
      <c r="C38" s="196" t="s">
        <v>1679</v>
      </c>
      <c r="D38" s="191" t="s">
        <v>1024</v>
      </c>
      <c r="E38" s="192">
        <v>385.435</v>
      </c>
      <c r="F38" s="193"/>
      <c r="G38" s="194">
        <f t="shared" si="7"/>
        <v>0</v>
      </c>
      <c r="H38" s="193"/>
      <c r="I38" s="194">
        <f t="shared" si="8"/>
        <v>0</v>
      </c>
      <c r="J38" s="193"/>
      <c r="K38" s="194">
        <f t="shared" si="9"/>
        <v>0</v>
      </c>
      <c r="L38" s="194">
        <v>21</v>
      </c>
      <c r="M38" s="194">
        <f t="shared" si="10"/>
        <v>0</v>
      </c>
      <c r="N38" s="194">
        <v>0</v>
      </c>
      <c r="O38" s="194">
        <f t="shared" si="11"/>
        <v>0</v>
      </c>
      <c r="P38" s="194">
        <v>0</v>
      </c>
      <c r="Q38" s="194">
        <f t="shared" si="12"/>
        <v>0</v>
      </c>
      <c r="R38" s="194"/>
      <c r="S38" s="194" t="s">
        <v>255</v>
      </c>
      <c r="T38" s="195" t="s">
        <v>256</v>
      </c>
      <c r="U38" s="156">
        <v>0</v>
      </c>
      <c r="V38" s="156">
        <f t="shared" si="13"/>
        <v>0</v>
      </c>
      <c r="W38" s="156"/>
      <c r="X38" s="156" t="s">
        <v>257</v>
      </c>
      <c r="Y38" s="147"/>
      <c r="Z38" s="147"/>
      <c r="AA38" s="147"/>
      <c r="AB38" s="147"/>
      <c r="AC38" s="147"/>
      <c r="AD38" s="147"/>
      <c r="AE38" s="147"/>
      <c r="AF38" s="147"/>
      <c r="AG38" s="147" t="s">
        <v>1628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1" x14ac:dyDescent="0.2">
      <c r="A39" s="189">
        <v>30</v>
      </c>
      <c r="B39" s="190" t="s">
        <v>1680</v>
      </c>
      <c r="C39" s="196" t="s">
        <v>1681</v>
      </c>
      <c r="D39" s="191" t="s">
        <v>389</v>
      </c>
      <c r="E39" s="192">
        <v>2</v>
      </c>
      <c r="F39" s="193"/>
      <c r="G39" s="194">
        <f t="shared" si="7"/>
        <v>0</v>
      </c>
      <c r="H39" s="193"/>
      <c r="I39" s="194">
        <f t="shared" si="8"/>
        <v>0</v>
      </c>
      <c r="J39" s="193"/>
      <c r="K39" s="194">
        <f t="shared" si="9"/>
        <v>0</v>
      </c>
      <c r="L39" s="194">
        <v>21</v>
      </c>
      <c r="M39" s="194">
        <f t="shared" si="10"/>
        <v>0</v>
      </c>
      <c r="N39" s="194">
        <v>0</v>
      </c>
      <c r="O39" s="194">
        <f t="shared" si="11"/>
        <v>0</v>
      </c>
      <c r="P39" s="194">
        <v>0</v>
      </c>
      <c r="Q39" s="194">
        <f t="shared" si="12"/>
        <v>0</v>
      </c>
      <c r="R39" s="194"/>
      <c r="S39" s="194" t="s">
        <v>255</v>
      </c>
      <c r="T39" s="195" t="s">
        <v>256</v>
      </c>
      <c r="U39" s="156">
        <v>0</v>
      </c>
      <c r="V39" s="156">
        <f t="shared" si="13"/>
        <v>0</v>
      </c>
      <c r="W39" s="156"/>
      <c r="X39" s="156" t="s">
        <v>257</v>
      </c>
      <c r="Y39" s="147"/>
      <c r="Z39" s="147"/>
      <c r="AA39" s="147"/>
      <c r="AB39" s="147"/>
      <c r="AC39" s="147"/>
      <c r="AD39" s="147"/>
      <c r="AE39" s="147"/>
      <c r="AF39" s="147"/>
      <c r="AG39" s="147" t="s">
        <v>1628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x14ac:dyDescent="0.2">
      <c r="A40" s="160" t="s">
        <v>250</v>
      </c>
      <c r="B40" s="161" t="s">
        <v>170</v>
      </c>
      <c r="C40" s="174" t="s">
        <v>171</v>
      </c>
      <c r="D40" s="162"/>
      <c r="E40" s="163"/>
      <c r="F40" s="164"/>
      <c r="G40" s="164">
        <f>SUMIF(AG41:AG67,"&lt;&gt;NOR",G41:G67)</f>
        <v>0</v>
      </c>
      <c r="H40" s="164"/>
      <c r="I40" s="164">
        <f>SUM(I41:I67)</f>
        <v>0</v>
      </c>
      <c r="J40" s="164"/>
      <c r="K40" s="164">
        <f>SUM(K41:K67)</f>
        <v>0</v>
      </c>
      <c r="L40" s="164"/>
      <c r="M40" s="164">
        <f>SUM(M41:M67)</f>
        <v>0</v>
      </c>
      <c r="N40" s="164"/>
      <c r="O40" s="164">
        <f>SUM(O41:O67)</f>
        <v>0</v>
      </c>
      <c r="P40" s="164"/>
      <c r="Q40" s="164">
        <f>SUM(Q41:Q67)</f>
        <v>0</v>
      </c>
      <c r="R40" s="164"/>
      <c r="S40" s="164"/>
      <c r="T40" s="165"/>
      <c r="U40" s="159"/>
      <c r="V40" s="159">
        <f>SUM(V41:V67)</f>
        <v>0</v>
      </c>
      <c r="W40" s="159"/>
      <c r="X40" s="159"/>
      <c r="AG40" t="s">
        <v>251</v>
      </c>
    </row>
    <row r="41" spans="1:60" outlineLevel="1" x14ac:dyDescent="0.2">
      <c r="A41" s="189">
        <v>31</v>
      </c>
      <c r="B41" s="190" t="s">
        <v>1684</v>
      </c>
      <c r="C41" s="196" t="s">
        <v>1685</v>
      </c>
      <c r="D41" s="191" t="s">
        <v>514</v>
      </c>
      <c r="E41" s="192">
        <v>68</v>
      </c>
      <c r="F41" s="193"/>
      <c r="G41" s="194">
        <f t="shared" ref="G41:G67" si="14">ROUND(E41*F41,2)</f>
        <v>0</v>
      </c>
      <c r="H41" s="193"/>
      <c r="I41" s="194">
        <f t="shared" ref="I41:I67" si="15">ROUND(E41*H41,2)</f>
        <v>0</v>
      </c>
      <c r="J41" s="193"/>
      <c r="K41" s="194">
        <f t="shared" ref="K41:K67" si="16">ROUND(E41*J41,2)</f>
        <v>0</v>
      </c>
      <c r="L41" s="194">
        <v>21</v>
      </c>
      <c r="M41" s="194">
        <f t="shared" ref="M41:M67" si="17">G41*(1+L41/100)</f>
        <v>0</v>
      </c>
      <c r="N41" s="194">
        <v>0</v>
      </c>
      <c r="O41" s="194">
        <f t="shared" ref="O41:O67" si="18">ROUND(E41*N41,2)</f>
        <v>0</v>
      </c>
      <c r="P41" s="194">
        <v>0</v>
      </c>
      <c r="Q41" s="194">
        <f t="shared" ref="Q41:Q67" si="19">ROUND(E41*P41,2)</f>
        <v>0</v>
      </c>
      <c r="R41" s="194"/>
      <c r="S41" s="194" t="s">
        <v>255</v>
      </c>
      <c r="T41" s="195" t="s">
        <v>256</v>
      </c>
      <c r="U41" s="156">
        <v>0</v>
      </c>
      <c r="V41" s="156">
        <f t="shared" ref="V41:V67" si="20">ROUND(E41*U41,2)</f>
        <v>0</v>
      </c>
      <c r="W41" s="156"/>
      <c r="X41" s="156" t="s">
        <v>257</v>
      </c>
      <c r="Y41" s="147"/>
      <c r="Z41" s="147"/>
      <c r="AA41" s="147"/>
      <c r="AB41" s="147"/>
      <c r="AC41" s="147"/>
      <c r="AD41" s="147"/>
      <c r="AE41" s="147"/>
      <c r="AF41" s="147"/>
      <c r="AG41" s="147" t="s">
        <v>1628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9">
        <v>32</v>
      </c>
      <c r="B42" s="190" t="s">
        <v>1686</v>
      </c>
      <c r="C42" s="196" t="s">
        <v>1687</v>
      </c>
      <c r="D42" s="191" t="s">
        <v>514</v>
      </c>
      <c r="E42" s="192">
        <v>58</v>
      </c>
      <c r="F42" s="193"/>
      <c r="G42" s="194">
        <f t="shared" si="14"/>
        <v>0</v>
      </c>
      <c r="H42" s="193"/>
      <c r="I42" s="194">
        <f t="shared" si="15"/>
        <v>0</v>
      </c>
      <c r="J42" s="193"/>
      <c r="K42" s="194">
        <f t="shared" si="16"/>
        <v>0</v>
      </c>
      <c r="L42" s="194">
        <v>21</v>
      </c>
      <c r="M42" s="194">
        <f t="shared" si="17"/>
        <v>0</v>
      </c>
      <c r="N42" s="194">
        <v>0</v>
      </c>
      <c r="O42" s="194">
        <f t="shared" si="18"/>
        <v>0</v>
      </c>
      <c r="P42" s="194">
        <v>0</v>
      </c>
      <c r="Q42" s="194">
        <f t="shared" si="19"/>
        <v>0</v>
      </c>
      <c r="R42" s="194"/>
      <c r="S42" s="194" t="s">
        <v>255</v>
      </c>
      <c r="T42" s="195" t="s">
        <v>256</v>
      </c>
      <c r="U42" s="156">
        <v>0</v>
      </c>
      <c r="V42" s="156">
        <f t="shared" si="20"/>
        <v>0</v>
      </c>
      <c r="W42" s="156"/>
      <c r="X42" s="156" t="s">
        <v>257</v>
      </c>
      <c r="Y42" s="147"/>
      <c r="Z42" s="147"/>
      <c r="AA42" s="147"/>
      <c r="AB42" s="147"/>
      <c r="AC42" s="147"/>
      <c r="AD42" s="147"/>
      <c r="AE42" s="147"/>
      <c r="AF42" s="147"/>
      <c r="AG42" s="147" t="s">
        <v>1628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9">
        <v>33</v>
      </c>
      <c r="B43" s="190" t="s">
        <v>1688</v>
      </c>
      <c r="C43" s="196" t="s">
        <v>1689</v>
      </c>
      <c r="D43" s="191" t="s">
        <v>514</v>
      </c>
      <c r="E43" s="192">
        <v>65</v>
      </c>
      <c r="F43" s="193"/>
      <c r="G43" s="194">
        <f t="shared" si="14"/>
        <v>0</v>
      </c>
      <c r="H43" s="193"/>
      <c r="I43" s="194">
        <f t="shared" si="15"/>
        <v>0</v>
      </c>
      <c r="J43" s="193"/>
      <c r="K43" s="194">
        <f t="shared" si="16"/>
        <v>0</v>
      </c>
      <c r="L43" s="194">
        <v>21</v>
      </c>
      <c r="M43" s="194">
        <f t="shared" si="17"/>
        <v>0</v>
      </c>
      <c r="N43" s="194">
        <v>0</v>
      </c>
      <c r="O43" s="194">
        <f t="shared" si="18"/>
        <v>0</v>
      </c>
      <c r="P43" s="194">
        <v>0</v>
      </c>
      <c r="Q43" s="194">
        <f t="shared" si="19"/>
        <v>0</v>
      </c>
      <c r="R43" s="194"/>
      <c r="S43" s="194" t="s">
        <v>255</v>
      </c>
      <c r="T43" s="195" t="s">
        <v>256</v>
      </c>
      <c r="U43" s="156">
        <v>0</v>
      </c>
      <c r="V43" s="156">
        <f t="shared" si="20"/>
        <v>0</v>
      </c>
      <c r="W43" s="156"/>
      <c r="X43" s="156" t="s">
        <v>257</v>
      </c>
      <c r="Y43" s="147"/>
      <c r="Z43" s="147"/>
      <c r="AA43" s="147"/>
      <c r="AB43" s="147"/>
      <c r="AC43" s="147"/>
      <c r="AD43" s="147"/>
      <c r="AE43" s="147"/>
      <c r="AF43" s="147"/>
      <c r="AG43" s="147" t="s">
        <v>1628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9">
        <v>34</v>
      </c>
      <c r="B44" s="190" t="s">
        <v>1690</v>
      </c>
      <c r="C44" s="196" t="s">
        <v>1691</v>
      </c>
      <c r="D44" s="191" t="s">
        <v>514</v>
      </c>
      <c r="E44" s="192">
        <v>32</v>
      </c>
      <c r="F44" s="193"/>
      <c r="G44" s="194">
        <f t="shared" si="14"/>
        <v>0</v>
      </c>
      <c r="H44" s="193"/>
      <c r="I44" s="194">
        <f t="shared" si="15"/>
        <v>0</v>
      </c>
      <c r="J44" s="193"/>
      <c r="K44" s="194">
        <f t="shared" si="16"/>
        <v>0</v>
      </c>
      <c r="L44" s="194">
        <v>21</v>
      </c>
      <c r="M44" s="194">
        <f t="shared" si="17"/>
        <v>0</v>
      </c>
      <c r="N44" s="194">
        <v>0</v>
      </c>
      <c r="O44" s="194">
        <f t="shared" si="18"/>
        <v>0</v>
      </c>
      <c r="P44" s="194">
        <v>0</v>
      </c>
      <c r="Q44" s="194">
        <f t="shared" si="19"/>
        <v>0</v>
      </c>
      <c r="R44" s="194"/>
      <c r="S44" s="194" t="s">
        <v>255</v>
      </c>
      <c r="T44" s="195" t="s">
        <v>256</v>
      </c>
      <c r="U44" s="156">
        <v>0</v>
      </c>
      <c r="V44" s="156">
        <f t="shared" si="20"/>
        <v>0</v>
      </c>
      <c r="W44" s="156"/>
      <c r="X44" s="156" t="s">
        <v>257</v>
      </c>
      <c r="Y44" s="147"/>
      <c r="Z44" s="147"/>
      <c r="AA44" s="147"/>
      <c r="AB44" s="147"/>
      <c r="AC44" s="147"/>
      <c r="AD44" s="147"/>
      <c r="AE44" s="147"/>
      <c r="AF44" s="147"/>
      <c r="AG44" s="147" t="s">
        <v>1628</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9">
        <v>35</v>
      </c>
      <c r="B45" s="190" t="s">
        <v>1692</v>
      </c>
      <c r="C45" s="196" t="s">
        <v>1693</v>
      </c>
      <c r="D45" s="191" t="s">
        <v>514</v>
      </c>
      <c r="E45" s="192">
        <v>48</v>
      </c>
      <c r="F45" s="193"/>
      <c r="G45" s="194">
        <f t="shared" si="14"/>
        <v>0</v>
      </c>
      <c r="H45" s="193"/>
      <c r="I45" s="194">
        <f t="shared" si="15"/>
        <v>0</v>
      </c>
      <c r="J45" s="193"/>
      <c r="K45" s="194">
        <f t="shared" si="16"/>
        <v>0</v>
      </c>
      <c r="L45" s="194">
        <v>21</v>
      </c>
      <c r="M45" s="194">
        <f t="shared" si="17"/>
        <v>0</v>
      </c>
      <c r="N45" s="194">
        <v>0</v>
      </c>
      <c r="O45" s="194">
        <f t="shared" si="18"/>
        <v>0</v>
      </c>
      <c r="P45" s="194">
        <v>0</v>
      </c>
      <c r="Q45" s="194">
        <f t="shared" si="19"/>
        <v>0</v>
      </c>
      <c r="R45" s="194"/>
      <c r="S45" s="194" t="s">
        <v>255</v>
      </c>
      <c r="T45" s="195" t="s">
        <v>256</v>
      </c>
      <c r="U45" s="156">
        <v>0</v>
      </c>
      <c r="V45" s="156">
        <f t="shared" si="20"/>
        <v>0</v>
      </c>
      <c r="W45" s="156"/>
      <c r="X45" s="156" t="s">
        <v>257</v>
      </c>
      <c r="Y45" s="147"/>
      <c r="Z45" s="147"/>
      <c r="AA45" s="147"/>
      <c r="AB45" s="147"/>
      <c r="AC45" s="147"/>
      <c r="AD45" s="147"/>
      <c r="AE45" s="147"/>
      <c r="AF45" s="147"/>
      <c r="AG45" s="147" t="s">
        <v>1628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9">
        <v>36</v>
      </c>
      <c r="B46" s="190" t="s">
        <v>1694</v>
      </c>
      <c r="C46" s="196" t="s">
        <v>1695</v>
      </c>
      <c r="D46" s="191" t="s">
        <v>514</v>
      </c>
      <c r="E46" s="192">
        <v>58</v>
      </c>
      <c r="F46" s="193"/>
      <c r="G46" s="194">
        <f t="shared" si="14"/>
        <v>0</v>
      </c>
      <c r="H46" s="193"/>
      <c r="I46" s="194">
        <f t="shared" si="15"/>
        <v>0</v>
      </c>
      <c r="J46" s="193"/>
      <c r="K46" s="194">
        <f t="shared" si="16"/>
        <v>0</v>
      </c>
      <c r="L46" s="194">
        <v>21</v>
      </c>
      <c r="M46" s="194">
        <f t="shared" si="17"/>
        <v>0</v>
      </c>
      <c r="N46" s="194">
        <v>0</v>
      </c>
      <c r="O46" s="194">
        <f t="shared" si="18"/>
        <v>0</v>
      </c>
      <c r="P46" s="194">
        <v>0</v>
      </c>
      <c r="Q46" s="194">
        <f t="shared" si="19"/>
        <v>0</v>
      </c>
      <c r="R46" s="194"/>
      <c r="S46" s="194" t="s">
        <v>255</v>
      </c>
      <c r="T46" s="195" t="s">
        <v>256</v>
      </c>
      <c r="U46" s="156">
        <v>0</v>
      </c>
      <c r="V46" s="156">
        <f t="shared" si="20"/>
        <v>0</v>
      </c>
      <c r="W46" s="156"/>
      <c r="X46" s="156" t="s">
        <v>257</v>
      </c>
      <c r="Y46" s="147"/>
      <c r="Z46" s="147"/>
      <c r="AA46" s="147"/>
      <c r="AB46" s="147"/>
      <c r="AC46" s="147"/>
      <c r="AD46" s="147"/>
      <c r="AE46" s="147"/>
      <c r="AF46" s="147"/>
      <c r="AG46" s="147" t="s">
        <v>1628</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89">
        <v>37</v>
      </c>
      <c r="B47" s="190" t="s">
        <v>1696</v>
      </c>
      <c r="C47" s="196" t="s">
        <v>1697</v>
      </c>
      <c r="D47" s="191" t="s">
        <v>514</v>
      </c>
      <c r="E47" s="192">
        <v>145</v>
      </c>
      <c r="F47" s="193"/>
      <c r="G47" s="194">
        <f t="shared" si="14"/>
        <v>0</v>
      </c>
      <c r="H47" s="193"/>
      <c r="I47" s="194">
        <f t="shared" si="15"/>
        <v>0</v>
      </c>
      <c r="J47" s="193"/>
      <c r="K47" s="194">
        <f t="shared" si="16"/>
        <v>0</v>
      </c>
      <c r="L47" s="194">
        <v>21</v>
      </c>
      <c r="M47" s="194">
        <f t="shared" si="17"/>
        <v>0</v>
      </c>
      <c r="N47" s="194">
        <v>0</v>
      </c>
      <c r="O47" s="194">
        <f t="shared" si="18"/>
        <v>0</v>
      </c>
      <c r="P47" s="194">
        <v>0</v>
      </c>
      <c r="Q47" s="194">
        <f t="shared" si="19"/>
        <v>0</v>
      </c>
      <c r="R47" s="194"/>
      <c r="S47" s="194" t="s">
        <v>255</v>
      </c>
      <c r="T47" s="195" t="s">
        <v>256</v>
      </c>
      <c r="U47" s="156">
        <v>0</v>
      </c>
      <c r="V47" s="156">
        <f t="shared" si="20"/>
        <v>0</v>
      </c>
      <c r="W47" s="156"/>
      <c r="X47" s="156" t="s">
        <v>257</v>
      </c>
      <c r="Y47" s="147"/>
      <c r="Z47" s="147"/>
      <c r="AA47" s="147"/>
      <c r="AB47" s="147"/>
      <c r="AC47" s="147"/>
      <c r="AD47" s="147"/>
      <c r="AE47" s="147"/>
      <c r="AF47" s="147"/>
      <c r="AG47" s="147" t="s">
        <v>1628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89">
        <v>38</v>
      </c>
      <c r="B48" s="190" t="s">
        <v>1698</v>
      </c>
      <c r="C48" s="196" t="s">
        <v>1699</v>
      </c>
      <c r="D48" s="191" t="s">
        <v>514</v>
      </c>
      <c r="E48" s="192">
        <v>68</v>
      </c>
      <c r="F48" s="193"/>
      <c r="G48" s="194">
        <f t="shared" si="14"/>
        <v>0</v>
      </c>
      <c r="H48" s="193"/>
      <c r="I48" s="194">
        <f t="shared" si="15"/>
        <v>0</v>
      </c>
      <c r="J48" s="193"/>
      <c r="K48" s="194">
        <f t="shared" si="16"/>
        <v>0</v>
      </c>
      <c r="L48" s="194">
        <v>21</v>
      </c>
      <c r="M48" s="194">
        <f t="shared" si="17"/>
        <v>0</v>
      </c>
      <c r="N48" s="194">
        <v>0</v>
      </c>
      <c r="O48" s="194">
        <f t="shared" si="18"/>
        <v>0</v>
      </c>
      <c r="P48" s="194">
        <v>0</v>
      </c>
      <c r="Q48" s="194">
        <f t="shared" si="19"/>
        <v>0</v>
      </c>
      <c r="R48" s="194"/>
      <c r="S48" s="194" t="s">
        <v>255</v>
      </c>
      <c r="T48" s="195" t="s">
        <v>256</v>
      </c>
      <c r="U48" s="156">
        <v>0</v>
      </c>
      <c r="V48" s="156">
        <f t="shared" si="20"/>
        <v>0</v>
      </c>
      <c r="W48" s="156"/>
      <c r="X48" s="156" t="s">
        <v>257</v>
      </c>
      <c r="Y48" s="147"/>
      <c r="Z48" s="147"/>
      <c r="AA48" s="147"/>
      <c r="AB48" s="147"/>
      <c r="AC48" s="147"/>
      <c r="AD48" s="147"/>
      <c r="AE48" s="147"/>
      <c r="AF48" s="147"/>
      <c r="AG48" s="147" t="s">
        <v>1628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9">
        <v>39</v>
      </c>
      <c r="B49" s="190" t="s">
        <v>1700</v>
      </c>
      <c r="C49" s="196" t="s">
        <v>1701</v>
      </c>
      <c r="D49" s="191" t="s">
        <v>514</v>
      </c>
      <c r="E49" s="192">
        <v>25</v>
      </c>
      <c r="F49" s="193"/>
      <c r="G49" s="194">
        <f t="shared" si="14"/>
        <v>0</v>
      </c>
      <c r="H49" s="193"/>
      <c r="I49" s="194">
        <f t="shared" si="15"/>
        <v>0</v>
      </c>
      <c r="J49" s="193"/>
      <c r="K49" s="194">
        <f t="shared" si="16"/>
        <v>0</v>
      </c>
      <c r="L49" s="194">
        <v>21</v>
      </c>
      <c r="M49" s="194">
        <f t="shared" si="17"/>
        <v>0</v>
      </c>
      <c r="N49" s="194">
        <v>0</v>
      </c>
      <c r="O49" s="194">
        <f t="shared" si="18"/>
        <v>0</v>
      </c>
      <c r="P49" s="194">
        <v>0</v>
      </c>
      <c r="Q49" s="194">
        <f t="shared" si="19"/>
        <v>0</v>
      </c>
      <c r="R49" s="194"/>
      <c r="S49" s="194" t="s">
        <v>255</v>
      </c>
      <c r="T49" s="195" t="s">
        <v>256</v>
      </c>
      <c r="U49" s="156">
        <v>0</v>
      </c>
      <c r="V49" s="156">
        <f t="shared" si="20"/>
        <v>0</v>
      </c>
      <c r="W49" s="156"/>
      <c r="X49" s="156" t="s">
        <v>257</v>
      </c>
      <c r="Y49" s="147"/>
      <c r="Z49" s="147"/>
      <c r="AA49" s="147"/>
      <c r="AB49" s="147"/>
      <c r="AC49" s="147"/>
      <c r="AD49" s="147"/>
      <c r="AE49" s="147"/>
      <c r="AF49" s="147"/>
      <c r="AG49" s="147" t="s">
        <v>1628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89">
        <v>40</v>
      </c>
      <c r="B50" s="190" t="s">
        <v>1702</v>
      </c>
      <c r="C50" s="196" t="s">
        <v>1703</v>
      </c>
      <c r="D50" s="191" t="s">
        <v>514</v>
      </c>
      <c r="E50" s="192">
        <v>45</v>
      </c>
      <c r="F50" s="193"/>
      <c r="G50" s="194">
        <f t="shared" si="14"/>
        <v>0</v>
      </c>
      <c r="H50" s="193"/>
      <c r="I50" s="194">
        <f t="shared" si="15"/>
        <v>0</v>
      </c>
      <c r="J50" s="193"/>
      <c r="K50" s="194">
        <f t="shared" si="16"/>
        <v>0</v>
      </c>
      <c r="L50" s="194">
        <v>21</v>
      </c>
      <c r="M50" s="194">
        <f t="shared" si="17"/>
        <v>0</v>
      </c>
      <c r="N50" s="194">
        <v>0</v>
      </c>
      <c r="O50" s="194">
        <f t="shared" si="18"/>
        <v>0</v>
      </c>
      <c r="P50" s="194">
        <v>0</v>
      </c>
      <c r="Q50" s="194">
        <f t="shared" si="19"/>
        <v>0</v>
      </c>
      <c r="R50" s="194"/>
      <c r="S50" s="194" t="s">
        <v>255</v>
      </c>
      <c r="T50" s="195" t="s">
        <v>256</v>
      </c>
      <c r="U50" s="156">
        <v>0</v>
      </c>
      <c r="V50" s="156">
        <f t="shared" si="20"/>
        <v>0</v>
      </c>
      <c r="W50" s="156"/>
      <c r="X50" s="156" t="s">
        <v>257</v>
      </c>
      <c r="Y50" s="147"/>
      <c r="Z50" s="147"/>
      <c r="AA50" s="147"/>
      <c r="AB50" s="147"/>
      <c r="AC50" s="147"/>
      <c r="AD50" s="147"/>
      <c r="AE50" s="147"/>
      <c r="AF50" s="147"/>
      <c r="AG50" s="147" t="s">
        <v>1628</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9">
        <v>41</v>
      </c>
      <c r="B51" s="190" t="s">
        <v>1704</v>
      </c>
      <c r="C51" s="196" t="s">
        <v>1705</v>
      </c>
      <c r="D51" s="191" t="s">
        <v>514</v>
      </c>
      <c r="E51" s="192">
        <v>28</v>
      </c>
      <c r="F51" s="193"/>
      <c r="G51" s="194">
        <f t="shared" si="14"/>
        <v>0</v>
      </c>
      <c r="H51" s="193"/>
      <c r="I51" s="194">
        <f t="shared" si="15"/>
        <v>0</v>
      </c>
      <c r="J51" s="193"/>
      <c r="K51" s="194">
        <f t="shared" si="16"/>
        <v>0</v>
      </c>
      <c r="L51" s="194">
        <v>21</v>
      </c>
      <c r="M51" s="194">
        <f t="shared" si="17"/>
        <v>0</v>
      </c>
      <c r="N51" s="194">
        <v>0</v>
      </c>
      <c r="O51" s="194">
        <f t="shared" si="18"/>
        <v>0</v>
      </c>
      <c r="P51" s="194">
        <v>0</v>
      </c>
      <c r="Q51" s="194">
        <f t="shared" si="19"/>
        <v>0</v>
      </c>
      <c r="R51" s="194"/>
      <c r="S51" s="194" t="s">
        <v>255</v>
      </c>
      <c r="T51" s="195" t="s">
        <v>256</v>
      </c>
      <c r="U51" s="156">
        <v>0</v>
      </c>
      <c r="V51" s="156">
        <f t="shared" si="20"/>
        <v>0</v>
      </c>
      <c r="W51" s="156"/>
      <c r="X51" s="156" t="s">
        <v>257</v>
      </c>
      <c r="Y51" s="147"/>
      <c r="Z51" s="147"/>
      <c r="AA51" s="147"/>
      <c r="AB51" s="147"/>
      <c r="AC51" s="147"/>
      <c r="AD51" s="147"/>
      <c r="AE51" s="147"/>
      <c r="AF51" s="147"/>
      <c r="AG51" s="147" t="s">
        <v>1628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89">
        <v>42</v>
      </c>
      <c r="B52" s="190" t="s">
        <v>1706</v>
      </c>
      <c r="C52" s="196" t="s">
        <v>1707</v>
      </c>
      <c r="D52" s="191" t="s">
        <v>514</v>
      </c>
      <c r="E52" s="192">
        <v>48</v>
      </c>
      <c r="F52" s="193"/>
      <c r="G52" s="194">
        <f t="shared" si="14"/>
        <v>0</v>
      </c>
      <c r="H52" s="193"/>
      <c r="I52" s="194">
        <f t="shared" si="15"/>
        <v>0</v>
      </c>
      <c r="J52" s="193"/>
      <c r="K52" s="194">
        <f t="shared" si="16"/>
        <v>0</v>
      </c>
      <c r="L52" s="194">
        <v>21</v>
      </c>
      <c r="M52" s="194">
        <f t="shared" si="17"/>
        <v>0</v>
      </c>
      <c r="N52" s="194">
        <v>0</v>
      </c>
      <c r="O52" s="194">
        <f t="shared" si="18"/>
        <v>0</v>
      </c>
      <c r="P52" s="194">
        <v>0</v>
      </c>
      <c r="Q52" s="194">
        <f t="shared" si="19"/>
        <v>0</v>
      </c>
      <c r="R52" s="194"/>
      <c r="S52" s="194" t="s">
        <v>255</v>
      </c>
      <c r="T52" s="195" t="s">
        <v>256</v>
      </c>
      <c r="U52" s="156">
        <v>0</v>
      </c>
      <c r="V52" s="156">
        <f t="shared" si="20"/>
        <v>0</v>
      </c>
      <c r="W52" s="156"/>
      <c r="X52" s="156" t="s">
        <v>257</v>
      </c>
      <c r="Y52" s="147"/>
      <c r="Z52" s="147"/>
      <c r="AA52" s="147"/>
      <c r="AB52" s="147"/>
      <c r="AC52" s="147"/>
      <c r="AD52" s="147"/>
      <c r="AE52" s="147"/>
      <c r="AF52" s="147"/>
      <c r="AG52" s="147" t="s">
        <v>1628</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9">
        <v>43</v>
      </c>
      <c r="B53" s="190" t="s">
        <v>1708</v>
      </c>
      <c r="C53" s="196" t="s">
        <v>1709</v>
      </c>
      <c r="D53" s="191" t="s">
        <v>389</v>
      </c>
      <c r="E53" s="192">
        <v>8</v>
      </c>
      <c r="F53" s="193"/>
      <c r="G53" s="194">
        <f t="shared" si="14"/>
        <v>0</v>
      </c>
      <c r="H53" s="193"/>
      <c r="I53" s="194">
        <f t="shared" si="15"/>
        <v>0</v>
      </c>
      <c r="J53" s="193"/>
      <c r="K53" s="194">
        <f t="shared" si="16"/>
        <v>0</v>
      </c>
      <c r="L53" s="194">
        <v>21</v>
      </c>
      <c r="M53" s="194">
        <f t="shared" si="17"/>
        <v>0</v>
      </c>
      <c r="N53" s="194">
        <v>0</v>
      </c>
      <c r="O53" s="194">
        <f t="shared" si="18"/>
        <v>0</v>
      </c>
      <c r="P53" s="194">
        <v>0</v>
      </c>
      <c r="Q53" s="194">
        <f t="shared" si="19"/>
        <v>0</v>
      </c>
      <c r="R53" s="194"/>
      <c r="S53" s="194" t="s">
        <v>255</v>
      </c>
      <c r="T53" s="195" t="s">
        <v>256</v>
      </c>
      <c r="U53" s="156">
        <v>0</v>
      </c>
      <c r="V53" s="156">
        <f t="shared" si="20"/>
        <v>0</v>
      </c>
      <c r="W53" s="156"/>
      <c r="X53" s="156" t="s">
        <v>257</v>
      </c>
      <c r="Y53" s="147"/>
      <c r="Z53" s="147"/>
      <c r="AA53" s="147"/>
      <c r="AB53" s="147"/>
      <c r="AC53" s="147"/>
      <c r="AD53" s="147"/>
      <c r="AE53" s="147"/>
      <c r="AF53" s="147"/>
      <c r="AG53" s="147" t="s">
        <v>1628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89">
        <v>44</v>
      </c>
      <c r="B54" s="190" t="s">
        <v>1710</v>
      </c>
      <c r="C54" s="196" t="s">
        <v>1711</v>
      </c>
      <c r="D54" s="191" t="s">
        <v>389</v>
      </c>
      <c r="E54" s="192">
        <v>8</v>
      </c>
      <c r="F54" s="193"/>
      <c r="G54" s="194">
        <f t="shared" si="14"/>
        <v>0</v>
      </c>
      <c r="H54" s="193"/>
      <c r="I54" s="194">
        <f t="shared" si="15"/>
        <v>0</v>
      </c>
      <c r="J54" s="193"/>
      <c r="K54" s="194">
        <f t="shared" si="16"/>
        <v>0</v>
      </c>
      <c r="L54" s="194">
        <v>21</v>
      </c>
      <c r="M54" s="194">
        <f t="shared" si="17"/>
        <v>0</v>
      </c>
      <c r="N54" s="194">
        <v>0</v>
      </c>
      <c r="O54" s="194">
        <f t="shared" si="18"/>
        <v>0</v>
      </c>
      <c r="P54" s="194">
        <v>0</v>
      </c>
      <c r="Q54" s="194">
        <f t="shared" si="19"/>
        <v>0</v>
      </c>
      <c r="R54" s="194"/>
      <c r="S54" s="194" t="s">
        <v>255</v>
      </c>
      <c r="T54" s="195" t="s">
        <v>256</v>
      </c>
      <c r="U54" s="156">
        <v>0</v>
      </c>
      <c r="V54" s="156">
        <f t="shared" si="20"/>
        <v>0</v>
      </c>
      <c r="W54" s="156"/>
      <c r="X54" s="156" t="s">
        <v>257</v>
      </c>
      <c r="Y54" s="147"/>
      <c r="Z54" s="147"/>
      <c r="AA54" s="147"/>
      <c r="AB54" s="147"/>
      <c r="AC54" s="147"/>
      <c r="AD54" s="147"/>
      <c r="AE54" s="147"/>
      <c r="AF54" s="147"/>
      <c r="AG54" s="147" t="s">
        <v>1628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89">
        <v>45</v>
      </c>
      <c r="B55" s="190" t="s">
        <v>1712</v>
      </c>
      <c r="C55" s="196" t="s">
        <v>1713</v>
      </c>
      <c r="D55" s="191" t="s">
        <v>389</v>
      </c>
      <c r="E55" s="192">
        <v>5</v>
      </c>
      <c r="F55" s="193"/>
      <c r="G55" s="194">
        <f t="shared" si="14"/>
        <v>0</v>
      </c>
      <c r="H55" s="193"/>
      <c r="I55" s="194">
        <f t="shared" si="15"/>
        <v>0</v>
      </c>
      <c r="J55" s="193"/>
      <c r="K55" s="194">
        <f t="shared" si="16"/>
        <v>0</v>
      </c>
      <c r="L55" s="194">
        <v>21</v>
      </c>
      <c r="M55" s="194">
        <f t="shared" si="17"/>
        <v>0</v>
      </c>
      <c r="N55" s="194">
        <v>0</v>
      </c>
      <c r="O55" s="194">
        <f t="shared" si="18"/>
        <v>0</v>
      </c>
      <c r="P55" s="194">
        <v>0</v>
      </c>
      <c r="Q55" s="194">
        <f t="shared" si="19"/>
        <v>0</v>
      </c>
      <c r="R55" s="194"/>
      <c r="S55" s="194" t="s">
        <v>255</v>
      </c>
      <c r="T55" s="195" t="s">
        <v>256</v>
      </c>
      <c r="U55" s="156">
        <v>0</v>
      </c>
      <c r="V55" s="156">
        <f t="shared" si="20"/>
        <v>0</v>
      </c>
      <c r="W55" s="156"/>
      <c r="X55" s="156" t="s">
        <v>257</v>
      </c>
      <c r="Y55" s="147"/>
      <c r="Z55" s="147"/>
      <c r="AA55" s="147"/>
      <c r="AB55" s="147"/>
      <c r="AC55" s="147"/>
      <c r="AD55" s="147"/>
      <c r="AE55" s="147"/>
      <c r="AF55" s="147"/>
      <c r="AG55" s="147" t="s">
        <v>1628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9">
        <v>46</v>
      </c>
      <c r="B56" s="190" t="s">
        <v>1714</v>
      </c>
      <c r="C56" s="196" t="s">
        <v>1715</v>
      </c>
      <c r="D56" s="191" t="s">
        <v>389</v>
      </c>
      <c r="E56" s="192">
        <v>2</v>
      </c>
      <c r="F56" s="193"/>
      <c r="G56" s="194">
        <f t="shared" si="14"/>
        <v>0</v>
      </c>
      <c r="H56" s="193"/>
      <c r="I56" s="194">
        <f t="shared" si="15"/>
        <v>0</v>
      </c>
      <c r="J56" s="193"/>
      <c r="K56" s="194">
        <f t="shared" si="16"/>
        <v>0</v>
      </c>
      <c r="L56" s="194">
        <v>21</v>
      </c>
      <c r="M56" s="194">
        <f t="shared" si="17"/>
        <v>0</v>
      </c>
      <c r="N56" s="194">
        <v>0</v>
      </c>
      <c r="O56" s="194">
        <f t="shared" si="18"/>
        <v>0</v>
      </c>
      <c r="P56" s="194">
        <v>0</v>
      </c>
      <c r="Q56" s="194">
        <f t="shared" si="19"/>
        <v>0</v>
      </c>
      <c r="R56" s="194"/>
      <c r="S56" s="194" t="s">
        <v>255</v>
      </c>
      <c r="T56" s="195" t="s">
        <v>256</v>
      </c>
      <c r="U56" s="156">
        <v>0</v>
      </c>
      <c r="V56" s="156">
        <f t="shared" si="20"/>
        <v>0</v>
      </c>
      <c r="W56" s="156"/>
      <c r="X56" s="156" t="s">
        <v>257</v>
      </c>
      <c r="Y56" s="147"/>
      <c r="Z56" s="147"/>
      <c r="AA56" s="147"/>
      <c r="AB56" s="147"/>
      <c r="AC56" s="147"/>
      <c r="AD56" s="147"/>
      <c r="AE56" s="147"/>
      <c r="AF56" s="147"/>
      <c r="AG56" s="147" t="s">
        <v>1628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89">
        <v>47</v>
      </c>
      <c r="B57" s="190" t="s">
        <v>1716</v>
      </c>
      <c r="C57" s="196" t="s">
        <v>1717</v>
      </c>
      <c r="D57" s="191" t="s">
        <v>389</v>
      </c>
      <c r="E57" s="192">
        <v>7</v>
      </c>
      <c r="F57" s="193"/>
      <c r="G57" s="194">
        <f t="shared" si="14"/>
        <v>0</v>
      </c>
      <c r="H57" s="193"/>
      <c r="I57" s="194">
        <f t="shared" si="15"/>
        <v>0</v>
      </c>
      <c r="J57" s="193"/>
      <c r="K57" s="194">
        <f t="shared" si="16"/>
        <v>0</v>
      </c>
      <c r="L57" s="194">
        <v>21</v>
      </c>
      <c r="M57" s="194">
        <f t="shared" si="17"/>
        <v>0</v>
      </c>
      <c r="N57" s="194">
        <v>0</v>
      </c>
      <c r="O57" s="194">
        <f t="shared" si="18"/>
        <v>0</v>
      </c>
      <c r="P57" s="194">
        <v>0</v>
      </c>
      <c r="Q57" s="194">
        <f t="shared" si="19"/>
        <v>0</v>
      </c>
      <c r="R57" s="194"/>
      <c r="S57" s="194" t="s">
        <v>255</v>
      </c>
      <c r="T57" s="195" t="s">
        <v>256</v>
      </c>
      <c r="U57" s="156">
        <v>0</v>
      </c>
      <c r="V57" s="156">
        <f t="shared" si="20"/>
        <v>0</v>
      </c>
      <c r="W57" s="156"/>
      <c r="X57" s="156" t="s">
        <v>257</v>
      </c>
      <c r="Y57" s="147"/>
      <c r="Z57" s="147"/>
      <c r="AA57" s="147"/>
      <c r="AB57" s="147"/>
      <c r="AC57" s="147"/>
      <c r="AD57" s="147"/>
      <c r="AE57" s="147"/>
      <c r="AF57" s="147"/>
      <c r="AG57" s="147" t="s">
        <v>1628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89">
        <v>48</v>
      </c>
      <c r="B58" s="190" t="s">
        <v>1718</v>
      </c>
      <c r="C58" s="196" t="s">
        <v>1719</v>
      </c>
      <c r="D58" s="191" t="s">
        <v>389</v>
      </c>
      <c r="E58" s="192">
        <v>2</v>
      </c>
      <c r="F58" s="193"/>
      <c r="G58" s="194">
        <f t="shared" si="14"/>
        <v>0</v>
      </c>
      <c r="H58" s="193"/>
      <c r="I58" s="194">
        <f t="shared" si="15"/>
        <v>0</v>
      </c>
      <c r="J58" s="193"/>
      <c r="K58" s="194">
        <f t="shared" si="16"/>
        <v>0</v>
      </c>
      <c r="L58" s="194">
        <v>21</v>
      </c>
      <c r="M58" s="194">
        <f t="shared" si="17"/>
        <v>0</v>
      </c>
      <c r="N58" s="194">
        <v>0</v>
      </c>
      <c r="O58" s="194">
        <f t="shared" si="18"/>
        <v>0</v>
      </c>
      <c r="P58" s="194">
        <v>0</v>
      </c>
      <c r="Q58" s="194">
        <f t="shared" si="19"/>
        <v>0</v>
      </c>
      <c r="R58" s="194"/>
      <c r="S58" s="194" t="s">
        <v>255</v>
      </c>
      <c r="T58" s="195" t="s">
        <v>256</v>
      </c>
      <c r="U58" s="156">
        <v>0</v>
      </c>
      <c r="V58" s="156">
        <f t="shared" si="20"/>
        <v>0</v>
      </c>
      <c r="W58" s="156"/>
      <c r="X58" s="156" t="s">
        <v>257</v>
      </c>
      <c r="Y58" s="147"/>
      <c r="Z58" s="147"/>
      <c r="AA58" s="147"/>
      <c r="AB58" s="147"/>
      <c r="AC58" s="147"/>
      <c r="AD58" s="147"/>
      <c r="AE58" s="147"/>
      <c r="AF58" s="147"/>
      <c r="AG58" s="147" t="s">
        <v>1628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89">
        <v>49</v>
      </c>
      <c r="B59" s="190" t="s">
        <v>1720</v>
      </c>
      <c r="C59" s="196" t="s">
        <v>1721</v>
      </c>
      <c r="D59" s="191" t="s">
        <v>389</v>
      </c>
      <c r="E59" s="192">
        <v>8</v>
      </c>
      <c r="F59" s="193"/>
      <c r="G59" s="194">
        <f t="shared" si="14"/>
        <v>0</v>
      </c>
      <c r="H59" s="193"/>
      <c r="I59" s="194">
        <f t="shared" si="15"/>
        <v>0</v>
      </c>
      <c r="J59" s="193"/>
      <c r="K59" s="194">
        <f t="shared" si="16"/>
        <v>0</v>
      </c>
      <c r="L59" s="194">
        <v>21</v>
      </c>
      <c r="M59" s="194">
        <f t="shared" si="17"/>
        <v>0</v>
      </c>
      <c r="N59" s="194">
        <v>0</v>
      </c>
      <c r="O59" s="194">
        <f t="shared" si="18"/>
        <v>0</v>
      </c>
      <c r="P59" s="194">
        <v>0</v>
      </c>
      <c r="Q59" s="194">
        <f t="shared" si="19"/>
        <v>0</v>
      </c>
      <c r="R59" s="194"/>
      <c r="S59" s="194" t="s">
        <v>255</v>
      </c>
      <c r="T59" s="195" t="s">
        <v>256</v>
      </c>
      <c r="U59" s="156">
        <v>0</v>
      </c>
      <c r="V59" s="156">
        <f t="shared" si="20"/>
        <v>0</v>
      </c>
      <c r="W59" s="156"/>
      <c r="X59" s="156" t="s">
        <v>257</v>
      </c>
      <c r="Y59" s="147"/>
      <c r="Z59" s="147"/>
      <c r="AA59" s="147"/>
      <c r="AB59" s="147"/>
      <c r="AC59" s="147"/>
      <c r="AD59" s="147"/>
      <c r="AE59" s="147"/>
      <c r="AF59" s="147"/>
      <c r="AG59" s="147" t="s">
        <v>1628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9">
        <v>50</v>
      </c>
      <c r="B60" s="190" t="s">
        <v>1722</v>
      </c>
      <c r="C60" s="196" t="s">
        <v>1723</v>
      </c>
      <c r="D60" s="191" t="s">
        <v>389</v>
      </c>
      <c r="E60" s="192">
        <v>2</v>
      </c>
      <c r="F60" s="193"/>
      <c r="G60" s="194">
        <f t="shared" si="14"/>
        <v>0</v>
      </c>
      <c r="H60" s="193"/>
      <c r="I60" s="194">
        <f t="shared" si="15"/>
        <v>0</v>
      </c>
      <c r="J60" s="193"/>
      <c r="K60" s="194">
        <f t="shared" si="16"/>
        <v>0</v>
      </c>
      <c r="L60" s="194">
        <v>21</v>
      </c>
      <c r="M60" s="194">
        <f t="shared" si="17"/>
        <v>0</v>
      </c>
      <c r="N60" s="194">
        <v>0</v>
      </c>
      <c r="O60" s="194">
        <f t="shared" si="18"/>
        <v>0</v>
      </c>
      <c r="P60" s="194">
        <v>0</v>
      </c>
      <c r="Q60" s="194">
        <f t="shared" si="19"/>
        <v>0</v>
      </c>
      <c r="R60" s="194"/>
      <c r="S60" s="194" t="s">
        <v>255</v>
      </c>
      <c r="T60" s="195" t="s">
        <v>256</v>
      </c>
      <c r="U60" s="156">
        <v>0</v>
      </c>
      <c r="V60" s="156">
        <f t="shared" si="20"/>
        <v>0</v>
      </c>
      <c r="W60" s="156"/>
      <c r="X60" s="156" t="s">
        <v>257</v>
      </c>
      <c r="Y60" s="147"/>
      <c r="Z60" s="147"/>
      <c r="AA60" s="147"/>
      <c r="AB60" s="147"/>
      <c r="AC60" s="147"/>
      <c r="AD60" s="147"/>
      <c r="AE60" s="147"/>
      <c r="AF60" s="147"/>
      <c r="AG60" s="147" t="s">
        <v>1628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89">
        <v>51</v>
      </c>
      <c r="B61" s="190" t="s">
        <v>1724</v>
      </c>
      <c r="C61" s="196" t="s">
        <v>1725</v>
      </c>
      <c r="D61" s="191" t="s">
        <v>389</v>
      </c>
      <c r="E61" s="192">
        <v>4</v>
      </c>
      <c r="F61" s="193"/>
      <c r="G61" s="194">
        <f t="shared" si="14"/>
        <v>0</v>
      </c>
      <c r="H61" s="193"/>
      <c r="I61" s="194">
        <f t="shared" si="15"/>
        <v>0</v>
      </c>
      <c r="J61" s="193"/>
      <c r="K61" s="194">
        <f t="shared" si="16"/>
        <v>0</v>
      </c>
      <c r="L61" s="194">
        <v>21</v>
      </c>
      <c r="M61" s="194">
        <f t="shared" si="17"/>
        <v>0</v>
      </c>
      <c r="N61" s="194">
        <v>0</v>
      </c>
      <c r="O61" s="194">
        <f t="shared" si="18"/>
        <v>0</v>
      </c>
      <c r="P61" s="194">
        <v>0</v>
      </c>
      <c r="Q61" s="194">
        <f t="shared" si="19"/>
        <v>0</v>
      </c>
      <c r="R61" s="194"/>
      <c r="S61" s="194" t="s">
        <v>255</v>
      </c>
      <c r="T61" s="195" t="s">
        <v>256</v>
      </c>
      <c r="U61" s="156">
        <v>0</v>
      </c>
      <c r="V61" s="156">
        <f t="shared" si="20"/>
        <v>0</v>
      </c>
      <c r="W61" s="156"/>
      <c r="X61" s="156" t="s">
        <v>257</v>
      </c>
      <c r="Y61" s="147"/>
      <c r="Z61" s="147"/>
      <c r="AA61" s="147"/>
      <c r="AB61" s="147"/>
      <c r="AC61" s="147"/>
      <c r="AD61" s="147"/>
      <c r="AE61" s="147"/>
      <c r="AF61" s="147"/>
      <c r="AG61" s="147" t="s">
        <v>1628</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ht="22.5" outlineLevel="1" x14ac:dyDescent="0.2">
      <c r="A62" s="189">
        <v>52</v>
      </c>
      <c r="B62" s="190" t="s">
        <v>1728</v>
      </c>
      <c r="C62" s="196" t="s">
        <v>2976</v>
      </c>
      <c r="D62" s="191" t="s">
        <v>389</v>
      </c>
      <c r="E62" s="192">
        <v>1</v>
      </c>
      <c r="F62" s="193"/>
      <c r="G62" s="194">
        <f t="shared" si="14"/>
        <v>0</v>
      </c>
      <c r="H62" s="193"/>
      <c r="I62" s="194">
        <f t="shared" si="15"/>
        <v>0</v>
      </c>
      <c r="J62" s="193"/>
      <c r="K62" s="194">
        <f t="shared" si="16"/>
        <v>0</v>
      </c>
      <c r="L62" s="194">
        <v>21</v>
      </c>
      <c r="M62" s="194">
        <f t="shared" si="17"/>
        <v>0</v>
      </c>
      <c r="N62" s="194">
        <v>0</v>
      </c>
      <c r="O62" s="194">
        <f t="shared" si="18"/>
        <v>0</v>
      </c>
      <c r="P62" s="194">
        <v>0</v>
      </c>
      <c r="Q62" s="194">
        <f t="shared" si="19"/>
        <v>0</v>
      </c>
      <c r="R62" s="194"/>
      <c r="S62" s="194" t="s">
        <v>255</v>
      </c>
      <c r="T62" s="195" t="s">
        <v>256</v>
      </c>
      <c r="U62" s="156">
        <v>0</v>
      </c>
      <c r="V62" s="156">
        <f t="shared" si="20"/>
        <v>0</v>
      </c>
      <c r="W62" s="156"/>
      <c r="X62" s="156" t="s">
        <v>257</v>
      </c>
      <c r="Y62" s="147"/>
      <c r="Z62" s="147"/>
      <c r="AA62" s="147"/>
      <c r="AB62" s="147"/>
      <c r="AC62" s="147"/>
      <c r="AD62" s="147"/>
      <c r="AE62" s="147"/>
      <c r="AF62" s="147"/>
      <c r="AG62" s="147" t="s">
        <v>1628</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89">
        <v>53</v>
      </c>
      <c r="B63" s="190" t="s">
        <v>1730</v>
      </c>
      <c r="C63" s="196" t="s">
        <v>1731</v>
      </c>
      <c r="D63" s="191" t="s">
        <v>389</v>
      </c>
      <c r="E63" s="192">
        <v>3</v>
      </c>
      <c r="F63" s="193"/>
      <c r="G63" s="194">
        <f t="shared" si="14"/>
        <v>0</v>
      </c>
      <c r="H63" s="193"/>
      <c r="I63" s="194">
        <f t="shared" si="15"/>
        <v>0</v>
      </c>
      <c r="J63" s="193"/>
      <c r="K63" s="194">
        <f t="shared" si="16"/>
        <v>0</v>
      </c>
      <c r="L63" s="194">
        <v>21</v>
      </c>
      <c r="M63" s="194">
        <f t="shared" si="17"/>
        <v>0</v>
      </c>
      <c r="N63" s="194">
        <v>0</v>
      </c>
      <c r="O63" s="194">
        <f t="shared" si="18"/>
        <v>0</v>
      </c>
      <c r="P63" s="194">
        <v>0</v>
      </c>
      <c r="Q63" s="194">
        <f t="shared" si="19"/>
        <v>0</v>
      </c>
      <c r="R63" s="194"/>
      <c r="S63" s="194" t="s">
        <v>255</v>
      </c>
      <c r="T63" s="195" t="s">
        <v>256</v>
      </c>
      <c r="U63" s="156">
        <v>0</v>
      </c>
      <c r="V63" s="156">
        <f t="shared" si="20"/>
        <v>0</v>
      </c>
      <c r="W63" s="156"/>
      <c r="X63" s="156" t="s">
        <v>961</v>
      </c>
      <c r="Y63" s="147"/>
      <c r="Z63" s="147"/>
      <c r="AA63" s="147"/>
      <c r="AB63" s="147"/>
      <c r="AC63" s="147"/>
      <c r="AD63" s="147"/>
      <c r="AE63" s="147"/>
      <c r="AF63" s="147"/>
      <c r="AG63" s="147" t="s">
        <v>1617</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89">
        <v>54</v>
      </c>
      <c r="B64" s="190" t="s">
        <v>1734</v>
      </c>
      <c r="C64" s="196" t="s">
        <v>1735</v>
      </c>
      <c r="D64" s="191" t="s">
        <v>514</v>
      </c>
      <c r="E64" s="192">
        <v>203</v>
      </c>
      <c r="F64" s="193"/>
      <c r="G64" s="194">
        <f t="shared" si="14"/>
        <v>0</v>
      </c>
      <c r="H64" s="193"/>
      <c r="I64" s="194">
        <f t="shared" si="15"/>
        <v>0</v>
      </c>
      <c r="J64" s="193"/>
      <c r="K64" s="194">
        <f t="shared" si="16"/>
        <v>0</v>
      </c>
      <c r="L64" s="194">
        <v>21</v>
      </c>
      <c r="M64" s="194">
        <f t="shared" si="17"/>
        <v>0</v>
      </c>
      <c r="N64" s="194">
        <v>0</v>
      </c>
      <c r="O64" s="194">
        <f t="shared" si="18"/>
        <v>0</v>
      </c>
      <c r="P64" s="194">
        <v>0</v>
      </c>
      <c r="Q64" s="194">
        <f t="shared" si="19"/>
        <v>0</v>
      </c>
      <c r="R64" s="194"/>
      <c r="S64" s="194" t="s">
        <v>255</v>
      </c>
      <c r="T64" s="195" t="s">
        <v>256</v>
      </c>
      <c r="U64" s="156">
        <v>0</v>
      </c>
      <c r="V64" s="156">
        <f t="shared" si="20"/>
        <v>0</v>
      </c>
      <c r="W64" s="156"/>
      <c r="X64" s="156" t="s">
        <v>257</v>
      </c>
      <c r="Y64" s="147"/>
      <c r="Z64" s="147"/>
      <c r="AA64" s="147"/>
      <c r="AB64" s="147"/>
      <c r="AC64" s="147"/>
      <c r="AD64" s="147"/>
      <c r="AE64" s="147"/>
      <c r="AF64" s="147"/>
      <c r="AG64" s="147" t="s">
        <v>1628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89">
        <v>55</v>
      </c>
      <c r="B65" s="190" t="s">
        <v>1736</v>
      </c>
      <c r="C65" s="196" t="s">
        <v>1737</v>
      </c>
      <c r="D65" s="191" t="s">
        <v>514</v>
      </c>
      <c r="E65" s="192">
        <v>203</v>
      </c>
      <c r="F65" s="193"/>
      <c r="G65" s="194">
        <f t="shared" si="14"/>
        <v>0</v>
      </c>
      <c r="H65" s="193"/>
      <c r="I65" s="194">
        <f t="shared" si="15"/>
        <v>0</v>
      </c>
      <c r="J65" s="193"/>
      <c r="K65" s="194">
        <f t="shared" si="16"/>
        <v>0</v>
      </c>
      <c r="L65" s="194">
        <v>21</v>
      </c>
      <c r="M65" s="194">
        <f t="shared" si="17"/>
        <v>0</v>
      </c>
      <c r="N65" s="194">
        <v>0</v>
      </c>
      <c r="O65" s="194">
        <f t="shared" si="18"/>
        <v>0</v>
      </c>
      <c r="P65" s="194">
        <v>0</v>
      </c>
      <c r="Q65" s="194">
        <f t="shared" si="19"/>
        <v>0</v>
      </c>
      <c r="R65" s="194"/>
      <c r="S65" s="194" t="s">
        <v>255</v>
      </c>
      <c r="T65" s="195" t="s">
        <v>256</v>
      </c>
      <c r="U65" s="156">
        <v>0</v>
      </c>
      <c r="V65" s="156">
        <f t="shared" si="20"/>
        <v>0</v>
      </c>
      <c r="W65" s="156"/>
      <c r="X65" s="156" t="s">
        <v>257</v>
      </c>
      <c r="Y65" s="147"/>
      <c r="Z65" s="147"/>
      <c r="AA65" s="147"/>
      <c r="AB65" s="147"/>
      <c r="AC65" s="147"/>
      <c r="AD65" s="147"/>
      <c r="AE65" s="147"/>
      <c r="AF65" s="147"/>
      <c r="AG65" s="147" t="s">
        <v>1628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1" x14ac:dyDescent="0.2">
      <c r="A66" s="189">
        <v>56</v>
      </c>
      <c r="B66" s="190" t="s">
        <v>1738</v>
      </c>
      <c r="C66" s="196" t="s">
        <v>1739</v>
      </c>
      <c r="D66" s="191" t="s">
        <v>335</v>
      </c>
      <c r="E66" s="192">
        <v>0.68</v>
      </c>
      <c r="F66" s="193"/>
      <c r="G66" s="194">
        <f t="shared" si="14"/>
        <v>0</v>
      </c>
      <c r="H66" s="193"/>
      <c r="I66" s="194">
        <f t="shared" si="15"/>
        <v>0</v>
      </c>
      <c r="J66" s="193"/>
      <c r="K66" s="194">
        <f t="shared" si="16"/>
        <v>0</v>
      </c>
      <c r="L66" s="194">
        <v>21</v>
      </c>
      <c r="M66" s="194">
        <f t="shared" si="17"/>
        <v>0</v>
      </c>
      <c r="N66" s="194">
        <v>0</v>
      </c>
      <c r="O66" s="194">
        <f t="shared" si="18"/>
        <v>0</v>
      </c>
      <c r="P66" s="194">
        <v>0</v>
      </c>
      <c r="Q66" s="194">
        <f t="shared" si="19"/>
        <v>0</v>
      </c>
      <c r="R66" s="194"/>
      <c r="S66" s="194" t="s">
        <v>255</v>
      </c>
      <c r="T66" s="195" t="s">
        <v>256</v>
      </c>
      <c r="U66" s="156">
        <v>0</v>
      </c>
      <c r="V66" s="156">
        <f t="shared" si="20"/>
        <v>0</v>
      </c>
      <c r="W66" s="156"/>
      <c r="X66" s="156" t="s">
        <v>257</v>
      </c>
      <c r="Y66" s="147"/>
      <c r="Z66" s="147"/>
      <c r="AA66" s="147"/>
      <c r="AB66" s="147"/>
      <c r="AC66" s="147"/>
      <c r="AD66" s="147"/>
      <c r="AE66" s="147"/>
      <c r="AF66" s="147"/>
      <c r="AG66" s="147" t="s">
        <v>1628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89">
        <v>57</v>
      </c>
      <c r="B67" s="190" t="s">
        <v>1740</v>
      </c>
      <c r="C67" s="196" t="s">
        <v>1741</v>
      </c>
      <c r="D67" s="191" t="s">
        <v>1024</v>
      </c>
      <c r="E67" s="192">
        <v>1661.4090000000001</v>
      </c>
      <c r="F67" s="193"/>
      <c r="G67" s="194">
        <f t="shared" si="14"/>
        <v>0</v>
      </c>
      <c r="H67" s="193"/>
      <c r="I67" s="194">
        <f t="shared" si="15"/>
        <v>0</v>
      </c>
      <c r="J67" s="193"/>
      <c r="K67" s="194">
        <f t="shared" si="16"/>
        <v>0</v>
      </c>
      <c r="L67" s="194">
        <v>21</v>
      </c>
      <c r="M67" s="194">
        <f t="shared" si="17"/>
        <v>0</v>
      </c>
      <c r="N67" s="194">
        <v>0</v>
      </c>
      <c r="O67" s="194">
        <f t="shared" si="18"/>
        <v>0</v>
      </c>
      <c r="P67" s="194">
        <v>0</v>
      </c>
      <c r="Q67" s="194">
        <f t="shared" si="19"/>
        <v>0</v>
      </c>
      <c r="R67" s="194"/>
      <c r="S67" s="194" t="s">
        <v>255</v>
      </c>
      <c r="T67" s="195" t="s">
        <v>256</v>
      </c>
      <c r="U67" s="156">
        <v>0</v>
      </c>
      <c r="V67" s="156">
        <f t="shared" si="20"/>
        <v>0</v>
      </c>
      <c r="W67" s="156"/>
      <c r="X67" s="156" t="s">
        <v>257</v>
      </c>
      <c r="Y67" s="147"/>
      <c r="Z67" s="147"/>
      <c r="AA67" s="147"/>
      <c r="AB67" s="147"/>
      <c r="AC67" s="147"/>
      <c r="AD67" s="147"/>
      <c r="AE67" s="147"/>
      <c r="AF67" s="147"/>
      <c r="AG67" s="147" t="s">
        <v>1628</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x14ac:dyDescent="0.2">
      <c r="A68" s="160" t="s">
        <v>250</v>
      </c>
      <c r="B68" s="161" t="s">
        <v>172</v>
      </c>
      <c r="C68" s="174" t="s">
        <v>174</v>
      </c>
      <c r="D68" s="162"/>
      <c r="E68" s="163"/>
      <c r="F68" s="164"/>
      <c r="G68" s="164">
        <f>SUMIF(AG69:AG91,"&lt;&gt;NOR",G69:G91)</f>
        <v>0</v>
      </c>
      <c r="H68" s="164"/>
      <c r="I68" s="164">
        <f>SUM(I69:I91)</f>
        <v>0</v>
      </c>
      <c r="J68" s="164"/>
      <c r="K68" s="164">
        <f>SUM(K69:K91)</f>
        <v>0</v>
      </c>
      <c r="L68" s="164"/>
      <c r="M68" s="164">
        <f>SUM(M69:M91)</f>
        <v>0</v>
      </c>
      <c r="N68" s="164"/>
      <c r="O68" s="164">
        <f>SUM(O69:O91)</f>
        <v>0</v>
      </c>
      <c r="P68" s="164"/>
      <c r="Q68" s="164">
        <f>SUM(Q69:Q91)</f>
        <v>0</v>
      </c>
      <c r="R68" s="164"/>
      <c r="S68" s="164"/>
      <c r="T68" s="165"/>
      <c r="U68" s="159"/>
      <c r="V68" s="159">
        <f>SUM(V69:V91)</f>
        <v>0</v>
      </c>
      <c r="W68" s="159"/>
      <c r="X68" s="159"/>
      <c r="AG68" t="s">
        <v>251</v>
      </c>
    </row>
    <row r="69" spans="1:60" outlineLevel="1" x14ac:dyDescent="0.2">
      <c r="A69" s="189">
        <v>58</v>
      </c>
      <c r="B69" s="190" t="s">
        <v>1742</v>
      </c>
      <c r="C69" s="196" t="s">
        <v>1743</v>
      </c>
      <c r="D69" s="191" t="s">
        <v>389</v>
      </c>
      <c r="E69" s="192">
        <v>1</v>
      </c>
      <c r="F69" s="193"/>
      <c r="G69" s="194">
        <f t="shared" ref="G69:G91" si="21">ROUND(E69*F69,2)</f>
        <v>0</v>
      </c>
      <c r="H69" s="193"/>
      <c r="I69" s="194">
        <f t="shared" ref="I69:I91" si="22">ROUND(E69*H69,2)</f>
        <v>0</v>
      </c>
      <c r="J69" s="193"/>
      <c r="K69" s="194">
        <f t="shared" ref="K69:K91" si="23">ROUND(E69*J69,2)</f>
        <v>0</v>
      </c>
      <c r="L69" s="194">
        <v>21</v>
      </c>
      <c r="M69" s="194">
        <f t="shared" ref="M69:M91" si="24">G69*(1+L69/100)</f>
        <v>0</v>
      </c>
      <c r="N69" s="194">
        <v>0</v>
      </c>
      <c r="O69" s="194">
        <f t="shared" ref="O69:O91" si="25">ROUND(E69*N69,2)</f>
        <v>0</v>
      </c>
      <c r="P69" s="194">
        <v>0</v>
      </c>
      <c r="Q69" s="194">
        <f t="shared" ref="Q69:Q91" si="26">ROUND(E69*P69,2)</f>
        <v>0</v>
      </c>
      <c r="R69" s="194"/>
      <c r="S69" s="194" t="s">
        <v>255</v>
      </c>
      <c r="T69" s="195" t="s">
        <v>256</v>
      </c>
      <c r="U69" s="156">
        <v>0</v>
      </c>
      <c r="V69" s="156">
        <f t="shared" ref="V69:V91" si="27">ROUND(E69*U69,2)</f>
        <v>0</v>
      </c>
      <c r="W69" s="156"/>
      <c r="X69" s="156" t="s">
        <v>257</v>
      </c>
      <c r="Y69" s="147"/>
      <c r="Z69" s="147"/>
      <c r="AA69" s="147"/>
      <c r="AB69" s="147"/>
      <c r="AC69" s="147"/>
      <c r="AD69" s="147"/>
      <c r="AE69" s="147"/>
      <c r="AF69" s="147"/>
      <c r="AG69" s="147" t="s">
        <v>1628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89">
        <v>59</v>
      </c>
      <c r="B70" s="190" t="s">
        <v>1744</v>
      </c>
      <c r="C70" s="196" t="s">
        <v>1745</v>
      </c>
      <c r="D70" s="191" t="s">
        <v>389</v>
      </c>
      <c r="E70" s="192">
        <v>1</v>
      </c>
      <c r="F70" s="193"/>
      <c r="G70" s="194">
        <f t="shared" si="21"/>
        <v>0</v>
      </c>
      <c r="H70" s="193"/>
      <c r="I70" s="194">
        <f t="shared" si="22"/>
        <v>0</v>
      </c>
      <c r="J70" s="193"/>
      <c r="K70" s="194">
        <f t="shared" si="23"/>
        <v>0</v>
      </c>
      <c r="L70" s="194">
        <v>21</v>
      </c>
      <c r="M70" s="194">
        <f t="shared" si="24"/>
        <v>0</v>
      </c>
      <c r="N70" s="194">
        <v>0</v>
      </c>
      <c r="O70" s="194">
        <f t="shared" si="25"/>
        <v>0</v>
      </c>
      <c r="P70" s="194">
        <v>0</v>
      </c>
      <c r="Q70" s="194">
        <f t="shared" si="26"/>
        <v>0</v>
      </c>
      <c r="R70" s="194"/>
      <c r="S70" s="194" t="s">
        <v>255</v>
      </c>
      <c r="T70" s="195" t="s">
        <v>256</v>
      </c>
      <c r="U70" s="156">
        <v>0</v>
      </c>
      <c r="V70" s="156">
        <f t="shared" si="27"/>
        <v>0</v>
      </c>
      <c r="W70" s="156"/>
      <c r="X70" s="156" t="s">
        <v>961</v>
      </c>
      <c r="Y70" s="147"/>
      <c r="Z70" s="147"/>
      <c r="AA70" s="147"/>
      <c r="AB70" s="147"/>
      <c r="AC70" s="147"/>
      <c r="AD70" s="147"/>
      <c r="AE70" s="147"/>
      <c r="AF70" s="147"/>
      <c r="AG70" s="147" t="s">
        <v>1617</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89">
        <v>60</v>
      </c>
      <c r="B71" s="190" t="s">
        <v>1746</v>
      </c>
      <c r="C71" s="196" t="s">
        <v>1747</v>
      </c>
      <c r="D71" s="191" t="s">
        <v>389</v>
      </c>
      <c r="E71" s="192">
        <v>2</v>
      </c>
      <c r="F71" s="193"/>
      <c r="G71" s="194">
        <f t="shared" si="21"/>
        <v>0</v>
      </c>
      <c r="H71" s="193"/>
      <c r="I71" s="194">
        <f t="shared" si="22"/>
        <v>0</v>
      </c>
      <c r="J71" s="193"/>
      <c r="K71" s="194">
        <f t="shared" si="23"/>
        <v>0</v>
      </c>
      <c r="L71" s="194">
        <v>21</v>
      </c>
      <c r="M71" s="194">
        <f t="shared" si="24"/>
        <v>0</v>
      </c>
      <c r="N71" s="194">
        <v>0</v>
      </c>
      <c r="O71" s="194">
        <f t="shared" si="25"/>
        <v>0</v>
      </c>
      <c r="P71" s="194">
        <v>0</v>
      </c>
      <c r="Q71" s="194">
        <f t="shared" si="26"/>
        <v>0</v>
      </c>
      <c r="R71" s="194"/>
      <c r="S71" s="194" t="s">
        <v>255</v>
      </c>
      <c r="T71" s="195" t="s">
        <v>256</v>
      </c>
      <c r="U71" s="156">
        <v>0</v>
      </c>
      <c r="V71" s="156">
        <f t="shared" si="27"/>
        <v>0</v>
      </c>
      <c r="W71" s="156"/>
      <c r="X71" s="156" t="s">
        <v>257</v>
      </c>
      <c r="Y71" s="147"/>
      <c r="Z71" s="147"/>
      <c r="AA71" s="147"/>
      <c r="AB71" s="147"/>
      <c r="AC71" s="147"/>
      <c r="AD71" s="147"/>
      <c r="AE71" s="147"/>
      <c r="AF71" s="147"/>
      <c r="AG71" s="147" t="s">
        <v>1628</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89">
        <v>61</v>
      </c>
      <c r="B72" s="190" t="s">
        <v>1748</v>
      </c>
      <c r="C72" s="196" t="s">
        <v>1749</v>
      </c>
      <c r="D72" s="191" t="s">
        <v>389</v>
      </c>
      <c r="E72" s="192">
        <v>1</v>
      </c>
      <c r="F72" s="193"/>
      <c r="G72" s="194">
        <f t="shared" si="21"/>
        <v>0</v>
      </c>
      <c r="H72" s="193"/>
      <c r="I72" s="194">
        <f t="shared" si="22"/>
        <v>0</v>
      </c>
      <c r="J72" s="193"/>
      <c r="K72" s="194">
        <f t="shared" si="23"/>
        <v>0</v>
      </c>
      <c r="L72" s="194">
        <v>21</v>
      </c>
      <c r="M72" s="194">
        <f t="shared" si="24"/>
        <v>0</v>
      </c>
      <c r="N72" s="194">
        <v>0</v>
      </c>
      <c r="O72" s="194">
        <f t="shared" si="25"/>
        <v>0</v>
      </c>
      <c r="P72" s="194">
        <v>0</v>
      </c>
      <c r="Q72" s="194">
        <f t="shared" si="26"/>
        <v>0</v>
      </c>
      <c r="R72" s="194"/>
      <c r="S72" s="194" t="s">
        <v>255</v>
      </c>
      <c r="T72" s="195" t="s">
        <v>256</v>
      </c>
      <c r="U72" s="156">
        <v>0</v>
      </c>
      <c r="V72" s="156">
        <f t="shared" si="27"/>
        <v>0</v>
      </c>
      <c r="W72" s="156"/>
      <c r="X72" s="156" t="s">
        <v>257</v>
      </c>
      <c r="Y72" s="147"/>
      <c r="Z72" s="147"/>
      <c r="AA72" s="147"/>
      <c r="AB72" s="147"/>
      <c r="AC72" s="147"/>
      <c r="AD72" s="147"/>
      <c r="AE72" s="147"/>
      <c r="AF72" s="147"/>
      <c r="AG72" s="147" t="s">
        <v>1628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89">
        <v>62</v>
      </c>
      <c r="B73" s="190" t="s">
        <v>1750</v>
      </c>
      <c r="C73" s="196" t="s">
        <v>1751</v>
      </c>
      <c r="D73" s="191" t="s">
        <v>389</v>
      </c>
      <c r="E73" s="192">
        <v>1</v>
      </c>
      <c r="F73" s="193"/>
      <c r="G73" s="194">
        <f t="shared" si="21"/>
        <v>0</v>
      </c>
      <c r="H73" s="193"/>
      <c r="I73" s="194">
        <f t="shared" si="22"/>
        <v>0</v>
      </c>
      <c r="J73" s="193"/>
      <c r="K73" s="194">
        <f t="shared" si="23"/>
        <v>0</v>
      </c>
      <c r="L73" s="194">
        <v>21</v>
      </c>
      <c r="M73" s="194">
        <f t="shared" si="24"/>
        <v>0</v>
      </c>
      <c r="N73" s="194">
        <v>0</v>
      </c>
      <c r="O73" s="194">
        <f t="shared" si="25"/>
        <v>0</v>
      </c>
      <c r="P73" s="194">
        <v>0</v>
      </c>
      <c r="Q73" s="194">
        <f t="shared" si="26"/>
        <v>0</v>
      </c>
      <c r="R73" s="194"/>
      <c r="S73" s="194" t="s">
        <v>255</v>
      </c>
      <c r="T73" s="195" t="s">
        <v>256</v>
      </c>
      <c r="U73" s="156">
        <v>0</v>
      </c>
      <c r="V73" s="156">
        <f t="shared" si="27"/>
        <v>0</v>
      </c>
      <c r="W73" s="156"/>
      <c r="X73" s="156" t="s">
        <v>961</v>
      </c>
      <c r="Y73" s="147"/>
      <c r="Z73" s="147"/>
      <c r="AA73" s="147"/>
      <c r="AB73" s="147"/>
      <c r="AC73" s="147"/>
      <c r="AD73" s="147"/>
      <c r="AE73" s="147"/>
      <c r="AF73" s="147"/>
      <c r="AG73" s="147" t="s">
        <v>1617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89">
        <v>63</v>
      </c>
      <c r="B74" s="190" t="s">
        <v>1752</v>
      </c>
      <c r="C74" s="196" t="s">
        <v>1753</v>
      </c>
      <c r="D74" s="191" t="s">
        <v>389</v>
      </c>
      <c r="E74" s="192">
        <v>1</v>
      </c>
      <c r="F74" s="193"/>
      <c r="G74" s="194">
        <f t="shared" si="21"/>
        <v>0</v>
      </c>
      <c r="H74" s="193"/>
      <c r="I74" s="194">
        <f t="shared" si="22"/>
        <v>0</v>
      </c>
      <c r="J74" s="193"/>
      <c r="K74" s="194">
        <f t="shared" si="23"/>
        <v>0</v>
      </c>
      <c r="L74" s="194">
        <v>21</v>
      </c>
      <c r="M74" s="194">
        <f t="shared" si="24"/>
        <v>0</v>
      </c>
      <c r="N74" s="194">
        <v>0</v>
      </c>
      <c r="O74" s="194">
        <f t="shared" si="25"/>
        <v>0</v>
      </c>
      <c r="P74" s="194">
        <v>0</v>
      </c>
      <c r="Q74" s="194">
        <f t="shared" si="26"/>
        <v>0</v>
      </c>
      <c r="R74" s="194"/>
      <c r="S74" s="194" t="s">
        <v>255</v>
      </c>
      <c r="T74" s="195" t="s">
        <v>256</v>
      </c>
      <c r="U74" s="156">
        <v>0</v>
      </c>
      <c r="V74" s="156">
        <f t="shared" si="27"/>
        <v>0</v>
      </c>
      <c r="W74" s="156"/>
      <c r="X74" s="156" t="s">
        <v>257</v>
      </c>
      <c r="Y74" s="147"/>
      <c r="Z74" s="147"/>
      <c r="AA74" s="147"/>
      <c r="AB74" s="147"/>
      <c r="AC74" s="147"/>
      <c r="AD74" s="147"/>
      <c r="AE74" s="147"/>
      <c r="AF74" s="147"/>
      <c r="AG74" s="147" t="s">
        <v>1628</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89">
        <v>64</v>
      </c>
      <c r="B75" s="190" t="s">
        <v>1754</v>
      </c>
      <c r="C75" s="196" t="s">
        <v>1755</v>
      </c>
      <c r="D75" s="191" t="s">
        <v>389</v>
      </c>
      <c r="E75" s="192">
        <v>1</v>
      </c>
      <c r="F75" s="193"/>
      <c r="G75" s="194">
        <f t="shared" si="21"/>
        <v>0</v>
      </c>
      <c r="H75" s="193"/>
      <c r="I75" s="194">
        <f t="shared" si="22"/>
        <v>0</v>
      </c>
      <c r="J75" s="193"/>
      <c r="K75" s="194">
        <f t="shared" si="23"/>
        <v>0</v>
      </c>
      <c r="L75" s="194">
        <v>21</v>
      </c>
      <c r="M75" s="194">
        <f t="shared" si="24"/>
        <v>0</v>
      </c>
      <c r="N75" s="194">
        <v>0</v>
      </c>
      <c r="O75" s="194">
        <f t="shared" si="25"/>
        <v>0</v>
      </c>
      <c r="P75" s="194">
        <v>0</v>
      </c>
      <c r="Q75" s="194">
        <f t="shared" si="26"/>
        <v>0</v>
      </c>
      <c r="R75" s="194"/>
      <c r="S75" s="194" t="s">
        <v>255</v>
      </c>
      <c r="T75" s="195" t="s">
        <v>256</v>
      </c>
      <c r="U75" s="156">
        <v>0</v>
      </c>
      <c r="V75" s="156">
        <f t="shared" si="27"/>
        <v>0</v>
      </c>
      <c r="W75" s="156"/>
      <c r="X75" s="156" t="s">
        <v>257</v>
      </c>
      <c r="Y75" s="147"/>
      <c r="Z75" s="147"/>
      <c r="AA75" s="147"/>
      <c r="AB75" s="147"/>
      <c r="AC75" s="147"/>
      <c r="AD75" s="147"/>
      <c r="AE75" s="147"/>
      <c r="AF75" s="147"/>
      <c r="AG75" s="147" t="s">
        <v>1628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89">
        <v>65</v>
      </c>
      <c r="B76" s="190" t="s">
        <v>1756</v>
      </c>
      <c r="C76" s="196" t="s">
        <v>1757</v>
      </c>
      <c r="D76" s="191" t="s">
        <v>389</v>
      </c>
      <c r="E76" s="192">
        <v>1</v>
      </c>
      <c r="F76" s="193"/>
      <c r="G76" s="194">
        <f t="shared" si="21"/>
        <v>0</v>
      </c>
      <c r="H76" s="193"/>
      <c r="I76" s="194">
        <f t="shared" si="22"/>
        <v>0</v>
      </c>
      <c r="J76" s="193"/>
      <c r="K76" s="194">
        <f t="shared" si="23"/>
        <v>0</v>
      </c>
      <c r="L76" s="194">
        <v>21</v>
      </c>
      <c r="M76" s="194">
        <f t="shared" si="24"/>
        <v>0</v>
      </c>
      <c r="N76" s="194">
        <v>0</v>
      </c>
      <c r="O76" s="194">
        <f t="shared" si="25"/>
        <v>0</v>
      </c>
      <c r="P76" s="194">
        <v>0</v>
      </c>
      <c r="Q76" s="194">
        <f t="shared" si="26"/>
        <v>0</v>
      </c>
      <c r="R76" s="194"/>
      <c r="S76" s="194" t="s">
        <v>255</v>
      </c>
      <c r="T76" s="195" t="s">
        <v>256</v>
      </c>
      <c r="U76" s="156">
        <v>0</v>
      </c>
      <c r="V76" s="156">
        <f t="shared" si="27"/>
        <v>0</v>
      </c>
      <c r="W76" s="156"/>
      <c r="X76" s="156" t="s">
        <v>961</v>
      </c>
      <c r="Y76" s="147"/>
      <c r="Z76" s="147"/>
      <c r="AA76" s="147"/>
      <c r="AB76" s="147"/>
      <c r="AC76" s="147"/>
      <c r="AD76" s="147"/>
      <c r="AE76" s="147"/>
      <c r="AF76" s="147"/>
      <c r="AG76" s="147" t="s">
        <v>1617</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89">
        <v>66</v>
      </c>
      <c r="B77" s="190" t="s">
        <v>1760</v>
      </c>
      <c r="C77" s="196" t="s">
        <v>1761</v>
      </c>
      <c r="D77" s="191" t="s">
        <v>389</v>
      </c>
      <c r="E77" s="192">
        <v>2</v>
      </c>
      <c r="F77" s="193"/>
      <c r="G77" s="194">
        <f t="shared" si="21"/>
        <v>0</v>
      </c>
      <c r="H77" s="193"/>
      <c r="I77" s="194">
        <f t="shared" si="22"/>
        <v>0</v>
      </c>
      <c r="J77" s="193"/>
      <c r="K77" s="194">
        <f t="shared" si="23"/>
        <v>0</v>
      </c>
      <c r="L77" s="194">
        <v>21</v>
      </c>
      <c r="M77" s="194">
        <f t="shared" si="24"/>
        <v>0</v>
      </c>
      <c r="N77" s="194">
        <v>0</v>
      </c>
      <c r="O77" s="194">
        <f t="shared" si="25"/>
        <v>0</v>
      </c>
      <c r="P77" s="194">
        <v>0</v>
      </c>
      <c r="Q77" s="194">
        <f t="shared" si="26"/>
        <v>0</v>
      </c>
      <c r="R77" s="194"/>
      <c r="S77" s="194" t="s">
        <v>255</v>
      </c>
      <c r="T77" s="195" t="s">
        <v>256</v>
      </c>
      <c r="U77" s="156">
        <v>0</v>
      </c>
      <c r="V77" s="156">
        <f t="shared" si="27"/>
        <v>0</v>
      </c>
      <c r="W77" s="156"/>
      <c r="X77" s="156" t="s">
        <v>257</v>
      </c>
      <c r="Y77" s="147"/>
      <c r="Z77" s="147"/>
      <c r="AA77" s="147"/>
      <c r="AB77" s="147"/>
      <c r="AC77" s="147"/>
      <c r="AD77" s="147"/>
      <c r="AE77" s="147"/>
      <c r="AF77" s="147"/>
      <c r="AG77" s="147" t="s">
        <v>1628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89">
        <v>67</v>
      </c>
      <c r="B78" s="190" t="s">
        <v>1762</v>
      </c>
      <c r="C78" s="196" t="s">
        <v>1763</v>
      </c>
      <c r="D78" s="191" t="s">
        <v>389</v>
      </c>
      <c r="E78" s="192">
        <v>2</v>
      </c>
      <c r="F78" s="193"/>
      <c r="G78" s="194">
        <f t="shared" si="21"/>
        <v>0</v>
      </c>
      <c r="H78" s="193"/>
      <c r="I78" s="194">
        <f t="shared" si="22"/>
        <v>0</v>
      </c>
      <c r="J78" s="193"/>
      <c r="K78" s="194">
        <f t="shared" si="23"/>
        <v>0</v>
      </c>
      <c r="L78" s="194">
        <v>21</v>
      </c>
      <c r="M78" s="194">
        <f t="shared" si="24"/>
        <v>0</v>
      </c>
      <c r="N78" s="194">
        <v>0</v>
      </c>
      <c r="O78" s="194">
        <f t="shared" si="25"/>
        <v>0</v>
      </c>
      <c r="P78" s="194">
        <v>0</v>
      </c>
      <c r="Q78" s="194">
        <f t="shared" si="26"/>
        <v>0</v>
      </c>
      <c r="R78" s="194"/>
      <c r="S78" s="194" t="s">
        <v>255</v>
      </c>
      <c r="T78" s="195" t="s">
        <v>256</v>
      </c>
      <c r="U78" s="156">
        <v>0</v>
      </c>
      <c r="V78" s="156">
        <f t="shared" si="27"/>
        <v>0</v>
      </c>
      <c r="W78" s="156"/>
      <c r="X78" s="156" t="s">
        <v>257</v>
      </c>
      <c r="Y78" s="147"/>
      <c r="Z78" s="147"/>
      <c r="AA78" s="147"/>
      <c r="AB78" s="147"/>
      <c r="AC78" s="147"/>
      <c r="AD78" s="147"/>
      <c r="AE78" s="147"/>
      <c r="AF78" s="147"/>
      <c r="AG78" s="147" t="s">
        <v>1628</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89">
        <v>68</v>
      </c>
      <c r="B79" s="190" t="s">
        <v>2977</v>
      </c>
      <c r="C79" s="196" t="s">
        <v>2978</v>
      </c>
      <c r="D79" s="191" t="s">
        <v>389</v>
      </c>
      <c r="E79" s="192">
        <v>1</v>
      </c>
      <c r="F79" s="193"/>
      <c r="G79" s="194">
        <f t="shared" si="21"/>
        <v>0</v>
      </c>
      <c r="H79" s="193"/>
      <c r="I79" s="194">
        <f t="shared" si="22"/>
        <v>0</v>
      </c>
      <c r="J79" s="193"/>
      <c r="K79" s="194">
        <f t="shared" si="23"/>
        <v>0</v>
      </c>
      <c r="L79" s="194">
        <v>21</v>
      </c>
      <c r="M79" s="194">
        <f t="shared" si="24"/>
        <v>0</v>
      </c>
      <c r="N79" s="194">
        <v>0</v>
      </c>
      <c r="O79" s="194">
        <f t="shared" si="25"/>
        <v>0</v>
      </c>
      <c r="P79" s="194">
        <v>0</v>
      </c>
      <c r="Q79" s="194">
        <f t="shared" si="26"/>
        <v>0</v>
      </c>
      <c r="R79" s="194"/>
      <c r="S79" s="194" t="s">
        <v>255</v>
      </c>
      <c r="T79" s="195" t="s">
        <v>256</v>
      </c>
      <c r="U79" s="156">
        <v>0</v>
      </c>
      <c r="V79" s="156">
        <f t="shared" si="27"/>
        <v>0</v>
      </c>
      <c r="W79" s="156"/>
      <c r="X79" s="156" t="s">
        <v>257</v>
      </c>
      <c r="Y79" s="147"/>
      <c r="Z79" s="147"/>
      <c r="AA79" s="147"/>
      <c r="AB79" s="147"/>
      <c r="AC79" s="147"/>
      <c r="AD79" s="147"/>
      <c r="AE79" s="147"/>
      <c r="AF79" s="147"/>
      <c r="AG79" s="147" t="s">
        <v>1628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89">
        <v>69</v>
      </c>
      <c r="B80" s="190" t="s">
        <v>2979</v>
      </c>
      <c r="C80" s="196" t="s">
        <v>2980</v>
      </c>
      <c r="D80" s="191" t="s">
        <v>389</v>
      </c>
      <c r="E80" s="192">
        <v>1</v>
      </c>
      <c r="F80" s="193"/>
      <c r="G80" s="194">
        <f t="shared" si="21"/>
        <v>0</v>
      </c>
      <c r="H80" s="193"/>
      <c r="I80" s="194">
        <f t="shared" si="22"/>
        <v>0</v>
      </c>
      <c r="J80" s="193"/>
      <c r="K80" s="194">
        <f t="shared" si="23"/>
        <v>0</v>
      </c>
      <c r="L80" s="194">
        <v>21</v>
      </c>
      <c r="M80" s="194">
        <f t="shared" si="24"/>
        <v>0</v>
      </c>
      <c r="N80" s="194">
        <v>0</v>
      </c>
      <c r="O80" s="194">
        <f t="shared" si="25"/>
        <v>0</v>
      </c>
      <c r="P80" s="194">
        <v>0</v>
      </c>
      <c r="Q80" s="194">
        <f t="shared" si="26"/>
        <v>0</v>
      </c>
      <c r="R80" s="194"/>
      <c r="S80" s="194" t="s">
        <v>255</v>
      </c>
      <c r="T80" s="195" t="s">
        <v>256</v>
      </c>
      <c r="U80" s="156">
        <v>0</v>
      </c>
      <c r="V80" s="156">
        <f t="shared" si="27"/>
        <v>0</v>
      </c>
      <c r="W80" s="156"/>
      <c r="X80" s="156" t="s">
        <v>257</v>
      </c>
      <c r="Y80" s="147"/>
      <c r="Z80" s="147"/>
      <c r="AA80" s="147"/>
      <c r="AB80" s="147"/>
      <c r="AC80" s="147"/>
      <c r="AD80" s="147"/>
      <c r="AE80" s="147"/>
      <c r="AF80" s="147"/>
      <c r="AG80" s="147" t="s">
        <v>1628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89">
        <v>70</v>
      </c>
      <c r="B81" s="190" t="s">
        <v>1766</v>
      </c>
      <c r="C81" s="196" t="s">
        <v>1767</v>
      </c>
      <c r="D81" s="191" t="s">
        <v>389</v>
      </c>
      <c r="E81" s="192">
        <v>1</v>
      </c>
      <c r="F81" s="193"/>
      <c r="G81" s="194">
        <f t="shared" si="21"/>
        <v>0</v>
      </c>
      <c r="H81" s="193"/>
      <c r="I81" s="194">
        <f t="shared" si="22"/>
        <v>0</v>
      </c>
      <c r="J81" s="193"/>
      <c r="K81" s="194">
        <f t="shared" si="23"/>
        <v>0</v>
      </c>
      <c r="L81" s="194">
        <v>21</v>
      </c>
      <c r="M81" s="194">
        <f t="shared" si="24"/>
        <v>0</v>
      </c>
      <c r="N81" s="194">
        <v>0</v>
      </c>
      <c r="O81" s="194">
        <f t="shared" si="25"/>
        <v>0</v>
      </c>
      <c r="P81" s="194">
        <v>0</v>
      </c>
      <c r="Q81" s="194">
        <f t="shared" si="26"/>
        <v>0</v>
      </c>
      <c r="R81" s="194"/>
      <c r="S81" s="194" t="s">
        <v>255</v>
      </c>
      <c r="T81" s="195" t="s">
        <v>256</v>
      </c>
      <c r="U81" s="156">
        <v>0</v>
      </c>
      <c r="V81" s="156">
        <f t="shared" si="27"/>
        <v>0</v>
      </c>
      <c r="W81" s="156"/>
      <c r="X81" s="156" t="s">
        <v>257</v>
      </c>
      <c r="Y81" s="147"/>
      <c r="Z81" s="147"/>
      <c r="AA81" s="147"/>
      <c r="AB81" s="147"/>
      <c r="AC81" s="147"/>
      <c r="AD81" s="147"/>
      <c r="AE81" s="147"/>
      <c r="AF81" s="147"/>
      <c r="AG81" s="147" t="s">
        <v>1628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89">
        <v>71</v>
      </c>
      <c r="B82" s="190" t="s">
        <v>1772</v>
      </c>
      <c r="C82" s="196" t="s">
        <v>1773</v>
      </c>
      <c r="D82" s="191" t="s">
        <v>335</v>
      </c>
      <c r="E82" s="192">
        <v>0.65</v>
      </c>
      <c r="F82" s="193"/>
      <c r="G82" s="194">
        <f t="shared" si="21"/>
        <v>0</v>
      </c>
      <c r="H82" s="193"/>
      <c r="I82" s="194">
        <f t="shared" si="22"/>
        <v>0</v>
      </c>
      <c r="J82" s="193"/>
      <c r="K82" s="194">
        <f t="shared" si="23"/>
        <v>0</v>
      </c>
      <c r="L82" s="194">
        <v>21</v>
      </c>
      <c r="M82" s="194">
        <f t="shared" si="24"/>
        <v>0</v>
      </c>
      <c r="N82" s="194">
        <v>0</v>
      </c>
      <c r="O82" s="194">
        <f t="shared" si="25"/>
        <v>0</v>
      </c>
      <c r="P82" s="194">
        <v>0</v>
      </c>
      <c r="Q82" s="194">
        <f t="shared" si="26"/>
        <v>0</v>
      </c>
      <c r="R82" s="194"/>
      <c r="S82" s="194" t="s">
        <v>255</v>
      </c>
      <c r="T82" s="195" t="s">
        <v>256</v>
      </c>
      <c r="U82" s="156">
        <v>0</v>
      </c>
      <c r="V82" s="156">
        <f t="shared" si="27"/>
        <v>0</v>
      </c>
      <c r="W82" s="156"/>
      <c r="X82" s="156" t="s">
        <v>257</v>
      </c>
      <c r="Y82" s="147"/>
      <c r="Z82" s="147"/>
      <c r="AA82" s="147"/>
      <c r="AB82" s="147"/>
      <c r="AC82" s="147"/>
      <c r="AD82" s="147"/>
      <c r="AE82" s="147"/>
      <c r="AF82" s="147"/>
      <c r="AG82" s="147" t="s">
        <v>1628</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89">
        <v>72</v>
      </c>
      <c r="B83" s="190" t="s">
        <v>1774</v>
      </c>
      <c r="C83" s="196" t="s">
        <v>1775</v>
      </c>
      <c r="D83" s="191" t="s">
        <v>389</v>
      </c>
      <c r="E83" s="192">
        <v>8</v>
      </c>
      <c r="F83" s="193"/>
      <c r="G83" s="194">
        <f t="shared" si="21"/>
        <v>0</v>
      </c>
      <c r="H83" s="193"/>
      <c r="I83" s="194">
        <f t="shared" si="22"/>
        <v>0</v>
      </c>
      <c r="J83" s="193"/>
      <c r="K83" s="194">
        <f t="shared" si="23"/>
        <v>0</v>
      </c>
      <c r="L83" s="194">
        <v>21</v>
      </c>
      <c r="M83" s="194">
        <f t="shared" si="24"/>
        <v>0</v>
      </c>
      <c r="N83" s="194">
        <v>0</v>
      </c>
      <c r="O83" s="194">
        <f t="shared" si="25"/>
        <v>0</v>
      </c>
      <c r="P83" s="194">
        <v>0</v>
      </c>
      <c r="Q83" s="194">
        <f t="shared" si="26"/>
        <v>0</v>
      </c>
      <c r="R83" s="194"/>
      <c r="S83" s="194" t="s">
        <v>255</v>
      </c>
      <c r="T83" s="195" t="s">
        <v>256</v>
      </c>
      <c r="U83" s="156">
        <v>0</v>
      </c>
      <c r="V83" s="156">
        <f t="shared" si="27"/>
        <v>0</v>
      </c>
      <c r="W83" s="156"/>
      <c r="X83" s="156" t="s">
        <v>257</v>
      </c>
      <c r="Y83" s="147"/>
      <c r="Z83" s="147"/>
      <c r="AA83" s="147"/>
      <c r="AB83" s="147"/>
      <c r="AC83" s="147"/>
      <c r="AD83" s="147"/>
      <c r="AE83" s="147"/>
      <c r="AF83" s="147"/>
      <c r="AG83" s="147" t="s">
        <v>1628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89">
        <v>73</v>
      </c>
      <c r="B84" s="190" t="s">
        <v>1776</v>
      </c>
      <c r="C84" s="196" t="s">
        <v>1777</v>
      </c>
      <c r="D84" s="191" t="s">
        <v>389</v>
      </c>
      <c r="E84" s="192">
        <v>8</v>
      </c>
      <c r="F84" s="193"/>
      <c r="G84" s="194">
        <f t="shared" si="21"/>
        <v>0</v>
      </c>
      <c r="H84" s="193"/>
      <c r="I84" s="194">
        <f t="shared" si="22"/>
        <v>0</v>
      </c>
      <c r="J84" s="193"/>
      <c r="K84" s="194">
        <f t="shared" si="23"/>
        <v>0</v>
      </c>
      <c r="L84" s="194">
        <v>21</v>
      </c>
      <c r="M84" s="194">
        <f t="shared" si="24"/>
        <v>0</v>
      </c>
      <c r="N84" s="194">
        <v>0</v>
      </c>
      <c r="O84" s="194">
        <f t="shared" si="25"/>
        <v>0</v>
      </c>
      <c r="P84" s="194">
        <v>0</v>
      </c>
      <c r="Q84" s="194">
        <f t="shared" si="26"/>
        <v>0</v>
      </c>
      <c r="R84" s="194"/>
      <c r="S84" s="194" t="s">
        <v>255</v>
      </c>
      <c r="T84" s="195" t="s">
        <v>256</v>
      </c>
      <c r="U84" s="156">
        <v>0</v>
      </c>
      <c r="V84" s="156">
        <f t="shared" si="27"/>
        <v>0</v>
      </c>
      <c r="W84" s="156"/>
      <c r="X84" s="156" t="s">
        <v>961</v>
      </c>
      <c r="Y84" s="147"/>
      <c r="Z84" s="147"/>
      <c r="AA84" s="147"/>
      <c r="AB84" s="147"/>
      <c r="AC84" s="147"/>
      <c r="AD84" s="147"/>
      <c r="AE84" s="147"/>
      <c r="AF84" s="147"/>
      <c r="AG84" s="147" t="s">
        <v>1617</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9">
        <v>74</v>
      </c>
      <c r="B85" s="190" t="s">
        <v>1778</v>
      </c>
      <c r="C85" s="196" t="s">
        <v>1779</v>
      </c>
      <c r="D85" s="191" t="s">
        <v>389</v>
      </c>
      <c r="E85" s="192">
        <v>3</v>
      </c>
      <c r="F85" s="193"/>
      <c r="G85" s="194">
        <f t="shared" si="21"/>
        <v>0</v>
      </c>
      <c r="H85" s="193"/>
      <c r="I85" s="194">
        <f t="shared" si="22"/>
        <v>0</v>
      </c>
      <c r="J85" s="193"/>
      <c r="K85" s="194">
        <f t="shared" si="23"/>
        <v>0</v>
      </c>
      <c r="L85" s="194">
        <v>21</v>
      </c>
      <c r="M85" s="194">
        <f t="shared" si="24"/>
        <v>0</v>
      </c>
      <c r="N85" s="194">
        <v>0</v>
      </c>
      <c r="O85" s="194">
        <f t="shared" si="25"/>
        <v>0</v>
      </c>
      <c r="P85" s="194">
        <v>0</v>
      </c>
      <c r="Q85" s="194">
        <f t="shared" si="26"/>
        <v>0</v>
      </c>
      <c r="R85" s="194"/>
      <c r="S85" s="194" t="s">
        <v>255</v>
      </c>
      <c r="T85" s="195" t="s">
        <v>256</v>
      </c>
      <c r="U85" s="156">
        <v>0</v>
      </c>
      <c r="V85" s="156">
        <f t="shared" si="27"/>
        <v>0</v>
      </c>
      <c r="W85" s="156"/>
      <c r="X85" s="156" t="s">
        <v>257</v>
      </c>
      <c r="Y85" s="147"/>
      <c r="Z85" s="147"/>
      <c r="AA85" s="147"/>
      <c r="AB85" s="147"/>
      <c r="AC85" s="147"/>
      <c r="AD85" s="147"/>
      <c r="AE85" s="147"/>
      <c r="AF85" s="147"/>
      <c r="AG85" s="147" t="s">
        <v>1628</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89">
        <v>75</v>
      </c>
      <c r="B86" s="190" t="s">
        <v>1782</v>
      </c>
      <c r="C86" s="196" t="s">
        <v>1783</v>
      </c>
      <c r="D86" s="191" t="s">
        <v>389</v>
      </c>
      <c r="E86" s="192">
        <v>1</v>
      </c>
      <c r="F86" s="193"/>
      <c r="G86" s="194">
        <f t="shared" si="21"/>
        <v>0</v>
      </c>
      <c r="H86" s="193"/>
      <c r="I86" s="194">
        <f t="shared" si="22"/>
        <v>0</v>
      </c>
      <c r="J86" s="193"/>
      <c r="K86" s="194">
        <f t="shared" si="23"/>
        <v>0</v>
      </c>
      <c r="L86" s="194">
        <v>21</v>
      </c>
      <c r="M86" s="194">
        <f t="shared" si="24"/>
        <v>0</v>
      </c>
      <c r="N86" s="194">
        <v>0</v>
      </c>
      <c r="O86" s="194">
        <f t="shared" si="25"/>
        <v>0</v>
      </c>
      <c r="P86" s="194">
        <v>0</v>
      </c>
      <c r="Q86" s="194">
        <f t="shared" si="26"/>
        <v>0</v>
      </c>
      <c r="R86" s="194"/>
      <c r="S86" s="194" t="s">
        <v>255</v>
      </c>
      <c r="T86" s="195" t="s">
        <v>256</v>
      </c>
      <c r="U86" s="156">
        <v>0</v>
      </c>
      <c r="V86" s="156">
        <f t="shared" si="27"/>
        <v>0</v>
      </c>
      <c r="W86" s="156"/>
      <c r="X86" s="156" t="s">
        <v>257</v>
      </c>
      <c r="Y86" s="147"/>
      <c r="Z86" s="147"/>
      <c r="AA86" s="147"/>
      <c r="AB86" s="147"/>
      <c r="AC86" s="147"/>
      <c r="AD86" s="147"/>
      <c r="AE86" s="147"/>
      <c r="AF86" s="147"/>
      <c r="AG86" s="147" t="s">
        <v>1628</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89">
        <v>76</v>
      </c>
      <c r="B87" s="190" t="s">
        <v>1784</v>
      </c>
      <c r="C87" s="196" t="s">
        <v>1785</v>
      </c>
      <c r="D87" s="191" t="s">
        <v>389</v>
      </c>
      <c r="E87" s="192">
        <v>2</v>
      </c>
      <c r="F87" s="193"/>
      <c r="G87" s="194">
        <f t="shared" si="21"/>
        <v>0</v>
      </c>
      <c r="H87" s="193"/>
      <c r="I87" s="194">
        <f t="shared" si="22"/>
        <v>0</v>
      </c>
      <c r="J87" s="193"/>
      <c r="K87" s="194">
        <f t="shared" si="23"/>
        <v>0</v>
      </c>
      <c r="L87" s="194">
        <v>21</v>
      </c>
      <c r="M87" s="194">
        <f t="shared" si="24"/>
        <v>0</v>
      </c>
      <c r="N87" s="194">
        <v>0</v>
      </c>
      <c r="O87" s="194">
        <f t="shared" si="25"/>
        <v>0</v>
      </c>
      <c r="P87" s="194">
        <v>0</v>
      </c>
      <c r="Q87" s="194">
        <f t="shared" si="26"/>
        <v>0</v>
      </c>
      <c r="R87" s="194"/>
      <c r="S87" s="194" t="s">
        <v>255</v>
      </c>
      <c r="T87" s="195" t="s">
        <v>256</v>
      </c>
      <c r="U87" s="156">
        <v>0</v>
      </c>
      <c r="V87" s="156">
        <f t="shared" si="27"/>
        <v>0</v>
      </c>
      <c r="W87" s="156"/>
      <c r="X87" s="156" t="s">
        <v>257</v>
      </c>
      <c r="Y87" s="147"/>
      <c r="Z87" s="147"/>
      <c r="AA87" s="147"/>
      <c r="AB87" s="147"/>
      <c r="AC87" s="147"/>
      <c r="AD87" s="147"/>
      <c r="AE87" s="147"/>
      <c r="AF87" s="147"/>
      <c r="AG87" s="147" t="s">
        <v>1628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89">
        <v>77</v>
      </c>
      <c r="B88" s="190" t="s">
        <v>1786</v>
      </c>
      <c r="C88" s="196" t="s">
        <v>1787</v>
      </c>
      <c r="D88" s="191" t="s">
        <v>389</v>
      </c>
      <c r="E88" s="192">
        <v>1</v>
      </c>
      <c r="F88" s="193"/>
      <c r="G88" s="194">
        <f t="shared" si="21"/>
        <v>0</v>
      </c>
      <c r="H88" s="193"/>
      <c r="I88" s="194">
        <f t="shared" si="22"/>
        <v>0</v>
      </c>
      <c r="J88" s="193"/>
      <c r="K88" s="194">
        <f t="shared" si="23"/>
        <v>0</v>
      </c>
      <c r="L88" s="194">
        <v>21</v>
      </c>
      <c r="M88" s="194">
        <f t="shared" si="24"/>
        <v>0</v>
      </c>
      <c r="N88" s="194">
        <v>0</v>
      </c>
      <c r="O88" s="194">
        <f t="shared" si="25"/>
        <v>0</v>
      </c>
      <c r="P88" s="194">
        <v>0</v>
      </c>
      <c r="Q88" s="194">
        <f t="shared" si="26"/>
        <v>0</v>
      </c>
      <c r="R88" s="194"/>
      <c r="S88" s="194" t="s">
        <v>255</v>
      </c>
      <c r="T88" s="195" t="s">
        <v>256</v>
      </c>
      <c r="U88" s="156">
        <v>0</v>
      </c>
      <c r="V88" s="156">
        <f t="shared" si="27"/>
        <v>0</v>
      </c>
      <c r="W88" s="156"/>
      <c r="X88" s="156" t="s">
        <v>257</v>
      </c>
      <c r="Y88" s="147"/>
      <c r="Z88" s="147"/>
      <c r="AA88" s="147"/>
      <c r="AB88" s="147"/>
      <c r="AC88" s="147"/>
      <c r="AD88" s="147"/>
      <c r="AE88" s="147"/>
      <c r="AF88" s="147"/>
      <c r="AG88" s="147" t="s">
        <v>1628</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89">
        <v>78</v>
      </c>
      <c r="B89" s="190" t="s">
        <v>1788</v>
      </c>
      <c r="C89" s="196" t="s">
        <v>1789</v>
      </c>
      <c r="D89" s="191" t="s">
        <v>389</v>
      </c>
      <c r="E89" s="192">
        <v>1</v>
      </c>
      <c r="F89" s="193"/>
      <c r="G89" s="194">
        <f t="shared" si="21"/>
        <v>0</v>
      </c>
      <c r="H89" s="193"/>
      <c r="I89" s="194">
        <f t="shared" si="22"/>
        <v>0</v>
      </c>
      <c r="J89" s="193"/>
      <c r="K89" s="194">
        <f t="shared" si="23"/>
        <v>0</v>
      </c>
      <c r="L89" s="194">
        <v>21</v>
      </c>
      <c r="M89" s="194">
        <f t="shared" si="24"/>
        <v>0</v>
      </c>
      <c r="N89" s="194">
        <v>0</v>
      </c>
      <c r="O89" s="194">
        <f t="shared" si="25"/>
        <v>0</v>
      </c>
      <c r="P89" s="194">
        <v>0</v>
      </c>
      <c r="Q89" s="194">
        <f t="shared" si="26"/>
        <v>0</v>
      </c>
      <c r="R89" s="194"/>
      <c r="S89" s="194" t="s">
        <v>255</v>
      </c>
      <c r="T89" s="195" t="s">
        <v>256</v>
      </c>
      <c r="U89" s="156">
        <v>0</v>
      </c>
      <c r="V89" s="156">
        <f t="shared" si="27"/>
        <v>0</v>
      </c>
      <c r="W89" s="156"/>
      <c r="X89" s="156" t="s">
        <v>961</v>
      </c>
      <c r="Y89" s="147"/>
      <c r="Z89" s="147"/>
      <c r="AA89" s="147"/>
      <c r="AB89" s="147"/>
      <c r="AC89" s="147"/>
      <c r="AD89" s="147"/>
      <c r="AE89" s="147"/>
      <c r="AF89" s="147"/>
      <c r="AG89" s="147" t="s">
        <v>1617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89">
        <v>79</v>
      </c>
      <c r="B90" s="190" t="s">
        <v>2981</v>
      </c>
      <c r="C90" s="196" t="s">
        <v>2982</v>
      </c>
      <c r="D90" s="191" t="s">
        <v>389</v>
      </c>
      <c r="E90" s="192">
        <v>1</v>
      </c>
      <c r="F90" s="193"/>
      <c r="G90" s="194">
        <f t="shared" si="21"/>
        <v>0</v>
      </c>
      <c r="H90" s="193"/>
      <c r="I90" s="194">
        <f t="shared" si="22"/>
        <v>0</v>
      </c>
      <c r="J90" s="193"/>
      <c r="K90" s="194">
        <f t="shared" si="23"/>
        <v>0</v>
      </c>
      <c r="L90" s="194">
        <v>21</v>
      </c>
      <c r="M90" s="194">
        <f t="shared" si="24"/>
        <v>0</v>
      </c>
      <c r="N90" s="194">
        <v>0</v>
      </c>
      <c r="O90" s="194">
        <f t="shared" si="25"/>
        <v>0</v>
      </c>
      <c r="P90" s="194">
        <v>0</v>
      </c>
      <c r="Q90" s="194">
        <f t="shared" si="26"/>
        <v>0</v>
      </c>
      <c r="R90" s="194"/>
      <c r="S90" s="194" t="s">
        <v>255</v>
      </c>
      <c r="T90" s="195" t="s">
        <v>256</v>
      </c>
      <c r="U90" s="156">
        <v>0</v>
      </c>
      <c r="V90" s="156">
        <f t="shared" si="27"/>
        <v>0</v>
      </c>
      <c r="W90" s="156"/>
      <c r="X90" s="156" t="s">
        <v>257</v>
      </c>
      <c r="Y90" s="147"/>
      <c r="Z90" s="147"/>
      <c r="AA90" s="147"/>
      <c r="AB90" s="147"/>
      <c r="AC90" s="147"/>
      <c r="AD90" s="147"/>
      <c r="AE90" s="147"/>
      <c r="AF90" s="147"/>
      <c r="AG90" s="147" t="s">
        <v>1628</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89">
        <v>80</v>
      </c>
      <c r="B91" s="190" t="s">
        <v>1790</v>
      </c>
      <c r="C91" s="196" t="s">
        <v>1791</v>
      </c>
      <c r="D91" s="191" t="s">
        <v>1024</v>
      </c>
      <c r="E91" s="192">
        <v>485.06599999999997</v>
      </c>
      <c r="F91" s="193"/>
      <c r="G91" s="194">
        <f t="shared" si="21"/>
        <v>0</v>
      </c>
      <c r="H91" s="193"/>
      <c r="I91" s="194">
        <f t="shared" si="22"/>
        <v>0</v>
      </c>
      <c r="J91" s="193"/>
      <c r="K91" s="194">
        <f t="shared" si="23"/>
        <v>0</v>
      </c>
      <c r="L91" s="194">
        <v>21</v>
      </c>
      <c r="M91" s="194">
        <f t="shared" si="24"/>
        <v>0</v>
      </c>
      <c r="N91" s="194">
        <v>0</v>
      </c>
      <c r="O91" s="194">
        <f t="shared" si="25"/>
        <v>0</v>
      </c>
      <c r="P91" s="194">
        <v>0</v>
      </c>
      <c r="Q91" s="194">
        <f t="shared" si="26"/>
        <v>0</v>
      </c>
      <c r="R91" s="194"/>
      <c r="S91" s="194" t="s">
        <v>255</v>
      </c>
      <c r="T91" s="195" t="s">
        <v>256</v>
      </c>
      <c r="U91" s="156">
        <v>0</v>
      </c>
      <c r="V91" s="156">
        <f t="shared" si="27"/>
        <v>0</v>
      </c>
      <c r="W91" s="156"/>
      <c r="X91" s="156" t="s">
        <v>257</v>
      </c>
      <c r="Y91" s="147"/>
      <c r="Z91" s="147"/>
      <c r="AA91" s="147"/>
      <c r="AB91" s="147"/>
      <c r="AC91" s="147"/>
      <c r="AD91" s="147"/>
      <c r="AE91" s="147"/>
      <c r="AF91" s="147"/>
      <c r="AG91" s="147" t="s">
        <v>1628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x14ac:dyDescent="0.2">
      <c r="A92" s="160" t="s">
        <v>250</v>
      </c>
      <c r="B92" s="161" t="s">
        <v>222</v>
      </c>
      <c r="C92" s="174" t="s">
        <v>223</v>
      </c>
      <c r="D92" s="162"/>
      <c r="E92" s="163"/>
      <c r="F92" s="164"/>
      <c r="G92" s="164">
        <f>SUMIF(AG93:AG96,"&lt;&gt;NOR",G93:G96)</f>
        <v>0</v>
      </c>
      <c r="H92" s="164"/>
      <c r="I92" s="164">
        <f>SUM(I93:I96)</f>
        <v>0</v>
      </c>
      <c r="J92" s="164"/>
      <c r="K92" s="164">
        <f>SUM(K93:K96)</f>
        <v>0</v>
      </c>
      <c r="L92" s="164"/>
      <c r="M92" s="164">
        <f>SUM(M93:M96)</f>
        <v>0</v>
      </c>
      <c r="N92" s="164"/>
      <c r="O92" s="164">
        <f>SUM(O93:O96)</f>
        <v>0</v>
      </c>
      <c r="P92" s="164"/>
      <c r="Q92" s="164">
        <f>SUM(Q93:Q96)</f>
        <v>0</v>
      </c>
      <c r="R92" s="164"/>
      <c r="S92" s="164"/>
      <c r="T92" s="165"/>
      <c r="U92" s="159"/>
      <c r="V92" s="159">
        <f>SUM(V93:V96)</f>
        <v>0</v>
      </c>
      <c r="W92" s="159"/>
      <c r="X92" s="159"/>
      <c r="AG92" t="s">
        <v>251</v>
      </c>
    </row>
    <row r="93" spans="1:60" outlineLevel="1" x14ac:dyDescent="0.2">
      <c r="A93" s="189">
        <v>81</v>
      </c>
      <c r="B93" s="190" t="s">
        <v>1618</v>
      </c>
      <c r="C93" s="196" t="s">
        <v>1619</v>
      </c>
      <c r="D93" s="191" t="s">
        <v>700</v>
      </c>
      <c r="E93" s="192">
        <v>155</v>
      </c>
      <c r="F93" s="193"/>
      <c r="G93" s="194">
        <f>ROUND(E93*F93,2)</f>
        <v>0</v>
      </c>
      <c r="H93" s="193"/>
      <c r="I93" s="194">
        <f>ROUND(E93*H93,2)</f>
        <v>0</v>
      </c>
      <c r="J93" s="193"/>
      <c r="K93" s="194">
        <f>ROUND(E93*J93,2)</f>
        <v>0</v>
      </c>
      <c r="L93" s="194">
        <v>21</v>
      </c>
      <c r="M93" s="194">
        <f>G93*(1+L93/100)</f>
        <v>0</v>
      </c>
      <c r="N93" s="194">
        <v>0</v>
      </c>
      <c r="O93" s="194">
        <f>ROUND(E93*N93,2)</f>
        <v>0</v>
      </c>
      <c r="P93" s="194">
        <v>0</v>
      </c>
      <c r="Q93" s="194">
        <f>ROUND(E93*P93,2)</f>
        <v>0</v>
      </c>
      <c r="R93" s="194"/>
      <c r="S93" s="194" t="s">
        <v>255</v>
      </c>
      <c r="T93" s="195" t="s">
        <v>256</v>
      </c>
      <c r="U93" s="156">
        <v>0</v>
      </c>
      <c r="V93" s="156">
        <f>ROUND(E93*U93,2)</f>
        <v>0</v>
      </c>
      <c r="W93" s="156"/>
      <c r="X93" s="156" t="s">
        <v>257</v>
      </c>
      <c r="Y93" s="147"/>
      <c r="Z93" s="147"/>
      <c r="AA93" s="147"/>
      <c r="AB93" s="147"/>
      <c r="AC93" s="147"/>
      <c r="AD93" s="147"/>
      <c r="AE93" s="147"/>
      <c r="AF93" s="147"/>
      <c r="AG93" s="147" t="s">
        <v>1598</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89">
        <v>82</v>
      </c>
      <c r="B94" s="190" t="s">
        <v>1620</v>
      </c>
      <c r="C94" s="196" t="s">
        <v>1621</v>
      </c>
      <c r="D94" s="191" t="s">
        <v>389</v>
      </c>
      <c r="E94" s="192">
        <v>1</v>
      </c>
      <c r="F94" s="193"/>
      <c r="G94" s="194">
        <f>ROUND(E94*F94,2)</f>
        <v>0</v>
      </c>
      <c r="H94" s="193"/>
      <c r="I94" s="194">
        <f>ROUND(E94*H94,2)</f>
        <v>0</v>
      </c>
      <c r="J94" s="193"/>
      <c r="K94" s="194">
        <f>ROUND(E94*J94,2)</f>
        <v>0</v>
      </c>
      <c r="L94" s="194">
        <v>21</v>
      </c>
      <c r="M94" s="194">
        <f>G94*(1+L94/100)</f>
        <v>0</v>
      </c>
      <c r="N94" s="194">
        <v>0</v>
      </c>
      <c r="O94" s="194">
        <f>ROUND(E94*N94,2)</f>
        <v>0</v>
      </c>
      <c r="P94" s="194">
        <v>0</v>
      </c>
      <c r="Q94" s="194">
        <f>ROUND(E94*P94,2)</f>
        <v>0</v>
      </c>
      <c r="R94" s="194"/>
      <c r="S94" s="194" t="s">
        <v>255</v>
      </c>
      <c r="T94" s="195" t="s">
        <v>256</v>
      </c>
      <c r="U94" s="156">
        <v>0</v>
      </c>
      <c r="V94" s="156">
        <f>ROUND(E94*U94,2)</f>
        <v>0</v>
      </c>
      <c r="W94" s="156"/>
      <c r="X94" s="156" t="s">
        <v>257</v>
      </c>
      <c r="Y94" s="147"/>
      <c r="Z94" s="147"/>
      <c r="AA94" s="147"/>
      <c r="AB94" s="147"/>
      <c r="AC94" s="147"/>
      <c r="AD94" s="147"/>
      <c r="AE94" s="147"/>
      <c r="AF94" s="147"/>
      <c r="AG94" s="147" t="s">
        <v>1598</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89">
        <v>83</v>
      </c>
      <c r="B95" s="190" t="s">
        <v>1622</v>
      </c>
      <c r="C95" s="196" t="s">
        <v>1623</v>
      </c>
      <c r="D95" s="191" t="s">
        <v>792</v>
      </c>
      <c r="E95" s="192">
        <v>1</v>
      </c>
      <c r="F95" s="193"/>
      <c r="G95" s="194">
        <f>ROUND(E95*F95,2)</f>
        <v>0</v>
      </c>
      <c r="H95" s="193"/>
      <c r="I95" s="194">
        <f>ROUND(E95*H95,2)</f>
        <v>0</v>
      </c>
      <c r="J95" s="193"/>
      <c r="K95" s="194">
        <f>ROUND(E95*J95,2)</f>
        <v>0</v>
      </c>
      <c r="L95" s="194">
        <v>21</v>
      </c>
      <c r="M95" s="194">
        <f>G95*(1+L95/100)</f>
        <v>0</v>
      </c>
      <c r="N95" s="194">
        <v>0</v>
      </c>
      <c r="O95" s="194">
        <f>ROUND(E95*N95,2)</f>
        <v>0</v>
      </c>
      <c r="P95" s="194">
        <v>0</v>
      </c>
      <c r="Q95" s="194">
        <f>ROUND(E95*P95,2)</f>
        <v>0</v>
      </c>
      <c r="R95" s="194"/>
      <c r="S95" s="194" t="s">
        <v>255</v>
      </c>
      <c r="T95" s="195" t="s">
        <v>256</v>
      </c>
      <c r="U95" s="156">
        <v>0</v>
      </c>
      <c r="V95" s="156">
        <f>ROUND(E95*U95,2)</f>
        <v>0</v>
      </c>
      <c r="W95" s="156"/>
      <c r="X95" s="156" t="s">
        <v>257</v>
      </c>
      <c r="Y95" s="147"/>
      <c r="Z95" s="147"/>
      <c r="AA95" s="147"/>
      <c r="AB95" s="147"/>
      <c r="AC95" s="147"/>
      <c r="AD95" s="147"/>
      <c r="AE95" s="147"/>
      <c r="AF95" s="147"/>
      <c r="AG95" s="147" t="s">
        <v>1598</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66">
        <v>84</v>
      </c>
      <c r="B96" s="167" t="s">
        <v>1624</v>
      </c>
      <c r="C96" s="175" t="s">
        <v>1625</v>
      </c>
      <c r="D96" s="168" t="s">
        <v>389</v>
      </c>
      <c r="E96" s="169">
        <v>1</v>
      </c>
      <c r="F96" s="170"/>
      <c r="G96" s="171">
        <f>ROUND(E96*F96,2)</f>
        <v>0</v>
      </c>
      <c r="H96" s="170"/>
      <c r="I96" s="171">
        <f>ROUND(E96*H96,2)</f>
        <v>0</v>
      </c>
      <c r="J96" s="170"/>
      <c r="K96" s="171">
        <f>ROUND(E96*J96,2)</f>
        <v>0</v>
      </c>
      <c r="L96" s="171">
        <v>21</v>
      </c>
      <c r="M96" s="171">
        <f>G96*(1+L96/100)</f>
        <v>0</v>
      </c>
      <c r="N96" s="171">
        <v>0</v>
      </c>
      <c r="O96" s="171">
        <f>ROUND(E96*N96,2)</f>
        <v>0</v>
      </c>
      <c r="P96" s="171">
        <v>0</v>
      </c>
      <c r="Q96" s="171">
        <f>ROUND(E96*P96,2)</f>
        <v>0</v>
      </c>
      <c r="R96" s="171"/>
      <c r="S96" s="171" t="s">
        <v>255</v>
      </c>
      <c r="T96" s="172" t="s">
        <v>256</v>
      </c>
      <c r="U96" s="156">
        <v>0</v>
      </c>
      <c r="V96" s="156">
        <f>ROUND(E96*U96,2)</f>
        <v>0</v>
      </c>
      <c r="W96" s="156"/>
      <c r="X96" s="156" t="s">
        <v>961</v>
      </c>
      <c r="Y96" s="147"/>
      <c r="Z96" s="147"/>
      <c r="AA96" s="147"/>
      <c r="AB96" s="147"/>
      <c r="AC96" s="147"/>
      <c r="AD96" s="147"/>
      <c r="AE96" s="147"/>
      <c r="AF96" s="147"/>
      <c r="AG96" s="147" t="s">
        <v>1617</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33" x14ac:dyDescent="0.2">
      <c r="A97" s="3"/>
      <c r="B97" s="4"/>
      <c r="C97" s="177"/>
      <c r="D97" s="6"/>
      <c r="E97" s="3"/>
      <c r="F97" s="3"/>
      <c r="G97" s="3"/>
      <c r="H97" s="3"/>
      <c r="I97" s="3"/>
      <c r="J97" s="3"/>
      <c r="K97" s="3"/>
      <c r="L97" s="3"/>
      <c r="M97" s="3"/>
      <c r="N97" s="3"/>
      <c r="O97" s="3"/>
      <c r="P97" s="3"/>
      <c r="Q97" s="3"/>
      <c r="R97" s="3"/>
      <c r="S97" s="3"/>
      <c r="T97" s="3"/>
      <c r="U97" s="3"/>
      <c r="V97" s="3"/>
      <c r="W97" s="3"/>
      <c r="X97" s="3"/>
      <c r="AE97">
        <v>15</v>
      </c>
      <c r="AF97">
        <v>21</v>
      </c>
      <c r="AG97" t="s">
        <v>237</v>
      </c>
    </row>
    <row r="98" spans="1:33" x14ac:dyDescent="0.2">
      <c r="A98" s="150"/>
      <c r="B98" s="151" t="s">
        <v>29</v>
      </c>
      <c r="C98" s="178"/>
      <c r="D98" s="152"/>
      <c r="E98" s="153"/>
      <c r="F98" s="153"/>
      <c r="G98" s="173">
        <f>G8+G18+G40+G68+G92</f>
        <v>0</v>
      </c>
      <c r="H98" s="3"/>
      <c r="I98" s="3"/>
      <c r="J98" s="3"/>
      <c r="K98" s="3"/>
      <c r="L98" s="3"/>
      <c r="M98" s="3"/>
      <c r="N98" s="3"/>
      <c r="O98" s="3"/>
      <c r="P98" s="3"/>
      <c r="Q98" s="3"/>
      <c r="R98" s="3"/>
      <c r="S98" s="3"/>
      <c r="T98" s="3"/>
      <c r="U98" s="3"/>
      <c r="V98" s="3"/>
      <c r="W98" s="3"/>
      <c r="X98" s="3"/>
      <c r="AE98">
        <f>SUMIF(L7:L96,AE97,G7:G96)</f>
        <v>0</v>
      </c>
      <c r="AF98">
        <f>SUMIF(L7:L96,AF97,G7:G96)</f>
        <v>0</v>
      </c>
      <c r="AG98" t="s">
        <v>372</v>
      </c>
    </row>
    <row r="99" spans="1:33" x14ac:dyDescent="0.2">
      <c r="C99" s="179"/>
      <c r="D99" s="10"/>
      <c r="AG99" t="s">
        <v>373</v>
      </c>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cL4iTzHxQE6nIkKXYZHAXh6h3AQ/a1JF2lKioETfapmPu6FO+AaVDhssOq6FeMtc6rg6tYZa5iMK3iZr0aMig==" saltValue="p+3qBjOMDIBYnLibSmzPD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70</v>
      </c>
      <c r="C3" s="258" t="s">
        <v>71</v>
      </c>
      <c r="D3" s="259"/>
      <c r="E3" s="259"/>
      <c r="F3" s="259"/>
      <c r="G3" s="260"/>
      <c r="AC3" s="121" t="s">
        <v>226</v>
      </c>
      <c r="AG3" t="s">
        <v>227</v>
      </c>
    </row>
    <row r="4" spans="1:60" ht="24.95" customHeight="1" x14ac:dyDescent="0.2">
      <c r="A4" s="140" t="s">
        <v>9</v>
      </c>
      <c r="B4" s="141" t="s">
        <v>60</v>
      </c>
      <c r="C4" s="261" t="s">
        <v>73</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104</v>
      </c>
      <c r="C8" s="174" t="s">
        <v>105</v>
      </c>
      <c r="D8" s="162"/>
      <c r="E8" s="163"/>
      <c r="F8" s="164"/>
      <c r="G8" s="164">
        <f>SUMIF(AG9:AG117,"&lt;&gt;NOR",G9:G117)</f>
        <v>0</v>
      </c>
      <c r="H8" s="164"/>
      <c r="I8" s="164">
        <f>SUM(I9:I117)</f>
        <v>0</v>
      </c>
      <c r="J8" s="164"/>
      <c r="K8" s="164">
        <f>SUM(K9:K117)</f>
        <v>0</v>
      </c>
      <c r="L8" s="164"/>
      <c r="M8" s="164">
        <f>SUM(M9:M117)</f>
        <v>0</v>
      </c>
      <c r="N8" s="164"/>
      <c r="O8" s="164">
        <f>SUM(O9:O117)</f>
        <v>0</v>
      </c>
      <c r="P8" s="164"/>
      <c r="Q8" s="164">
        <f>SUM(Q9:Q117)</f>
        <v>0</v>
      </c>
      <c r="R8" s="164"/>
      <c r="S8" s="164"/>
      <c r="T8" s="165"/>
      <c r="U8" s="159"/>
      <c r="V8" s="159">
        <f>SUM(V9:V117)</f>
        <v>0</v>
      </c>
      <c r="W8" s="159"/>
      <c r="X8" s="159"/>
      <c r="AG8" t="s">
        <v>251</v>
      </c>
    </row>
    <row r="9" spans="1:60" ht="22.5" outlineLevel="1" x14ac:dyDescent="0.2">
      <c r="A9" s="166">
        <v>1</v>
      </c>
      <c r="B9" s="167" t="s">
        <v>2983</v>
      </c>
      <c r="C9" s="175" t="s">
        <v>2984</v>
      </c>
      <c r="D9" s="168" t="s">
        <v>1928</v>
      </c>
      <c r="E9" s="169">
        <v>1</v>
      </c>
      <c r="F9" s="170"/>
      <c r="G9" s="171">
        <f>ROUND(E9*F9,2)</f>
        <v>0</v>
      </c>
      <c r="H9" s="170"/>
      <c r="I9" s="171">
        <f>ROUND(E9*H9,2)</f>
        <v>0</v>
      </c>
      <c r="J9" s="170"/>
      <c r="K9" s="171">
        <f>ROUND(E9*J9,2)</f>
        <v>0</v>
      </c>
      <c r="L9" s="171">
        <v>21</v>
      </c>
      <c r="M9" s="171">
        <f>G9*(1+L9/100)</f>
        <v>0</v>
      </c>
      <c r="N9" s="171">
        <v>0</v>
      </c>
      <c r="O9" s="171">
        <f>ROUND(E9*N9,2)</f>
        <v>0</v>
      </c>
      <c r="P9" s="171">
        <v>0</v>
      </c>
      <c r="Q9" s="171">
        <f>ROUND(E9*P9,2)</f>
        <v>0</v>
      </c>
      <c r="R9" s="171"/>
      <c r="S9" s="171" t="s">
        <v>255</v>
      </c>
      <c r="T9" s="172" t="s">
        <v>256</v>
      </c>
      <c r="U9" s="156">
        <v>0</v>
      </c>
      <c r="V9" s="156">
        <f>ROUND(E9*U9,2)</f>
        <v>0</v>
      </c>
      <c r="W9" s="156"/>
      <c r="X9" s="156" t="s">
        <v>961</v>
      </c>
      <c r="Y9" s="147"/>
      <c r="Z9" s="147"/>
      <c r="AA9" s="147"/>
      <c r="AB9" s="147"/>
      <c r="AC9" s="147"/>
      <c r="AD9" s="147"/>
      <c r="AE9" s="147"/>
      <c r="AF9" s="147"/>
      <c r="AG9" s="147" t="s">
        <v>1617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76" t="s">
        <v>1939</v>
      </c>
      <c r="D10" s="157"/>
      <c r="E10" s="158"/>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260</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76" t="s">
        <v>1932</v>
      </c>
      <c r="D11" s="157"/>
      <c r="E11" s="158"/>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260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176" t="s">
        <v>127</v>
      </c>
      <c r="D12" s="157"/>
      <c r="E12" s="158">
        <v>1</v>
      </c>
      <c r="F12" s="156"/>
      <c r="G12" s="156"/>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260</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6">
        <v>2</v>
      </c>
      <c r="B13" s="167" t="s">
        <v>2985</v>
      </c>
      <c r="C13" s="175" t="s">
        <v>2986</v>
      </c>
      <c r="D13" s="168" t="s">
        <v>1928</v>
      </c>
      <c r="E13" s="169">
        <v>1</v>
      </c>
      <c r="F13" s="170"/>
      <c r="G13" s="171">
        <f>ROUND(E13*F13,2)</f>
        <v>0</v>
      </c>
      <c r="H13" s="170"/>
      <c r="I13" s="171">
        <f>ROUND(E13*H13,2)</f>
        <v>0</v>
      </c>
      <c r="J13" s="170"/>
      <c r="K13" s="171">
        <f>ROUND(E13*J13,2)</f>
        <v>0</v>
      </c>
      <c r="L13" s="171">
        <v>21</v>
      </c>
      <c r="M13" s="171">
        <f>G13*(1+L13/100)</f>
        <v>0</v>
      </c>
      <c r="N13" s="171">
        <v>0</v>
      </c>
      <c r="O13" s="171">
        <f>ROUND(E13*N13,2)</f>
        <v>0</v>
      </c>
      <c r="P13" s="171">
        <v>0</v>
      </c>
      <c r="Q13" s="171">
        <f>ROUND(E13*P13,2)</f>
        <v>0</v>
      </c>
      <c r="R13" s="171"/>
      <c r="S13" s="171" t="s">
        <v>255</v>
      </c>
      <c r="T13" s="172" t="s">
        <v>256</v>
      </c>
      <c r="U13" s="156">
        <v>0</v>
      </c>
      <c r="V13" s="156">
        <f>ROUND(E13*U13,2)</f>
        <v>0</v>
      </c>
      <c r="W13" s="156"/>
      <c r="X13" s="156" t="s">
        <v>961</v>
      </c>
      <c r="Y13" s="147"/>
      <c r="Z13" s="147"/>
      <c r="AA13" s="147"/>
      <c r="AB13" s="147"/>
      <c r="AC13" s="147"/>
      <c r="AD13" s="147"/>
      <c r="AE13" s="147"/>
      <c r="AF13" s="147"/>
      <c r="AG13" s="147" t="s">
        <v>1617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76" t="s">
        <v>1939</v>
      </c>
      <c r="D14" s="157"/>
      <c r="E14" s="158"/>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260</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76" t="s">
        <v>1932</v>
      </c>
      <c r="D15" s="157"/>
      <c r="E15" s="158"/>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260</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176" t="s">
        <v>127</v>
      </c>
      <c r="D16" s="157"/>
      <c r="E16" s="158">
        <v>1</v>
      </c>
      <c r="F16" s="156"/>
      <c r="G16" s="156"/>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260</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6">
        <v>3</v>
      </c>
      <c r="B17" s="167" t="s">
        <v>2987</v>
      </c>
      <c r="C17" s="175" t="s">
        <v>2988</v>
      </c>
      <c r="D17" s="168" t="s">
        <v>1928</v>
      </c>
      <c r="E17" s="169">
        <v>1</v>
      </c>
      <c r="F17" s="170"/>
      <c r="G17" s="171">
        <f>ROUND(E17*F17,2)</f>
        <v>0</v>
      </c>
      <c r="H17" s="170"/>
      <c r="I17" s="171">
        <f>ROUND(E17*H17,2)</f>
        <v>0</v>
      </c>
      <c r="J17" s="170"/>
      <c r="K17" s="171">
        <f>ROUND(E17*J17,2)</f>
        <v>0</v>
      </c>
      <c r="L17" s="171">
        <v>21</v>
      </c>
      <c r="M17" s="171">
        <f>G17*(1+L17/100)</f>
        <v>0</v>
      </c>
      <c r="N17" s="171">
        <v>0</v>
      </c>
      <c r="O17" s="171">
        <f>ROUND(E17*N17,2)</f>
        <v>0</v>
      </c>
      <c r="P17" s="171">
        <v>0</v>
      </c>
      <c r="Q17" s="171">
        <f>ROUND(E17*P17,2)</f>
        <v>0</v>
      </c>
      <c r="R17" s="171"/>
      <c r="S17" s="171" t="s">
        <v>255</v>
      </c>
      <c r="T17" s="172" t="s">
        <v>256</v>
      </c>
      <c r="U17" s="156">
        <v>0</v>
      </c>
      <c r="V17" s="156">
        <f>ROUND(E17*U17,2)</f>
        <v>0</v>
      </c>
      <c r="W17" s="156"/>
      <c r="X17" s="156" t="s">
        <v>961</v>
      </c>
      <c r="Y17" s="147"/>
      <c r="Z17" s="147"/>
      <c r="AA17" s="147"/>
      <c r="AB17" s="147"/>
      <c r="AC17" s="147"/>
      <c r="AD17" s="147"/>
      <c r="AE17" s="147"/>
      <c r="AF17" s="147"/>
      <c r="AG17" s="147" t="s">
        <v>1617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176" t="s">
        <v>1939</v>
      </c>
      <c r="D18" s="157"/>
      <c r="E18" s="158"/>
      <c r="F18" s="156"/>
      <c r="G18" s="156"/>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260</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76" t="s">
        <v>1932</v>
      </c>
      <c r="D19" s="157"/>
      <c r="E19" s="158"/>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260</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76" t="s">
        <v>127</v>
      </c>
      <c r="D20" s="157"/>
      <c r="E20" s="158">
        <v>1</v>
      </c>
      <c r="F20" s="156"/>
      <c r="G20" s="15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260</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4</v>
      </c>
      <c r="B21" s="167" t="s">
        <v>2989</v>
      </c>
      <c r="C21" s="175" t="s">
        <v>2990</v>
      </c>
      <c r="D21" s="168" t="s">
        <v>1928</v>
      </c>
      <c r="E21" s="169">
        <v>1</v>
      </c>
      <c r="F21" s="170"/>
      <c r="G21" s="171">
        <f>ROUND(E21*F21,2)</f>
        <v>0</v>
      </c>
      <c r="H21" s="170"/>
      <c r="I21" s="171">
        <f>ROUND(E21*H21,2)</f>
        <v>0</v>
      </c>
      <c r="J21" s="170"/>
      <c r="K21" s="171">
        <f>ROUND(E21*J21,2)</f>
        <v>0</v>
      </c>
      <c r="L21" s="171">
        <v>21</v>
      </c>
      <c r="M21" s="171">
        <f>G21*(1+L21/100)</f>
        <v>0</v>
      </c>
      <c r="N21" s="171">
        <v>0</v>
      </c>
      <c r="O21" s="171">
        <f>ROUND(E21*N21,2)</f>
        <v>0</v>
      </c>
      <c r="P21" s="171">
        <v>0</v>
      </c>
      <c r="Q21" s="171">
        <f>ROUND(E21*P21,2)</f>
        <v>0</v>
      </c>
      <c r="R21" s="171"/>
      <c r="S21" s="171" t="s">
        <v>255</v>
      </c>
      <c r="T21" s="172" t="s">
        <v>256</v>
      </c>
      <c r="U21" s="156">
        <v>0</v>
      </c>
      <c r="V21" s="156">
        <f>ROUND(E21*U21,2)</f>
        <v>0</v>
      </c>
      <c r="W21" s="156"/>
      <c r="X21" s="156" t="s">
        <v>961</v>
      </c>
      <c r="Y21" s="147"/>
      <c r="Z21" s="147"/>
      <c r="AA21" s="147"/>
      <c r="AB21" s="147"/>
      <c r="AC21" s="147"/>
      <c r="AD21" s="147"/>
      <c r="AE21" s="147"/>
      <c r="AF21" s="147"/>
      <c r="AG21" s="147" t="s">
        <v>1617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176" t="s">
        <v>1939</v>
      </c>
      <c r="D22" s="157"/>
      <c r="E22" s="158"/>
      <c r="F22" s="156"/>
      <c r="G22" s="15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260</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76" t="s">
        <v>1932</v>
      </c>
      <c r="D23" s="157"/>
      <c r="E23" s="158"/>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260</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6" t="s">
        <v>127</v>
      </c>
      <c r="D24" s="157"/>
      <c r="E24" s="158">
        <v>1</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260</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6">
        <v>5</v>
      </c>
      <c r="B25" s="167" t="s">
        <v>2991</v>
      </c>
      <c r="C25" s="175" t="s">
        <v>2992</v>
      </c>
      <c r="D25" s="168" t="s">
        <v>1928</v>
      </c>
      <c r="E25" s="169">
        <v>1</v>
      </c>
      <c r="F25" s="170"/>
      <c r="G25" s="171">
        <f>ROUND(E25*F25,2)</f>
        <v>0</v>
      </c>
      <c r="H25" s="170"/>
      <c r="I25" s="171">
        <f>ROUND(E25*H25,2)</f>
        <v>0</v>
      </c>
      <c r="J25" s="170"/>
      <c r="K25" s="171">
        <f>ROUND(E25*J25,2)</f>
        <v>0</v>
      </c>
      <c r="L25" s="171">
        <v>21</v>
      </c>
      <c r="M25" s="171">
        <f>G25*(1+L25/100)</f>
        <v>0</v>
      </c>
      <c r="N25" s="171">
        <v>0</v>
      </c>
      <c r="O25" s="171">
        <f>ROUND(E25*N25,2)</f>
        <v>0</v>
      </c>
      <c r="P25" s="171">
        <v>0</v>
      </c>
      <c r="Q25" s="171">
        <f>ROUND(E25*P25,2)</f>
        <v>0</v>
      </c>
      <c r="R25" s="171"/>
      <c r="S25" s="171" t="s">
        <v>255</v>
      </c>
      <c r="T25" s="172" t="s">
        <v>256</v>
      </c>
      <c r="U25" s="156">
        <v>0</v>
      </c>
      <c r="V25" s="156">
        <f>ROUND(E25*U25,2)</f>
        <v>0</v>
      </c>
      <c r="W25" s="156"/>
      <c r="X25" s="156" t="s">
        <v>961</v>
      </c>
      <c r="Y25" s="147"/>
      <c r="Z25" s="147"/>
      <c r="AA25" s="147"/>
      <c r="AB25" s="147"/>
      <c r="AC25" s="147"/>
      <c r="AD25" s="147"/>
      <c r="AE25" s="147"/>
      <c r="AF25" s="147"/>
      <c r="AG25" s="147" t="s">
        <v>1617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176" t="s">
        <v>1939</v>
      </c>
      <c r="D26" s="157"/>
      <c r="E26" s="158"/>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260</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6" t="s">
        <v>1932</v>
      </c>
      <c r="D27" s="157"/>
      <c r="E27" s="158"/>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260</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76" t="s">
        <v>127</v>
      </c>
      <c r="D28" s="157"/>
      <c r="E28" s="158">
        <v>1</v>
      </c>
      <c r="F28" s="156"/>
      <c r="G28" s="1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260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6">
        <v>6</v>
      </c>
      <c r="B29" s="167" t="s">
        <v>2993</v>
      </c>
      <c r="C29" s="175" t="s">
        <v>2994</v>
      </c>
      <c r="D29" s="168" t="s">
        <v>1928</v>
      </c>
      <c r="E29" s="169">
        <v>1</v>
      </c>
      <c r="F29" s="170"/>
      <c r="G29" s="171">
        <f>ROUND(E29*F29,2)</f>
        <v>0</v>
      </c>
      <c r="H29" s="170"/>
      <c r="I29" s="171">
        <f>ROUND(E29*H29,2)</f>
        <v>0</v>
      </c>
      <c r="J29" s="170"/>
      <c r="K29" s="171">
        <f>ROUND(E29*J29,2)</f>
        <v>0</v>
      </c>
      <c r="L29" s="171">
        <v>21</v>
      </c>
      <c r="M29" s="171">
        <f>G29*(1+L29/100)</f>
        <v>0</v>
      </c>
      <c r="N29" s="171">
        <v>0</v>
      </c>
      <c r="O29" s="171">
        <f>ROUND(E29*N29,2)</f>
        <v>0</v>
      </c>
      <c r="P29" s="171">
        <v>0</v>
      </c>
      <c r="Q29" s="171">
        <f>ROUND(E29*P29,2)</f>
        <v>0</v>
      </c>
      <c r="R29" s="171"/>
      <c r="S29" s="171" t="s">
        <v>255</v>
      </c>
      <c r="T29" s="172" t="s">
        <v>256</v>
      </c>
      <c r="U29" s="156">
        <v>0</v>
      </c>
      <c r="V29" s="156">
        <f>ROUND(E29*U29,2)</f>
        <v>0</v>
      </c>
      <c r="W29" s="156"/>
      <c r="X29" s="156" t="s">
        <v>961</v>
      </c>
      <c r="Y29" s="147"/>
      <c r="Z29" s="147"/>
      <c r="AA29" s="147"/>
      <c r="AB29" s="147"/>
      <c r="AC29" s="147"/>
      <c r="AD29" s="147"/>
      <c r="AE29" s="147"/>
      <c r="AF29" s="147"/>
      <c r="AG29" s="147" t="s">
        <v>1617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6" t="s">
        <v>1939</v>
      </c>
      <c r="D30" s="157"/>
      <c r="E30" s="158"/>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260</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76" t="s">
        <v>1932</v>
      </c>
      <c r="D31" s="157"/>
      <c r="E31" s="158"/>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260</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76" t="s">
        <v>127</v>
      </c>
      <c r="D32" s="157"/>
      <c r="E32" s="158">
        <v>1</v>
      </c>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260</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6">
        <v>7</v>
      </c>
      <c r="B33" s="167" t="s">
        <v>2995</v>
      </c>
      <c r="C33" s="175" t="s">
        <v>2996</v>
      </c>
      <c r="D33" s="168" t="s">
        <v>1928</v>
      </c>
      <c r="E33" s="169">
        <v>1</v>
      </c>
      <c r="F33" s="170"/>
      <c r="G33" s="171">
        <f>ROUND(E33*F33,2)</f>
        <v>0</v>
      </c>
      <c r="H33" s="170"/>
      <c r="I33" s="171">
        <f>ROUND(E33*H33,2)</f>
        <v>0</v>
      </c>
      <c r="J33" s="170"/>
      <c r="K33" s="171">
        <f>ROUND(E33*J33,2)</f>
        <v>0</v>
      </c>
      <c r="L33" s="171">
        <v>21</v>
      </c>
      <c r="M33" s="171">
        <f>G33*(1+L33/100)</f>
        <v>0</v>
      </c>
      <c r="N33" s="171">
        <v>0</v>
      </c>
      <c r="O33" s="171">
        <f>ROUND(E33*N33,2)</f>
        <v>0</v>
      </c>
      <c r="P33" s="171">
        <v>0</v>
      </c>
      <c r="Q33" s="171">
        <f>ROUND(E33*P33,2)</f>
        <v>0</v>
      </c>
      <c r="R33" s="171"/>
      <c r="S33" s="171" t="s">
        <v>255</v>
      </c>
      <c r="T33" s="172" t="s">
        <v>256</v>
      </c>
      <c r="U33" s="156">
        <v>0</v>
      </c>
      <c r="V33" s="156">
        <f>ROUND(E33*U33,2)</f>
        <v>0</v>
      </c>
      <c r="W33" s="156"/>
      <c r="X33" s="156" t="s">
        <v>257</v>
      </c>
      <c r="Y33" s="147"/>
      <c r="Z33" s="147"/>
      <c r="AA33" s="147"/>
      <c r="AB33" s="147"/>
      <c r="AC33" s="147"/>
      <c r="AD33" s="147"/>
      <c r="AE33" s="147"/>
      <c r="AF33" s="147"/>
      <c r="AG33" s="147" t="s">
        <v>1598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76" t="s">
        <v>1939</v>
      </c>
      <c r="D34" s="157"/>
      <c r="E34" s="158"/>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260</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76" t="s">
        <v>1932</v>
      </c>
      <c r="D35" s="157"/>
      <c r="E35" s="158"/>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260</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76" t="s">
        <v>127</v>
      </c>
      <c r="D36" s="157"/>
      <c r="E36" s="158">
        <v>1</v>
      </c>
      <c r="F36" s="156"/>
      <c r="G36" s="15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260</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6">
        <v>8</v>
      </c>
      <c r="B37" s="167" t="s">
        <v>2997</v>
      </c>
      <c r="C37" s="175" t="s">
        <v>2007</v>
      </c>
      <c r="D37" s="168" t="s">
        <v>1928</v>
      </c>
      <c r="E37" s="169">
        <v>2</v>
      </c>
      <c r="F37" s="170"/>
      <c r="G37" s="171">
        <f>ROUND(E37*F37,2)</f>
        <v>0</v>
      </c>
      <c r="H37" s="170"/>
      <c r="I37" s="171">
        <f>ROUND(E37*H37,2)</f>
        <v>0</v>
      </c>
      <c r="J37" s="170"/>
      <c r="K37" s="171">
        <f>ROUND(E37*J37,2)</f>
        <v>0</v>
      </c>
      <c r="L37" s="171">
        <v>21</v>
      </c>
      <c r="M37" s="171">
        <f>G37*(1+L37/100)</f>
        <v>0</v>
      </c>
      <c r="N37" s="171">
        <v>0</v>
      </c>
      <c r="O37" s="171">
        <f>ROUND(E37*N37,2)</f>
        <v>0</v>
      </c>
      <c r="P37" s="171">
        <v>0</v>
      </c>
      <c r="Q37" s="171">
        <f>ROUND(E37*P37,2)</f>
        <v>0</v>
      </c>
      <c r="R37" s="171"/>
      <c r="S37" s="171" t="s">
        <v>255</v>
      </c>
      <c r="T37" s="172" t="s">
        <v>256</v>
      </c>
      <c r="U37" s="156">
        <v>0</v>
      </c>
      <c r="V37" s="156">
        <f>ROUND(E37*U37,2)</f>
        <v>0</v>
      </c>
      <c r="W37" s="156"/>
      <c r="X37" s="156" t="s">
        <v>961</v>
      </c>
      <c r="Y37" s="147"/>
      <c r="Z37" s="147"/>
      <c r="AA37" s="147"/>
      <c r="AB37" s="147"/>
      <c r="AC37" s="147"/>
      <c r="AD37" s="147"/>
      <c r="AE37" s="147"/>
      <c r="AF37" s="147"/>
      <c r="AG37" s="147" t="s">
        <v>1617</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6" t="s">
        <v>1939</v>
      </c>
      <c r="D38" s="157"/>
      <c r="E38" s="158"/>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260</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76" t="s">
        <v>2020</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260</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6" t="s">
        <v>129</v>
      </c>
      <c r="D40" s="157"/>
      <c r="E40" s="158">
        <v>2</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260</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66">
        <v>9</v>
      </c>
      <c r="B41" s="167" t="s">
        <v>2998</v>
      </c>
      <c r="C41" s="175" t="s">
        <v>2999</v>
      </c>
      <c r="D41" s="168" t="s">
        <v>1928</v>
      </c>
      <c r="E41" s="169">
        <v>4</v>
      </c>
      <c r="F41" s="170"/>
      <c r="G41" s="171">
        <f>ROUND(E41*F41,2)</f>
        <v>0</v>
      </c>
      <c r="H41" s="170"/>
      <c r="I41" s="171">
        <f>ROUND(E41*H41,2)</f>
        <v>0</v>
      </c>
      <c r="J41" s="170"/>
      <c r="K41" s="171">
        <f>ROUND(E41*J41,2)</f>
        <v>0</v>
      </c>
      <c r="L41" s="171">
        <v>21</v>
      </c>
      <c r="M41" s="171">
        <f>G41*(1+L41/100)</f>
        <v>0</v>
      </c>
      <c r="N41" s="171">
        <v>0</v>
      </c>
      <c r="O41" s="171">
        <f>ROUND(E41*N41,2)</f>
        <v>0</v>
      </c>
      <c r="P41" s="171">
        <v>0</v>
      </c>
      <c r="Q41" s="171">
        <f>ROUND(E41*P41,2)</f>
        <v>0</v>
      </c>
      <c r="R41" s="171"/>
      <c r="S41" s="171" t="s">
        <v>255</v>
      </c>
      <c r="T41" s="172" t="s">
        <v>256</v>
      </c>
      <c r="U41" s="156">
        <v>0</v>
      </c>
      <c r="V41" s="156">
        <f>ROUND(E41*U41,2)</f>
        <v>0</v>
      </c>
      <c r="W41" s="156"/>
      <c r="X41" s="156" t="s">
        <v>961</v>
      </c>
      <c r="Y41" s="147"/>
      <c r="Z41" s="147"/>
      <c r="AA41" s="147"/>
      <c r="AB41" s="147"/>
      <c r="AC41" s="147"/>
      <c r="AD41" s="147"/>
      <c r="AE41" s="147"/>
      <c r="AF41" s="147"/>
      <c r="AG41" s="147" t="s">
        <v>1617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176" t="s">
        <v>1939</v>
      </c>
      <c r="D42" s="157"/>
      <c r="E42" s="158"/>
      <c r="F42" s="156"/>
      <c r="G42" s="156"/>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260</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76" t="s">
        <v>2001</v>
      </c>
      <c r="D43" s="157"/>
      <c r="E43" s="158"/>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260</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76" t="s">
        <v>2002</v>
      </c>
      <c r="D44" s="157"/>
      <c r="E44" s="158">
        <v>4</v>
      </c>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260</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6">
        <v>10</v>
      </c>
      <c r="B45" s="167" t="s">
        <v>3000</v>
      </c>
      <c r="C45" s="175" t="s">
        <v>3001</v>
      </c>
      <c r="D45" s="168" t="s">
        <v>1928</v>
      </c>
      <c r="E45" s="169">
        <v>3</v>
      </c>
      <c r="F45" s="170"/>
      <c r="G45" s="171">
        <f>ROUND(E45*F45,2)</f>
        <v>0</v>
      </c>
      <c r="H45" s="170"/>
      <c r="I45" s="171">
        <f>ROUND(E45*H45,2)</f>
        <v>0</v>
      </c>
      <c r="J45" s="170"/>
      <c r="K45" s="171">
        <f>ROUND(E45*J45,2)</f>
        <v>0</v>
      </c>
      <c r="L45" s="171">
        <v>21</v>
      </c>
      <c r="M45" s="171">
        <f>G45*(1+L45/100)</f>
        <v>0</v>
      </c>
      <c r="N45" s="171">
        <v>0</v>
      </c>
      <c r="O45" s="171">
        <f>ROUND(E45*N45,2)</f>
        <v>0</v>
      </c>
      <c r="P45" s="171">
        <v>0</v>
      </c>
      <c r="Q45" s="171">
        <f>ROUND(E45*P45,2)</f>
        <v>0</v>
      </c>
      <c r="R45" s="171"/>
      <c r="S45" s="171" t="s">
        <v>255</v>
      </c>
      <c r="T45" s="172" t="s">
        <v>256</v>
      </c>
      <c r="U45" s="156">
        <v>0</v>
      </c>
      <c r="V45" s="156">
        <f>ROUND(E45*U45,2)</f>
        <v>0</v>
      </c>
      <c r="W45" s="156"/>
      <c r="X45" s="156" t="s">
        <v>961</v>
      </c>
      <c r="Y45" s="147"/>
      <c r="Z45" s="147"/>
      <c r="AA45" s="147"/>
      <c r="AB45" s="147"/>
      <c r="AC45" s="147"/>
      <c r="AD45" s="147"/>
      <c r="AE45" s="147"/>
      <c r="AF45" s="147"/>
      <c r="AG45" s="147" t="s">
        <v>1617</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76" t="s">
        <v>1939</v>
      </c>
      <c r="D46" s="157"/>
      <c r="E46" s="158"/>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260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76" t="s">
        <v>2005</v>
      </c>
      <c r="D47" s="157"/>
      <c r="E47" s="158"/>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260</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76" t="s">
        <v>131</v>
      </c>
      <c r="D48" s="157"/>
      <c r="E48" s="158">
        <v>3</v>
      </c>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260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6">
        <v>11</v>
      </c>
      <c r="B49" s="167" t="s">
        <v>3002</v>
      </c>
      <c r="C49" s="175" t="s">
        <v>2017</v>
      </c>
      <c r="D49" s="168" t="s">
        <v>1928</v>
      </c>
      <c r="E49" s="169">
        <v>2</v>
      </c>
      <c r="F49" s="170"/>
      <c r="G49" s="171">
        <f>ROUND(E49*F49,2)</f>
        <v>0</v>
      </c>
      <c r="H49" s="170"/>
      <c r="I49" s="171">
        <f>ROUND(E49*H49,2)</f>
        <v>0</v>
      </c>
      <c r="J49" s="170"/>
      <c r="K49" s="171">
        <f>ROUND(E49*J49,2)</f>
        <v>0</v>
      </c>
      <c r="L49" s="171">
        <v>21</v>
      </c>
      <c r="M49" s="171">
        <f>G49*(1+L49/100)</f>
        <v>0</v>
      </c>
      <c r="N49" s="171">
        <v>0</v>
      </c>
      <c r="O49" s="171">
        <f>ROUND(E49*N49,2)</f>
        <v>0</v>
      </c>
      <c r="P49" s="171">
        <v>0</v>
      </c>
      <c r="Q49" s="171">
        <f>ROUND(E49*P49,2)</f>
        <v>0</v>
      </c>
      <c r="R49" s="171"/>
      <c r="S49" s="171" t="s">
        <v>255</v>
      </c>
      <c r="T49" s="172" t="s">
        <v>256</v>
      </c>
      <c r="U49" s="156">
        <v>0</v>
      </c>
      <c r="V49" s="156">
        <f>ROUND(E49*U49,2)</f>
        <v>0</v>
      </c>
      <c r="W49" s="156"/>
      <c r="X49" s="156" t="s">
        <v>961</v>
      </c>
      <c r="Y49" s="147"/>
      <c r="Z49" s="147"/>
      <c r="AA49" s="147"/>
      <c r="AB49" s="147"/>
      <c r="AC49" s="147"/>
      <c r="AD49" s="147"/>
      <c r="AE49" s="147"/>
      <c r="AF49" s="147"/>
      <c r="AG49" s="147" t="s">
        <v>1617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76" t="s">
        <v>1939</v>
      </c>
      <c r="D50" s="157"/>
      <c r="E50" s="158"/>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260</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76" t="s">
        <v>2020</v>
      </c>
      <c r="D51" s="157"/>
      <c r="E51" s="158"/>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260</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176" t="s">
        <v>129</v>
      </c>
      <c r="D52" s="157"/>
      <c r="E52" s="158">
        <v>2</v>
      </c>
      <c r="F52" s="156"/>
      <c r="G52" s="156"/>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260</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6">
        <v>12</v>
      </c>
      <c r="B53" s="167" t="s">
        <v>3003</v>
      </c>
      <c r="C53" s="175" t="s">
        <v>3004</v>
      </c>
      <c r="D53" s="168" t="s">
        <v>1928</v>
      </c>
      <c r="E53" s="169">
        <v>3</v>
      </c>
      <c r="F53" s="170"/>
      <c r="G53" s="171">
        <f>ROUND(E53*F53,2)</f>
        <v>0</v>
      </c>
      <c r="H53" s="170"/>
      <c r="I53" s="171">
        <f>ROUND(E53*H53,2)</f>
        <v>0</v>
      </c>
      <c r="J53" s="170"/>
      <c r="K53" s="171">
        <f>ROUND(E53*J53,2)</f>
        <v>0</v>
      </c>
      <c r="L53" s="171">
        <v>21</v>
      </c>
      <c r="M53" s="171">
        <f>G53*(1+L53/100)</f>
        <v>0</v>
      </c>
      <c r="N53" s="171">
        <v>0</v>
      </c>
      <c r="O53" s="171">
        <f>ROUND(E53*N53,2)</f>
        <v>0</v>
      </c>
      <c r="P53" s="171">
        <v>0</v>
      </c>
      <c r="Q53" s="171">
        <f>ROUND(E53*P53,2)</f>
        <v>0</v>
      </c>
      <c r="R53" s="171"/>
      <c r="S53" s="171" t="s">
        <v>255</v>
      </c>
      <c r="T53" s="172" t="s">
        <v>256</v>
      </c>
      <c r="U53" s="156">
        <v>0</v>
      </c>
      <c r="V53" s="156">
        <f>ROUND(E53*U53,2)</f>
        <v>0</v>
      </c>
      <c r="W53" s="156"/>
      <c r="X53" s="156" t="s">
        <v>961</v>
      </c>
      <c r="Y53" s="147"/>
      <c r="Z53" s="147"/>
      <c r="AA53" s="147"/>
      <c r="AB53" s="147"/>
      <c r="AC53" s="147"/>
      <c r="AD53" s="147"/>
      <c r="AE53" s="147"/>
      <c r="AF53" s="147"/>
      <c r="AG53" s="147" t="s">
        <v>1617</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6" t="s">
        <v>1939</v>
      </c>
      <c r="D54" s="157"/>
      <c r="E54" s="158"/>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260</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6" t="s">
        <v>2005</v>
      </c>
      <c r="D55" s="157"/>
      <c r="E55" s="158"/>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260</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6" t="s">
        <v>131</v>
      </c>
      <c r="D56" s="157"/>
      <c r="E56" s="158">
        <v>3</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260</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66">
        <v>13</v>
      </c>
      <c r="B57" s="167" t="s">
        <v>3005</v>
      </c>
      <c r="C57" s="175" t="s">
        <v>3006</v>
      </c>
      <c r="D57" s="168" t="s">
        <v>1928</v>
      </c>
      <c r="E57" s="169">
        <v>2</v>
      </c>
      <c r="F57" s="170"/>
      <c r="G57" s="171">
        <f>ROUND(E57*F57,2)</f>
        <v>0</v>
      </c>
      <c r="H57" s="170"/>
      <c r="I57" s="171">
        <f>ROUND(E57*H57,2)</f>
        <v>0</v>
      </c>
      <c r="J57" s="170"/>
      <c r="K57" s="171">
        <f>ROUND(E57*J57,2)</f>
        <v>0</v>
      </c>
      <c r="L57" s="171">
        <v>21</v>
      </c>
      <c r="M57" s="171">
        <f>G57*(1+L57/100)</f>
        <v>0</v>
      </c>
      <c r="N57" s="171">
        <v>0</v>
      </c>
      <c r="O57" s="171">
        <f>ROUND(E57*N57,2)</f>
        <v>0</v>
      </c>
      <c r="P57" s="171">
        <v>0</v>
      </c>
      <c r="Q57" s="171">
        <f>ROUND(E57*P57,2)</f>
        <v>0</v>
      </c>
      <c r="R57" s="171"/>
      <c r="S57" s="171" t="s">
        <v>255</v>
      </c>
      <c r="T57" s="172" t="s">
        <v>256</v>
      </c>
      <c r="U57" s="156">
        <v>0</v>
      </c>
      <c r="V57" s="156">
        <f>ROUND(E57*U57,2)</f>
        <v>0</v>
      </c>
      <c r="W57" s="156"/>
      <c r="X57" s="156" t="s">
        <v>961</v>
      </c>
      <c r="Y57" s="147"/>
      <c r="Z57" s="147"/>
      <c r="AA57" s="147"/>
      <c r="AB57" s="147"/>
      <c r="AC57" s="147"/>
      <c r="AD57" s="147"/>
      <c r="AE57" s="147"/>
      <c r="AF57" s="147"/>
      <c r="AG57" s="147" t="s">
        <v>1617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76" t="s">
        <v>1939</v>
      </c>
      <c r="D58" s="157"/>
      <c r="E58" s="158"/>
      <c r="F58" s="156"/>
      <c r="G58" s="15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260</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76" t="s">
        <v>2020</v>
      </c>
      <c r="D59" s="157"/>
      <c r="E59" s="158"/>
      <c r="F59" s="156"/>
      <c r="G59" s="15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260</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6" t="s">
        <v>129</v>
      </c>
      <c r="D60" s="157"/>
      <c r="E60" s="158">
        <v>2</v>
      </c>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260</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66">
        <v>14</v>
      </c>
      <c r="B61" s="167" t="s">
        <v>3007</v>
      </c>
      <c r="C61" s="175" t="s">
        <v>3008</v>
      </c>
      <c r="D61" s="168" t="s">
        <v>1928</v>
      </c>
      <c r="E61" s="169">
        <v>4</v>
      </c>
      <c r="F61" s="170"/>
      <c r="G61" s="171">
        <f>ROUND(E61*F61,2)</f>
        <v>0</v>
      </c>
      <c r="H61" s="170"/>
      <c r="I61" s="171">
        <f>ROUND(E61*H61,2)</f>
        <v>0</v>
      </c>
      <c r="J61" s="170"/>
      <c r="K61" s="171">
        <f>ROUND(E61*J61,2)</f>
        <v>0</v>
      </c>
      <c r="L61" s="171">
        <v>21</v>
      </c>
      <c r="M61" s="171">
        <f>G61*(1+L61/100)</f>
        <v>0</v>
      </c>
      <c r="N61" s="171">
        <v>0</v>
      </c>
      <c r="O61" s="171">
        <f>ROUND(E61*N61,2)</f>
        <v>0</v>
      </c>
      <c r="P61" s="171">
        <v>0</v>
      </c>
      <c r="Q61" s="171">
        <f>ROUND(E61*P61,2)</f>
        <v>0</v>
      </c>
      <c r="R61" s="171"/>
      <c r="S61" s="171" t="s">
        <v>255</v>
      </c>
      <c r="T61" s="172" t="s">
        <v>256</v>
      </c>
      <c r="U61" s="156">
        <v>0</v>
      </c>
      <c r="V61" s="156">
        <f>ROUND(E61*U61,2)</f>
        <v>0</v>
      </c>
      <c r="W61" s="156"/>
      <c r="X61" s="156" t="s">
        <v>961</v>
      </c>
      <c r="Y61" s="147"/>
      <c r="Z61" s="147"/>
      <c r="AA61" s="147"/>
      <c r="AB61" s="147"/>
      <c r="AC61" s="147"/>
      <c r="AD61" s="147"/>
      <c r="AE61" s="147"/>
      <c r="AF61" s="147"/>
      <c r="AG61" s="147" t="s">
        <v>1617</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76" t="s">
        <v>1939</v>
      </c>
      <c r="D62" s="157"/>
      <c r="E62" s="158"/>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260</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76" t="s">
        <v>2001</v>
      </c>
      <c r="D63" s="157"/>
      <c r="E63" s="158"/>
      <c r="F63" s="156"/>
      <c r="G63" s="156"/>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260</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6" t="s">
        <v>2002</v>
      </c>
      <c r="D64" s="157"/>
      <c r="E64" s="158">
        <v>4</v>
      </c>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260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6">
        <v>15</v>
      </c>
      <c r="B65" s="167" t="s">
        <v>3009</v>
      </c>
      <c r="C65" s="175" t="s">
        <v>3010</v>
      </c>
      <c r="D65" s="168" t="s">
        <v>1928</v>
      </c>
      <c r="E65" s="169">
        <v>4</v>
      </c>
      <c r="F65" s="170"/>
      <c r="G65" s="171">
        <f>ROUND(E65*F65,2)</f>
        <v>0</v>
      </c>
      <c r="H65" s="170"/>
      <c r="I65" s="171">
        <f>ROUND(E65*H65,2)</f>
        <v>0</v>
      </c>
      <c r="J65" s="170"/>
      <c r="K65" s="171">
        <f>ROUND(E65*J65,2)</f>
        <v>0</v>
      </c>
      <c r="L65" s="171">
        <v>21</v>
      </c>
      <c r="M65" s="171">
        <f>G65*(1+L65/100)</f>
        <v>0</v>
      </c>
      <c r="N65" s="171">
        <v>0</v>
      </c>
      <c r="O65" s="171">
        <f>ROUND(E65*N65,2)</f>
        <v>0</v>
      </c>
      <c r="P65" s="171">
        <v>0</v>
      </c>
      <c r="Q65" s="171">
        <f>ROUND(E65*P65,2)</f>
        <v>0</v>
      </c>
      <c r="R65" s="171"/>
      <c r="S65" s="171" t="s">
        <v>255</v>
      </c>
      <c r="T65" s="172" t="s">
        <v>256</v>
      </c>
      <c r="U65" s="156">
        <v>0</v>
      </c>
      <c r="V65" s="156">
        <f>ROUND(E65*U65,2)</f>
        <v>0</v>
      </c>
      <c r="W65" s="156"/>
      <c r="X65" s="156" t="s">
        <v>961</v>
      </c>
      <c r="Y65" s="147"/>
      <c r="Z65" s="147"/>
      <c r="AA65" s="147"/>
      <c r="AB65" s="147"/>
      <c r="AC65" s="147"/>
      <c r="AD65" s="147"/>
      <c r="AE65" s="147"/>
      <c r="AF65" s="147"/>
      <c r="AG65" s="147" t="s">
        <v>1617</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76" t="s">
        <v>1939</v>
      </c>
      <c r="D66" s="157"/>
      <c r="E66" s="158"/>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260</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76" t="s">
        <v>2020</v>
      </c>
      <c r="D67" s="157"/>
      <c r="E67" s="158"/>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260</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76" t="s">
        <v>2002</v>
      </c>
      <c r="D68" s="157"/>
      <c r="E68" s="158">
        <v>4</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260</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66">
        <v>16</v>
      </c>
      <c r="B69" s="167" t="s">
        <v>3011</v>
      </c>
      <c r="C69" s="175" t="s">
        <v>3012</v>
      </c>
      <c r="D69" s="168" t="s">
        <v>1928</v>
      </c>
      <c r="E69" s="169">
        <v>5</v>
      </c>
      <c r="F69" s="170"/>
      <c r="G69" s="171">
        <f>ROUND(E69*F69,2)</f>
        <v>0</v>
      </c>
      <c r="H69" s="170"/>
      <c r="I69" s="171">
        <f>ROUND(E69*H69,2)</f>
        <v>0</v>
      </c>
      <c r="J69" s="170"/>
      <c r="K69" s="171">
        <f>ROUND(E69*J69,2)</f>
        <v>0</v>
      </c>
      <c r="L69" s="171">
        <v>21</v>
      </c>
      <c r="M69" s="171">
        <f>G69*(1+L69/100)</f>
        <v>0</v>
      </c>
      <c r="N69" s="171">
        <v>0</v>
      </c>
      <c r="O69" s="171">
        <f>ROUND(E69*N69,2)</f>
        <v>0</v>
      </c>
      <c r="P69" s="171">
        <v>0</v>
      </c>
      <c r="Q69" s="171">
        <f>ROUND(E69*P69,2)</f>
        <v>0</v>
      </c>
      <c r="R69" s="171"/>
      <c r="S69" s="171" t="s">
        <v>255</v>
      </c>
      <c r="T69" s="172" t="s">
        <v>256</v>
      </c>
      <c r="U69" s="156">
        <v>0</v>
      </c>
      <c r="V69" s="156">
        <f>ROUND(E69*U69,2)</f>
        <v>0</v>
      </c>
      <c r="W69" s="156"/>
      <c r="X69" s="156" t="s">
        <v>961</v>
      </c>
      <c r="Y69" s="147"/>
      <c r="Z69" s="147"/>
      <c r="AA69" s="147"/>
      <c r="AB69" s="147"/>
      <c r="AC69" s="147"/>
      <c r="AD69" s="147"/>
      <c r="AE69" s="147"/>
      <c r="AF69" s="147"/>
      <c r="AG69" s="147" t="s">
        <v>1617</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76" t="s">
        <v>1939</v>
      </c>
      <c r="D70" s="157"/>
      <c r="E70" s="158"/>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260</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76" t="s">
        <v>2020</v>
      </c>
      <c r="D71" s="157"/>
      <c r="E71" s="158"/>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260</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76" t="s">
        <v>137</v>
      </c>
      <c r="D72" s="157"/>
      <c r="E72" s="158">
        <v>5</v>
      </c>
      <c r="F72" s="156"/>
      <c r="G72" s="1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260</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6">
        <v>17</v>
      </c>
      <c r="B73" s="167" t="s">
        <v>3013</v>
      </c>
      <c r="C73" s="175" t="s">
        <v>3014</v>
      </c>
      <c r="D73" s="168" t="s">
        <v>1928</v>
      </c>
      <c r="E73" s="169">
        <v>1</v>
      </c>
      <c r="F73" s="170"/>
      <c r="G73" s="171">
        <f>ROUND(E73*F73,2)</f>
        <v>0</v>
      </c>
      <c r="H73" s="170"/>
      <c r="I73" s="171">
        <f>ROUND(E73*H73,2)</f>
        <v>0</v>
      </c>
      <c r="J73" s="170"/>
      <c r="K73" s="171">
        <f>ROUND(E73*J73,2)</f>
        <v>0</v>
      </c>
      <c r="L73" s="171">
        <v>21</v>
      </c>
      <c r="M73" s="171">
        <f>G73*(1+L73/100)</f>
        <v>0</v>
      </c>
      <c r="N73" s="171">
        <v>0</v>
      </c>
      <c r="O73" s="171">
        <f>ROUND(E73*N73,2)</f>
        <v>0</v>
      </c>
      <c r="P73" s="171">
        <v>0</v>
      </c>
      <c r="Q73" s="171">
        <f>ROUND(E73*P73,2)</f>
        <v>0</v>
      </c>
      <c r="R73" s="171"/>
      <c r="S73" s="171" t="s">
        <v>255</v>
      </c>
      <c r="T73" s="172" t="s">
        <v>256</v>
      </c>
      <c r="U73" s="156">
        <v>0</v>
      </c>
      <c r="V73" s="156">
        <f>ROUND(E73*U73,2)</f>
        <v>0</v>
      </c>
      <c r="W73" s="156"/>
      <c r="X73" s="156" t="s">
        <v>961</v>
      </c>
      <c r="Y73" s="147"/>
      <c r="Z73" s="147"/>
      <c r="AA73" s="147"/>
      <c r="AB73" s="147"/>
      <c r="AC73" s="147"/>
      <c r="AD73" s="147"/>
      <c r="AE73" s="147"/>
      <c r="AF73" s="147"/>
      <c r="AG73" s="147" t="s">
        <v>1617</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176" t="s">
        <v>1939</v>
      </c>
      <c r="D74" s="157"/>
      <c r="E74" s="158"/>
      <c r="F74" s="156"/>
      <c r="G74" s="156"/>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260</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6" t="s">
        <v>2020</v>
      </c>
      <c r="D75" s="157"/>
      <c r="E75" s="158"/>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260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76" t="s">
        <v>127</v>
      </c>
      <c r="D76" s="157"/>
      <c r="E76" s="158">
        <v>1</v>
      </c>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260</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66">
        <v>18</v>
      </c>
      <c r="B77" s="167" t="s">
        <v>3015</v>
      </c>
      <c r="C77" s="175" t="s">
        <v>3016</v>
      </c>
      <c r="D77" s="168" t="s">
        <v>1928</v>
      </c>
      <c r="E77" s="169">
        <v>3</v>
      </c>
      <c r="F77" s="170"/>
      <c r="G77" s="171">
        <f>ROUND(E77*F77,2)</f>
        <v>0</v>
      </c>
      <c r="H77" s="170"/>
      <c r="I77" s="171">
        <f>ROUND(E77*H77,2)</f>
        <v>0</v>
      </c>
      <c r="J77" s="170"/>
      <c r="K77" s="171">
        <f>ROUND(E77*J77,2)</f>
        <v>0</v>
      </c>
      <c r="L77" s="171">
        <v>21</v>
      </c>
      <c r="M77" s="171">
        <f>G77*(1+L77/100)</f>
        <v>0</v>
      </c>
      <c r="N77" s="171">
        <v>0</v>
      </c>
      <c r="O77" s="171">
        <f>ROUND(E77*N77,2)</f>
        <v>0</v>
      </c>
      <c r="P77" s="171">
        <v>0</v>
      </c>
      <c r="Q77" s="171">
        <f>ROUND(E77*P77,2)</f>
        <v>0</v>
      </c>
      <c r="R77" s="171"/>
      <c r="S77" s="171" t="s">
        <v>255</v>
      </c>
      <c r="T77" s="172" t="s">
        <v>256</v>
      </c>
      <c r="U77" s="156">
        <v>0</v>
      </c>
      <c r="V77" s="156">
        <f>ROUND(E77*U77,2)</f>
        <v>0</v>
      </c>
      <c r="W77" s="156"/>
      <c r="X77" s="156" t="s">
        <v>961</v>
      </c>
      <c r="Y77" s="147"/>
      <c r="Z77" s="147"/>
      <c r="AA77" s="147"/>
      <c r="AB77" s="147"/>
      <c r="AC77" s="147"/>
      <c r="AD77" s="147"/>
      <c r="AE77" s="147"/>
      <c r="AF77" s="147"/>
      <c r="AG77" s="147" t="s">
        <v>1617</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76" t="s">
        <v>1939</v>
      </c>
      <c r="D78" s="157"/>
      <c r="E78" s="158"/>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260</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76" t="s">
        <v>2020</v>
      </c>
      <c r="D79" s="157"/>
      <c r="E79" s="158"/>
      <c r="F79" s="156"/>
      <c r="G79" s="1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260</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76" t="s">
        <v>131</v>
      </c>
      <c r="D80" s="157"/>
      <c r="E80" s="158">
        <v>3</v>
      </c>
      <c r="F80" s="156"/>
      <c r="G80" s="156"/>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260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66">
        <v>19</v>
      </c>
      <c r="B81" s="167" t="s">
        <v>3017</v>
      </c>
      <c r="C81" s="175" t="s">
        <v>3018</v>
      </c>
      <c r="D81" s="168" t="s">
        <v>1928</v>
      </c>
      <c r="E81" s="169">
        <v>2</v>
      </c>
      <c r="F81" s="170"/>
      <c r="G81" s="171">
        <f>ROUND(E81*F81,2)</f>
        <v>0</v>
      </c>
      <c r="H81" s="170"/>
      <c r="I81" s="171">
        <f>ROUND(E81*H81,2)</f>
        <v>0</v>
      </c>
      <c r="J81" s="170"/>
      <c r="K81" s="171">
        <f>ROUND(E81*J81,2)</f>
        <v>0</v>
      </c>
      <c r="L81" s="171">
        <v>21</v>
      </c>
      <c r="M81" s="171">
        <f>G81*(1+L81/100)</f>
        <v>0</v>
      </c>
      <c r="N81" s="171">
        <v>0</v>
      </c>
      <c r="O81" s="171">
        <f>ROUND(E81*N81,2)</f>
        <v>0</v>
      </c>
      <c r="P81" s="171">
        <v>0</v>
      </c>
      <c r="Q81" s="171">
        <f>ROUND(E81*P81,2)</f>
        <v>0</v>
      </c>
      <c r="R81" s="171"/>
      <c r="S81" s="171" t="s">
        <v>255</v>
      </c>
      <c r="T81" s="172" t="s">
        <v>256</v>
      </c>
      <c r="U81" s="156">
        <v>0</v>
      </c>
      <c r="V81" s="156">
        <f>ROUND(E81*U81,2)</f>
        <v>0</v>
      </c>
      <c r="W81" s="156"/>
      <c r="X81" s="156" t="s">
        <v>257</v>
      </c>
      <c r="Y81" s="147"/>
      <c r="Z81" s="147"/>
      <c r="AA81" s="147"/>
      <c r="AB81" s="147"/>
      <c r="AC81" s="147"/>
      <c r="AD81" s="147"/>
      <c r="AE81" s="147"/>
      <c r="AF81" s="147"/>
      <c r="AG81" s="147" t="s">
        <v>1598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66" t="s">
        <v>3019</v>
      </c>
      <c r="D82" s="267"/>
      <c r="E82" s="267"/>
      <c r="F82" s="267"/>
      <c r="G82" s="267"/>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404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76" t="s">
        <v>1939</v>
      </c>
      <c r="D83" s="157"/>
      <c r="E83" s="158"/>
      <c r="F83" s="156"/>
      <c r="G83" s="156"/>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260</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176" t="s">
        <v>129</v>
      </c>
      <c r="D84" s="157"/>
      <c r="E84" s="158">
        <v>2</v>
      </c>
      <c r="F84" s="156"/>
      <c r="G84" s="156"/>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260</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66">
        <v>20</v>
      </c>
      <c r="B85" s="167" t="s">
        <v>3020</v>
      </c>
      <c r="C85" s="175" t="s">
        <v>1951</v>
      </c>
      <c r="D85" s="168" t="s">
        <v>376</v>
      </c>
      <c r="E85" s="169">
        <v>26</v>
      </c>
      <c r="F85" s="170"/>
      <c r="G85" s="171">
        <f>ROUND(E85*F85,2)</f>
        <v>0</v>
      </c>
      <c r="H85" s="170"/>
      <c r="I85" s="171">
        <f>ROUND(E85*H85,2)</f>
        <v>0</v>
      </c>
      <c r="J85" s="170"/>
      <c r="K85" s="171">
        <f>ROUND(E85*J85,2)</f>
        <v>0</v>
      </c>
      <c r="L85" s="171">
        <v>21</v>
      </c>
      <c r="M85" s="171">
        <f>G85*(1+L85/100)</f>
        <v>0</v>
      </c>
      <c r="N85" s="171">
        <v>0</v>
      </c>
      <c r="O85" s="171">
        <f>ROUND(E85*N85,2)</f>
        <v>0</v>
      </c>
      <c r="P85" s="171">
        <v>0</v>
      </c>
      <c r="Q85" s="171">
        <f>ROUND(E85*P85,2)</f>
        <v>0</v>
      </c>
      <c r="R85" s="171"/>
      <c r="S85" s="171" t="s">
        <v>255</v>
      </c>
      <c r="T85" s="172" t="s">
        <v>256</v>
      </c>
      <c r="U85" s="156">
        <v>0</v>
      </c>
      <c r="V85" s="156">
        <f>ROUND(E85*U85,2)</f>
        <v>0</v>
      </c>
      <c r="W85" s="156"/>
      <c r="X85" s="156" t="s">
        <v>961</v>
      </c>
      <c r="Y85" s="147"/>
      <c r="Z85" s="147"/>
      <c r="AA85" s="147"/>
      <c r="AB85" s="147"/>
      <c r="AC85" s="147"/>
      <c r="AD85" s="147"/>
      <c r="AE85" s="147"/>
      <c r="AF85" s="147"/>
      <c r="AG85" s="147" t="s">
        <v>1617</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76" t="s">
        <v>1939</v>
      </c>
      <c r="D86" s="157"/>
      <c r="E86" s="158"/>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260</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76" t="s">
        <v>3021</v>
      </c>
      <c r="D87" s="157"/>
      <c r="E87" s="158"/>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260</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76" t="s">
        <v>3022</v>
      </c>
      <c r="D88" s="157"/>
      <c r="E88" s="158">
        <v>26</v>
      </c>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260</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66">
        <v>21</v>
      </c>
      <c r="B89" s="167" t="s">
        <v>3023</v>
      </c>
      <c r="C89" s="175" t="s">
        <v>2082</v>
      </c>
      <c r="D89" s="168" t="s">
        <v>376</v>
      </c>
      <c r="E89" s="169">
        <v>47</v>
      </c>
      <c r="F89" s="170"/>
      <c r="G89" s="171">
        <f>ROUND(E89*F89,2)</f>
        <v>0</v>
      </c>
      <c r="H89" s="170"/>
      <c r="I89" s="171">
        <f>ROUND(E89*H89,2)</f>
        <v>0</v>
      </c>
      <c r="J89" s="170"/>
      <c r="K89" s="171">
        <f>ROUND(E89*J89,2)</f>
        <v>0</v>
      </c>
      <c r="L89" s="171">
        <v>21</v>
      </c>
      <c r="M89" s="171">
        <f>G89*(1+L89/100)</f>
        <v>0</v>
      </c>
      <c r="N89" s="171">
        <v>0</v>
      </c>
      <c r="O89" s="171">
        <f>ROUND(E89*N89,2)</f>
        <v>0</v>
      </c>
      <c r="P89" s="171">
        <v>0</v>
      </c>
      <c r="Q89" s="171">
        <f>ROUND(E89*P89,2)</f>
        <v>0</v>
      </c>
      <c r="R89" s="171"/>
      <c r="S89" s="171" t="s">
        <v>255</v>
      </c>
      <c r="T89" s="172" t="s">
        <v>256</v>
      </c>
      <c r="U89" s="156">
        <v>0</v>
      </c>
      <c r="V89" s="156">
        <f>ROUND(E89*U89,2)</f>
        <v>0</v>
      </c>
      <c r="W89" s="156"/>
      <c r="X89" s="156" t="s">
        <v>961</v>
      </c>
      <c r="Y89" s="147"/>
      <c r="Z89" s="147"/>
      <c r="AA89" s="147"/>
      <c r="AB89" s="147"/>
      <c r="AC89" s="147"/>
      <c r="AD89" s="147"/>
      <c r="AE89" s="147"/>
      <c r="AF89" s="147"/>
      <c r="AG89" s="147" t="s">
        <v>1617</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176" t="s">
        <v>1939</v>
      </c>
      <c r="D90" s="157"/>
      <c r="E90" s="158"/>
      <c r="F90" s="156"/>
      <c r="G90" s="156"/>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260</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76" t="s">
        <v>3024</v>
      </c>
      <c r="D91" s="157"/>
      <c r="E91" s="158"/>
      <c r="F91" s="156"/>
      <c r="G91" s="15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260</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76" t="s">
        <v>3025</v>
      </c>
      <c r="D92" s="157"/>
      <c r="E92" s="158">
        <v>47</v>
      </c>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260</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66">
        <v>22</v>
      </c>
      <c r="B93" s="167" t="s">
        <v>3026</v>
      </c>
      <c r="C93" s="175" t="s">
        <v>3027</v>
      </c>
      <c r="D93" s="168" t="s">
        <v>376</v>
      </c>
      <c r="E93" s="169">
        <v>7</v>
      </c>
      <c r="F93" s="170"/>
      <c r="G93" s="171">
        <f>ROUND(E93*F93,2)</f>
        <v>0</v>
      </c>
      <c r="H93" s="170"/>
      <c r="I93" s="171">
        <f>ROUND(E93*H93,2)</f>
        <v>0</v>
      </c>
      <c r="J93" s="170"/>
      <c r="K93" s="171">
        <f>ROUND(E93*J93,2)</f>
        <v>0</v>
      </c>
      <c r="L93" s="171">
        <v>21</v>
      </c>
      <c r="M93" s="171">
        <f>G93*(1+L93/100)</f>
        <v>0</v>
      </c>
      <c r="N93" s="171">
        <v>0</v>
      </c>
      <c r="O93" s="171">
        <f>ROUND(E93*N93,2)</f>
        <v>0</v>
      </c>
      <c r="P93" s="171">
        <v>0</v>
      </c>
      <c r="Q93" s="171">
        <f>ROUND(E93*P93,2)</f>
        <v>0</v>
      </c>
      <c r="R93" s="171"/>
      <c r="S93" s="171" t="s">
        <v>255</v>
      </c>
      <c r="T93" s="172" t="s">
        <v>256</v>
      </c>
      <c r="U93" s="156">
        <v>0</v>
      </c>
      <c r="V93" s="156">
        <f>ROUND(E93*U93,2)</f>
        <v>0</v>
      </c>
      <c r="W93" s="156"/>
      <c r="X93" s="156" t="s">
        <v>257</v>
      </c>
      <c r="Y93" s="147"/>
      <c r="Z93" s="147"/>
      <c r="AA93" s="147"/>
      <c r="AB93" s="147"/>
      <c r="AC93" s="147"/>
      <c r="AD93" s="147"/>
      <c r="AE93" s="147"/>
      <c r="AF93" s="147"/>
      <c r="AG93" s="147" t="s">
        <v>1598</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266" t="s">
        <v>3028</v>
      </c>
      <c r="D94" s="267"/>
      <c r="E94" s="267"/>
      <c r="F94" s="267"/>
      <c r="G94" s="267"/>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404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76" t="s">
        <v>2097</v>
      </c>
      <c r="D95" s="157"/>
      <c r="E95" s="158"/>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260</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76" t="s">
        <v>2062</v>
      </c>
      <c r="D96" s="157"/>
      <c r="E96" s="158">
        <v>7</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260</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66">
        <v>23</v>
      </c>
      <c r="B97" s="167" t="s">
        <v>3029</v>
      </c>
      <c r="C97" s="175" t="s">
        <v>1954</v>
      </c>
      <c r="D97" s="168" t="s">
        <v>376</v>
      </c>
      <c r="E97" s="169">
        <v>26</v>
      </c>
      <c r="F97" s="170"/>
      <c r="G97" s="171">
        <f>ROUND(E97*F97,2)</f>
        <v>0</v>
      </c>
      <c r="H97" s="170"/>
      <c r="I97" s="171">
        <f>ROUND(E97*H97,2)</f>
        <v>0</v>
      </c>
      <c r="J97" s="170"/>
      <c r="K97" s="171">
        <f>ROUND(E97*J97,2)</f>
        <v>0</v>
      </c>
      <c r="L97" s="171">
        <v>21</v>
      </c>
      <c r="M97" s="171">
        <f>G97*(1+L97/100)</f>
        <v>0</v>
      </c>
      <c r="N97" s="171">
        <v>0</v>
      </c>
      <c r="O97" s="171">
        <f>ROUND(E97*N97,2)</f>
        <v>0</v>
      </c>
      <c r="P97" s="171">
        <v>0</v>
      </c>
      <c r="Q97" s="171">
        <f>ROUND(E97*P97,2)</f>
        <v>0</v>
      </c>
      <c r="R97" s="171"/>
      <c r="S97" s="171" t="s">
        <v>255</v>
      </c>
      <c r="T97" s="172" t="s">
        <v>256</v>
      </c>
      <c r="U97" s="156">
        <v>0</v>
      </c>
      <c r="V97" s="156">
        <f>ROUND(E97*U97,2)</f>
        <v>0</v>
      </c>
      <c r="W97" s="156"/>
      <c r="X97" s="156" t="s">
        <v>961</v>
      </c>
      <c r="Y97" s="147"/>
      <c r="Z97" s="147"/>
      <c r="AA97" s="147"/>
      <c r="AB97" s="147"/>
      <c r="AC97" s="147"/>
      <c r="AD97" s="147"/>
      <c r="AE97" s="147"/>
      <c r="AF97" s="147"/>
      <c r="AG97" s="147" t="s">
        <v>1617</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266" t="s">
        <v>2091</v>
      </c>
      <c r="D98" s="267"/>
      <c r="E98" s="267"/>
      <c r="F98" s="267"/>
      <c r="G98" s="267"/>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404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76" t="s">
        <v>1939</v>
      </c>
      <c r="D99" s="157"/>
      <c r="E99" s="158"/>
      <c r="F99" s="156"/>
      <c r="G99" s="15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260</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176" t="s">
        <v>3021</v>
      </c>
      <c r="D100" s="157"/>
      <c r="E100" s="158"/>
      <c r="F100" s="156"/>
      <c r="G100" s="156"/>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260</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54"/>
      <c r="B101" s="155"/>
      <c r="C101" s="176" t="s">
        <v>3022</v>
      </c>
      <c r="D101" s="157"/>
      <c r="E101" s="158">
        <v>26</v>
      </c>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260</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2.5" outlineLevel="1" x14ac:dyDescent="0.2">
      <c r="A102" s="166">
        <v>24</v>
      </c>
      <c r="B102" s="167" t="s">
        <v>3030</v>
      </c>
      <c r="C102" s="175" t="s">
        <v>3031</v>
      </c>
      <c r="D102" s="168" t="s">
        <v>2067</v>
      </c>
      <c r="E102" s="169">
        <v>45</v>
      </c>
      <c r="F102" s="170"/>
      <c r="G102" s="171">
        <f>ROUND(E102*F102,2)</f>
        <v>0</v>
      </c>
      <c r="H102" s="170"/>
      <c r="I102" s="171">
        <f>ROUND(E102*H102,2)</f>
        <v>0</v>
      </c>
      <c r="J102" s="170"/>
      <c r="K102" s="171">
        <f>ROUND(E102*J102,2)</f>
        <v>0</v>
      </c>
      <c r="L102" s="171">
        <v>21</v>
      </c>
      <c r="M102" s="171">
        <f>G102*(1+L102/100)</f>
        <v>0</v>
      </c>
      <c r="N102" s="171">
        <v>0</v>
      </c>
      <c r="O102" s="171">
        <f>ROUND(E102*N102,2)</f>
        <v>0</v>
      </c>
      <c r="P102" s="171">
        <v>0</v>
      </c>
      <c r="Q102" s="171">
        <f>ROUND(E102*P102,2)</f>
        <v>0</v>
      </c>
      <c r="R102" s="171"/>
      <c r="S102" s="171" t="s">
        <v>255</v>
      </c>
      <c r="T102" s="172" t="s">
        <v>256</v>
      </c>
      <c r="U102" s="156">
        <v>0</v>
      </c>
      <c r="V102" s="156">
        <f>ROUND(E102*U102,2)</f>
        <v>0</v>
      </c>
      <c r="W102" s="156"/>
      <c r="X102" s="156" t="s">
        <v>257</v>
      </c>
      <c r="Y102" s="147"/>
      <c r="Z102" s="147"/>
      <c r="AA102" s="147"/>
      <c r="AB102" s="147"/>
      <c r="AC102" s="147"/>
      <c r="AD102" s="147"/>
      <c r="AE102" s="147"/>
      <c r="AF102" s="147"/>
      <c r="AG102" s="147" t="s">
        <v>1598</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266" t="s">
        <v>2101</v>
      </c>
      <c r="D103" s="267"/>
      <c r="E103" s="267"/>
      <c r="F103" s="267"/>
      <c r="G103" s="267"/>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404</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76" t="s">
        <v>1931</v>
      </c>
      <c r="D104" s="157"/>
      <c r="E104" s="158"/>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260</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176" t="s">
        <v>3032</v>
      </c>
      <c r="D105" s="157"/>
      <c r="E105" s="158"/>
      <c r="F105" s="156"/>
      <c r="G105" s="156"/>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260</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176" t="s">
        <v>3033</v>
      </c>
      <c r="D106" s="157"/>
      <c r="E106" s="158">
        <v>45</v>
      </c>
      <c r="F106" s="156"/>
      <c r="G106" s="156"/>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260</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2.5" outlineLevel="1" x14ac:dyDescent="0.2">
      <c r="A107" s="166">
        <v>25</v>
      </c>
      <c r="B107" s="167" t="s">
        <v>3034</v>
      </c>
      <c r="C107" s="175" t="s">
        <v>3035</v>
      </c>
      <c r="D107" s="168" t="s">
        <v>2067</v>
      </c>
      <c r="E107" s="169">
        <v>101</v>
      </c>
      <c r="F107" s="170"/>
      <c r="G107" s="171">
        <f>ROUND(E107*F107,2)</f>
        <v>0</v>
      </c>
      <c r="H107" s="170"/>
      <c r="I107" s="171">
        <f>ROUND(E107*H107,2)</f>
        <v>0</v>
      </c>
      <c r="J107" s="170"/>
      <c r="K107" s="171">
        <f>ROUND(E107*J107,2)</f>
        <v>0</v>
      </c>
      <c r="L107" s="171">
        <v>21</v>
      </c>
      <c r="M107" s="171">
        <f>G107*(1+L107/100)</f>
        <v>0</v>
      </c>
      <c r="N107" s="171">
        <v>0</v>
      </c>
      <c r="O107" s="171">
        <f>ROUND(E107*N107,2)</f>
        <v>0</v>
      </c>
      <c r="P107" s="171">
        <v>0</v>
      </c>
      <c r="Q107" s="171">
        <f>ROUND(E107*P107,2)</f>
        <v>0</v>
      </c>
      <c r="R107" s="171"/>
      <c r="S107" s="171" t="s">
        <v>255</v>
      </c>
      <c r="T107" s="172" t="s">
        <v>256</v>
      </c>
      <c r="U107" s="156">
        <v>0</v>
      </c>
      <c r="V107" s="156">
        <f>ROUND(E107*U107,2)</f>
        <v>0</v>
      </c>
      <c r="W107" s="156"/>
      <c r="X107" s="156" t="s">
        <v>257</v>
      </c>
      <c r="Y107" s="147"/>
      <c r="Z107" s="147"/>
      <c r="AA107" s="147"/>
      <c r="AB107" s="147"/>
      <c r="AC107" s="147"/>
      <c r="AD107" s="147"/>
      <c r="AE107" s="147"/>
      <c r="AF107" s="147"/>
      <c r="AG107" s="147" t="s">
        <v>1598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266" t="s">
        <v>3036</v>
      </c>
      <c r="D108" s="267"/>
      <c r="E108" s="267"/>
      <c r="F108" s="267"/>
      <c r="G108" s="267"/>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404</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54"/>
      <c r="B109" s="155"/>
      <c r="C109" s="176" t="s">
        <v>1931</v>
      </c>
      <c r="D109" s="157"/>
      <c r="E109" s="158"/>
      <c r="F109" s="156"/>
      <c r="G109" s="156"/>
      <c r="H109" s="156"/>
      <c r="I109" s="156"/>
      <c r="J109" s="156"/>
      <c r="K109" s="156"/>
      <c r="L109" s="156"/>
      <c r="M109" s="156"/>
      <c r="N109" s="156"/>
      <c r="O109" s="156"/>
      <c r="P109" s="156"/>
      <c r="Q109" s="156"/>
      <c r="R109" s="156"/>
      <c r="S109" s="156"/>
      <c r="T109" s="156"/>
      <c r="U109" s="156"/>
      <c r="V109" s="156"/>
      <c r="W109" s="156"/>
      <c r="X109" s="156"/>
      <c r="Y109" s="147"/>
      <c r="Z109" s="147"/>
      <c r="AA109" s="147"/>
      <c r="AB109" s="147"/>
      <c r="AC109" s="147"/>
      <c r="AD109" s="147"/>
      <c r="AE109" s="147"/>
      <c r="AF109" s="147"/>
      <c r="AG109" s="147" t="s">
        <v>260</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76" t="s">
        <v>3037</v>
      </c>
      <c r="D110" s="157"/>
      <c r="E110" s="158"/>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260</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76" t="s">
        <v>3038</v>
      </c>
      <c r="D111" s="157"/>
      <c r="E111" s="158">
        <v>101</v>
      </c>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260</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89">
        <v>26</v>
      </c>
      <c r="B112" s="190" t="s">
        <v>3039</v>
      </c>
      <c r="C112" s="196" t="s">
        <v>1957</v>
      </c>
      <c r="D112" s="191" t="s">
        <v>1024</v>
      </c>
      <c r="E112" s="192">
        <v>90</v>
      </c>
      <c r="F112" s="193"/>
      <c r="G112" s="194">
        <f t="shared" ref="G112:G117" si="0">ROUND(E112*F112,2)</f>
        <v>0</v>
      </c>
      <c r="H112" s="193"/>
      <c r="I112" s="194">
        <f t="shared" ref="I112:I117" si="1">ROUND(E112*H112,2)</f>
        <v>0</v>
      </c>
      <c r="J112" s="193"/>
      <c r="K112" s="194">
        <f t="shared" ref="K112:K117" si="2">ROUND(E112*J112,2)</f>
        <v>0</v>
      </c>
      <c r="L112" s="194">
        <v>21</v>
      </c>
      <c r="M112" s="194">
        <f t="shared" ref="M112:M117" si="3">G112*(1+L112/100)</f>
        <v>0</v>
      </c>
      <c r="N112" s="194">
        <v>0</v>
      </c>
      <c r="O112" s="194">
        <f t="shared" ref="O112:O117" si="4">ROUND(E112*N112,2)</f>
        <v>0</v>
      </c>
      <c r="P112" s="194">
        <v>0</v>
      </c>
      <c r="Q112" s="194">
        <f t="shared" ref="Q112:Q117" si="5">ROUND(E112*P112,2)</f>
        <v>0</v>
      </c>
      <c r="R112" s="194"/>
      <c r="S112" s="194" t="s">
        <v>255</v>
      </c>
      <c r="T112" s="195" t="s">
        <v>256</v>
      </c>
      <c r="U112" s="156">
        <v>0</v>
      </c>
      <c r="V112" s="156">
        <f t="shared" ref="V112:V117" si="6">ROUND(E112*U112,2)</f>
        <v>0</v>
      </c>
      <c r="W112" s="156"/>
      <c r="X112" s="156" t="s">
        <v>961</v>
      </c>
      <c r="Y112" s="147"/>
      <c r="Z112" s="147"/>
      <c r="AA112" s="147"/>
      <c r="AB112" s="147"/>
      <c r="AC112" s="147"/>
      <c r="AD112" s="147"/>
      <c r="AE112" s="147"/>
      <c r="AF112" s="147"/>
      <c r="AG112" s="147" t="s">
        <v>1617</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89">
        <v>27</v>
      </c>
      <c r="B113" s="190" t="s">
        <v>3040</v>
      </c>
      <c r="C113" s="196" t="s">
        <v>1959</v>
      </c>
      <c r="D113" s="191" t="s">
        <v>0</v>
      </c>
      <c r="E113" s="192">
        <v>10</v>
      </c>
      <c r="F113" s="193"/>
      <c r="G113" s="194">
        <f t="shared" si="0"/>
        <v>0</v>
      </c>
      <c r="H113" s="193"/>
      <c r="I113" s="194">
        <f t="shared" si="1"/>
        <v>0</v>
      </c>
      <c r="J113" s="193"/>
      <c r="K113" s="194">
        <f t="shared" si="2"/>
        <v>0</v>
      </c>
      <c r="L113" s="194">
        <v>21</v>
      </c>
      <c r="M113" s="194">
        <f t="shared" si="3"/>
        <v>0</v>
      </c>
      <c r="N113" s="194">
        <v>0</v>
      </c>
      <c r="O113" s="194">
        <f t="shared" si="4"/>
        <v>0</v>
      </c>
      <c r="P113" s="194">
        <v>0</v>
      </c>
      <c r="Q113" s="194">
        <f t="shared" si="5"/>
        <v>0</v>
      </c>
      <c r="R113" s="194"/>
      <c r="S113" s="194" t="s">
        <v>255</v>
      </c>
      <c r="T113" s="195" t="s">
        <v>256</v>
      </c>
      <c r="U113" s="156">
        <v>0</v>
      </c>
      <c r="V113" s="156">
        <f t="shared" si="6"/>
        <v>0</v>
      </c>
      <c r="W113" s="156"/>
      <c r="X113" s="156" t="s">
        <v>257</v>
      </c>
      <c r="Y113" s="147"/>
      <c r="Z113" s="147"/>
      <c r="AA113" s="147"/>
      <c r="AB113" s="147"/>
      <c r="AC113" s="147"/>
      <c r="AD113" s="147"/>
      <c r="AE113" s="147"/>
      <c r="AF113" s="147"/>
      <c r="AG113" s="147" t="s">
        <v>1598</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89">
        <v>28</v>
      </c>
      <c r="B114" s="190" t="s">
        <v>2437</v>
      </c>
      <c r="C114" s="196" t="s">
        <v>1961</v>
      </c>
      <c r="D114" s="191" t="s">
        <v>792</v>
      </c>
      <c r="E114" s="192">
        <v>1</v>
      </c>
      <c r="F114" s="193"/>
      <c r="G114" s="194">
        <f t="shared" si="0"/>
        <v>0</v>
      </c>
      <c r="H114" s="193"/>
      <c r="I114" s="194">
        <f t="shared" si="1"/>
        <v>0</v>
      </c>
      <c r="J114" s="193"/>
      <c r="K114" s="194">
        <f t="shared" si="2"/>
        <v>0</v>
      </c>
      <c r="L114" s="194">
        <v>21</v>
      </c>
      <c r="M114" s="194">
        <f t="shared" si="3"/>
        <v>0</v>
      </c>
      <c r="N114" s="194">
        <v>0</v>
      </c>
      <c r="O114" s="194">
        <f t="shared" si="4"/>
        <v>0</v>
      </c>
      <c r="P114" s="194">
        <v>0</v>
      </c>
      <c r="Q114" s="194">
        <f t="shared" si="5"/>
        <v>0</v>
      </c>
      <c r="R114" s="194"/>
      <c r="S114" s="194" t="s">
        <v>255</v>
      </c>
      <c r="T114" s="195" t="s">
        <v>256</v>
      </c>
      <c r="U114" s="156">
        <v>0</v>
      </c>
      <c r="V114" s="156">
        <f t="shared" si="6"/>
        <v>0</v>
      </c>
      <c r="W114" s="156"/>
      <c r="X114" s="156" t="s">
        <v>257</v>
      </c>
      <c r="Y114" s="147"/>
      <c r="Z114" s="147"/>
      <c r="AA114" s="147"/>
      <c r="AB114" s="147"/>
      <c r="AC114" s="147"/>
      <c r="AD114" s="147"/>
      <c r="AE114" s="147"/>
      <c r="AF114" s="147"/>
      <c r="AG114" s="147" t="s">
        <v>1598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89">
        <v>29</v>
      </c>
      <c r="B115" s="190" t="s">
        <v>3041</v>
      </c>
      <c r="C115" s="196" t="s">
        <v>1963</v>
      </c>
      <c r="D115" s="191" t="s">
        <v>1964</v>
      </c>
      <c r="E115" s="192">
        <v>1</v>
      </c>
      <c r="F115" s="193"/>
      <c r="G115" s="194">
        <f t="shared" si="0"/>
        <v>0</v>
      </c>
      <c r="H115" s="193"/>
      <c r="I115" s="194">
        <f t="shared" si="1"/>
        <v>0</v>
      </c>
      <c r="J115" s="193"/>
      <c r="K115" s="194">
        <f t="shared" si="2"/>
        <v>0</v>
      </c>
      <c r="L115" s="194">
        <v>21</v>
      </c>
      <c r="M115" s="194">
        <f t="shared" si="3"/>
        <v>0</v>
      </c>
      <c r="N115" s="194">
        <v>0</v>
      </c>
      <c r="O115" s="194">
        <f t="shared" si="4"/>
        <v>0</v>
      </c>
      <c r="P115" s="194">
        <v>0</v>
      </c>
      <c r="Q115" s="194">
        <f t="shared" si="5"/>
        <v>0</v>
      </c>
      <c r="R115" s="194"/>
      <c r="S115" s="194" t="s">
        <v>255</v>
      </c>
      <c r="T115" s="195" t="s">
        <v>256</v>
      </c>
      <c r="U115" s="156">
        <v>0</v>
      </c>
      <c r="V115" s="156">
        <f t="shared" si="6"/>
        <v>0</v>
      </c>
      <c r="W115" s="156"/>
      <c r="X115" s="156" t="s">
        <v>257</v>
      </c>
      <c r="Y115" s="147"/>
      <c r="Z115" s="147"/>
      <c r="AA115" s="147"/>
      <c r="AB115" s="147"/>
      <c r="AC115" s="147"/>
      <c r="AD115" s="147"/>
      <c r="AE115" s="147"/>
      <c r="AF115" s="147"/>
      <c r="AG115" s="147" t="s">
        <v>1598</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89">
        <v>30</v>
      </c>
      <c r="B116" s="190" t="s">
        <v>2441</v>
      </c>
      <c r="C116" s="196" t="s">
        <v>1966</v>
      </c>
      <c r="D116" s="191" t="s">
        <v>792</v>
      </c>
      <c r="E116" s="192">
        <v>1</v>
      </c>
      <c r="F116" s="193"/>
      <c r="G116" s="194">
        <f t="shared" si="0"/>
        <v>0</v>
      </c>
      <c r="H116" s="193"/>
      <c r="I116" s="194">
        <f t="shared" si="1"/>
        <v>0</v>
      </c>
      <c r="J116" s="193"/>
      <c r="K116" s="194">
        <f t="shared" si="2"/>
        <v>0</v>
      </c>
      <c r="L116" s="194">
        <v>21</v>
      </c>
      <c r="M116" s="194">
        <f t="shared" si="3"/>
        <v>0</v>
      </c>
      <c r="N116" s="194">
        <v>0</v>
      </c>
      <c r="O116" s="194">
        <f t="shared" si="4"/>
        <v>0</v>
      </c>
      <c r="P116" s="194">
        <v>0</v>
      </c>
      <c r="Q116" s="194">
        <f t="shared" si="5"/>
        <v>0</v>
      </c>
      <c r="R116" s="194"/>
      <c r="S116" s="194" t="s">
        <v>255</v>
      </c>
      <c r="T116" s="195" t="s">
        <v>256</v>
      </c>
      <c r="U116" s="156">
        <v>0</v>
      </c>
      <c r="V116" s="156">
        <f t="shared" si="6"/>
        <v>0</v>
      </c>
      <c r="W116" s="156"/>
      <c r="X116" s="156" t="s">
        <v>257</v>
      </c>
      <c r="Y116" s="147"/>
      <c r="Z116" s="147"/>
      <c r="AA116" s="147"/>
      <c r="AB116" s="147"/>
      <c r="AC116" s="147"/>
      <c r="AD116" s="147"/>
      <c r="AE116" s="147"/>
      <c r="AF116" s="147"/>
      <c r="AG116" s="147" t="s">
        <v>1598</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66">
        <v>31</v>
      </c>
      <c r="B117" s="167" t="s">
        <v>2445</v>
      </c>
      <c r="C117" s="175" t="s">
        <v>1968</v>
      </c>
      <c r="D117" s="168" t="s">
        <v>1928</v>
      </c>
      <c r="E117" s="169">
        <v>1</v>
      </c>
      <c r="F117" s="170"/>
      <c r="G117" s="171">
        <f t="shared" si="0"/>
        <v>0</v>
      </c>
      <c r="H117" s="170"/>
      <c r="I117" s="171">
        <f t="shared" si="1"/>
        <v>0</v>
      </c>
      <c r="J117" s="170"/>
      <c r="K117" s="171">
        <f t="shared" si="2"/>
        <v>0</v>
      </c>
      <c r="L117" s="171">
        <v>21</v>
      </c>
      <c r="M117" s="171">
        <f t="shared" si="3"/>
        <v>0</v>
      </c>
      <c r="N117" s="171">
        <v>0</v>
      </c>
      <c r="O117" s="171">
        <f t="shared" si="4"/>
        <v>0</v>
      </c>
      <c r="P117" s="171">
        <v>0</v>
      </c>
      <c r="Q117" s="171">
        <f t="shared" si="5"/>
        <v>0</v>
      </c>
      <c r="R117" s="171"/>
      <c r="S117" s="171" t="s">
        <v>255</v>
      </c>
      <c r="T117" s="172" t="s">
        <v>256</v>
      </c>
      <c r="U117" s="156">
        <v>0</v>
      </c>
      <c r="V117" s="156">
        <f t="shared" si="6"/>
        <v>0</v>
      </c>
      <c r="W117" s="156"/>
      <c r="X117" s="156" t="s">
        <v>257</v>
      </c>
      <c r="Y117" s="147"/>
      <c r="Z117" s="147"/>
      <c r="AA117" s="147"/>
      <c r="AB117" s="147"/>
      <c r="AC117" s="147"/>
      <c r="AD117" s="147"/>
      <c r="AE117" s="147"/>
      <c r="AF117" s="147"/>
      <c r="AG117" s="147" t="s">
        <v>1598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x14ac:dyDescent="0.2">
      <c r="A118" s="3"/>
      <c r="B118" s="4"/>
      <c r="C118" s="177"/>
      <c r="D118" s="6"/>
      <c r="E118" s="3"/>
      <c r="F118" s="3"/>
      <c r="G118" s="3"/>
      <c r="H118" s="3"/>
      <c r="I118" s="3"/>
      <c r="J118" s="3"/>
      <c r="K118" s="3"/>
      <c r="L118" s="3"/>
      <c r="M118" s="3"/>
      <c r="N118" s="3"/>
      <c r="O118" s="3"/>
      <c r="P118" s="3"/>
      <c r="Q118" s="3"/>
      <c r="R118" s="3"/>
      <c r="S118" s="3"/>
      <c r="T118" s="3"/>
      <c r="U118" s="3"/>
      <c r="V118" s="3"/>
      <c r="W118" s="3"/>
      <c r="X118" s="3"/>
      <c r="AE118">
        <v>15</v>
      </c>
      <c r="AF118">
        <v>21</v>
      </c>
      <c r="AG118" t="s">
        <v>237</v>
      </c>
    </row>
    <row r="119" spans="1:60" x14ac:dyDescent="0.2">
      <c r="A119" s="150"/>
      <c r="B119" s="151" t="s">
        <v>29</v>
      </c>
      <c r="C119" s="178"/>
      <c r="D119" s="152"/>
      <c r="E119" s="153"/>
      <c r="F119" s="153"/>
      <c r="G119" s="173">
        <f>G8</f>
        <v>0</v>
      </c>
      <c r="H119" s="3"/>
      <c r="I119" s="3"/>
      <c r="J119" s="3"/>
      <c r="K119" s="3"/>
      <c r="L119" s="3"/>
      <c r="M119" s="3"/>
      <c r="N119" s="3"/>
      <c r="O119" s="3"/>
      <c r="P119" s="3"/>
      <c r="Q119" s="3"/>
      <c r="R119" s="3"/>
      <c r="S119" s="3"/>
      <c r="T119" s="3"/>
      <c r="U119" s="3"/>
      <c r="V119" s="3"/>
      <c r="W119" s="3"/>
      <c r="X119" s="3"/>
      <c r="AE119">
        <f>SUMIF(L7:L117,AE118,G7:G117)</f>
        <v>0</v>
      </c>
      <c r="AF119">
        <f>SUMIF(L7:L117,AF118,G7:G117)</f>
        <v>0</v>
      </c>
      <c r="AG119" t="s">
        <v>372</v>
      </c>
    </row>
    <row r="120" spans="1:60" x14ac:dyDescent="0.2">
      <c r="C120" s="179"/>
      <c r="D120" s="10"/>
      <c r="AG120" t="s">
        <v>373</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Vk2wuC80L12d+UqMyamm6OX6XH513j+GB31cjCmeWC+Lvr8kN5jfNzZ2ZU3hpaKV6jmAY9fP7sMJMfMvCCfHA==" saltValue="7Kxk3DFiQcAmjkMEZ+gYyg==" spinCount="100000" sheet="1"/>
  <mergeCells count="9">
    <mergeCell ref="C98:G98"/>
    <mergeCell ref="C103:G103"/>
    <mergeCell ref="C108:G108"/>
    <mergeCell ref="A1:G1"/>
    <mergeCell ref="C2:G2"/>
    <mergeCell ref="C3:G3"/>
    <mergeCell ref="C4:G4"/>
    <mergeCell ref="C82:G82"/>
    <mergeCell ref="C94:G9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70</v>
      </c>
      <c r="C3" s="258" t="s">
        <v>71</v>
      </c>
      <c r="D3" s="259"/>
      <c r="E3" s="259"/>
      <c r="F3" s="259"/>
      <c r="G3" s="260"/>
      <c r="AC3" s="121" t="s">
        <v>226</v>
      </c>
      <c r="AG3" t="s">
        <v>227</v>
      </c>
    </row>
    <row r="4" spans="1:60" ht="24.95" customHeight="1" x14ac:dyDescent="0.2">
      <c r="A4" s="140" t="s">
        <v>9</v>
      </c>
      <c r="B4" s="141" t="s">
        <v>62</v>
      </c>
      <c r="C4" s="261" t="s">
        <v>74</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86</v>
      </c>
      <c r="C8" s="174" t="s">
        <v>87</v>
      </c>
      <c r="D8" s="162"/>
      <c r="E8" s="163"/>
      <c r="F8" s="164"/>
      <c r="G8" s="164">
        <f>SUMIF(AG9:AG21,"&lt;&gt;NOR",G9:G21)</f>
        <v>0</v>
      </c>
      <c r="H8" s="164"/>
      <c r="I8" s="164">
        <f>SUM(I9:I21)</f>
        <v>0</v>
      </c>
      <c r="J8" s="164"/>
      <c r="K8" s="164">
        <f>SUM(K9:K21)</f>
        <v>0</v>
      </c>
      <c r="L8" s="164"/>
      <c r="M8" s="164">
        <f>SUM(M9:M21)</f>
        <v>0</v>
      </c>
      <c r="N8" s="164"/>
      <c r="O8" s="164">
        <f>SUM(O9:O21)</f>
        <v>0</v>
      </c>
      <c r="P8" s="164"/>
      <c r="Q8" s="164">
        <f>SUM(Q9:Q21)</f>
        <v>0</v>
      </c>
      <c r="R8" s="164"/>
      <c r="S8" s="164"/>
      <c r="T8" s="165"/>
      <c r="U8" s="159"/>
      <c r="V8" s="159">
        <f>SUM(V9:V21)</f>
        <v>0</v>
      </c>
      <c r="W8" s="159"/>
      <c r="X8" s="159"/>
      <c r="AG8" t="s">
        <v>251</v>
      </c>
    </row>
    <row r="9" spans="1:60" outlineLevel="1" x14ac:dyDescent="0.2">
      <c r="A9" s="189">
        <v>1</v>
      </c>
      <c r="B9" s="190" t="s">
        <v>3042</v>
      </c>
      <c r="C9" s="196" t="s">
        <v>3043</v>
      </c>
      <c r="D9" s="191" t="s">
        <v>2128</v>
      </c>
      <c r="E9" s="192">
        <v>10</v>
      </c>
      <c r="F9" s="193"/>
      <c r="G9" s="194">
        <f t="shared" ref="G9:G21" si="0">ROUND(E9*F9,2)</f>
        <v>0</v>
      </c>
      <c r="H9" s="193"/>
      <c r="I9" s="194">
        <f t="shared" ref="I9:I21" si="1">ROUND(E9*H9,2)</f>
        <v>0</v>
      </c>
      <c r="J9" s="193"/>
      <c r="K9" s="194">
        <f t="shared" ref="K9:K21" si="2">ROUND(E9*J9,2)</f>
        <v>0</v>
      </c>
      <c r="L9" s="194">
        <v>21</v>
      </c>
      <c r="M9" s="194">
        <f t="shared" ref="M9:M21" si="3">G9*(1+L9/100)</f>
        <v>0</v>
      </c>
      <c r="N9" s="194">
        <v>0</v>
      </c>
      <c r="O9" s="194">
        <f t="shared" ref="O9:O21" si="4">ROUND(E9*N9,2)</f>
        <v>0</v>
      </c>
      <c r="P9" s="194">
        <v>0</v>
      </c>
      <c r="Q9" s="194">
        <f t="shared" ref="Q9:Q21" si="5">ROUND(E9*P9,2)</f>
        <v>0</v>
      </c>
      <c r="R9" s="194"/>
      <c r="S9" s="194" t="s">
        <v>255</v>
      </c>
      <c r="T9" s="195" t="s">
        <v>256</v>
      </c>
      <c r="U9" s="156">
        <v>0</v>
      </c>
      <c r="V9" s="156">
        <f t="shared" ref="V9:V21" si="6">ROUND(E9*U9,2)</f>
        <v>0</v>
      </c>
      <c r="W9" s="156"/>
      <c r="X9" s="156" t="s">
        <v>961</v>
      </c>
      <c r="Y9" s="147"/>
      <c r="Z9" s="147"/>
      <c r="AA9" s="147"/>
      <c r="AB9" s="147"/>
      <c r="AC9" s="147"/>
      <c r="AD9" s="147"/>
      <c r="AE9" s="147"/>
      <c r="AF9" s="147"/>
      <c r="AG9" s="147" t="s">
        <v>1617</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9">
        <v>2</v>
      </c>
      <c r="B10" s="190" t="s">
        <v>3044</v>
      </c>
      <c r="C10" s="196" t="s">
        <v>3045</v>
      </c>
      <c r="D10" s="191" t="s">
        <v>2128</v>
      </c>
      <c r="E10" s="192">
        <v>10</v>
      </c>
      <c r="F10" s="193"/>
      <c r="G10" s="194">
        <f t="shared" si="0"/>
        <v>0</v>
      </c>
      <c r="H10" s="193"/>
      <c r="I10" s="194">
        <f t="shared" si="1"/>
        <v>0</v>
      </c>
      <c r="J10" s="193"/>
      <c r="K10" s="194">
        <f t="shared" si="2"/>
        <v>0</v>
      </c>
      <c r="L10" s="194">
        <v>21</v>
      </c>
      <c r="M10" s="194">
        <f t="shared" si="3"/>
        <v>0</v>
      </c>
      <c r="N10" s="194">
        <v>0</v>
      </c>
      <c r="O10" s="194">
        <f t="shared" si="4"/>
        <v>0</v>
      </c>
      <c r="P10" s="194">
        <v>0</v>
      </c>
      <c r="Q10" s="194">
        <f t="shared" si="5"/>
        <v>0</v>
      </c>
      <c r="R10" s="194"/>
      <c r="S10" s="194" t="s">
        <v>255</v>
      </c>
      <c r="T10" s="195" t="s">
        <v>256</v>
      </c>
      <c r="U10" s="156">
        <v>0</v>
      </c>
      <c r="V10" s="156">
        <f t="shared" si="6"/>
        <v>0</v>
      </c>
      <c r="W10" s="156"/>
      <c r="X10" s="156" t="s">
        <v>961</v>
      </c>
      <c r="Y10" s="147"/>
      <c r="Z10" s="147"/>
      <c r="AA10" s="147"/>
      <c r="AB10" s="147"/>
      <c r="AC10" s="147"/>
      <c r="AD10" s="147"/>
      <c r="AE10" s="147"/>
      <c r="AF10" s="147"/>
      <c r="AG10" s="147" t="s">
        <v>1617</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9">
        <v>3</v>
      </c>
      <c r="B11" s="190" t="s">
        <v>2129</v>
      </c>
      <c r="C11" s="196" t="s">
        <v>2130</v>
      </c>
      <c r="D11" s="191" t="s">
        <v>2128</v>
      </c>
      <c r="E11" s="192">
        <v>650</v>
      </c>
      <c r="F11" s="193"/>
      <c r="G11" s="194">
        <f t="shared" si="0"/>
        <v>0</v>
      </c>
      <c r="H11" s="193"/>
      <c r="I11" s="194">
        <f t="shared" si="1"/>
        <v>0</v>
      </c>
      <c r="J11" s="193"/>
      <c r="K11" s="194">
        <f t="shared" si="2"/>
        <v>0</v>
      </c>
      <c r="L11" s="194">
        <v>21</v>
      </c>
      <c r="M11" s="194">
        <f t="shared" si="3"/>
        <v>0</v>
      </c>
      <c r="N11" s="194">
        <v>0</v>
      </c>
      <c r="O11" s="194">
        <f t="shared" si="4"/>
        <v>0</v>
      </c>
      <c r="P11" s="194">
        <v>0</v>
      </c>
      <c r="Q11" s="194">
        <f t="shared" si="5"/>
        <v>0</v>
      </c>
      <c r="R11" s="194"/>
      <c r="S11" s="194" t="s">
        <v>255</v>
      </c>
      <c r="T11" s="195" t="s">
        <v>256</v>
      </c>
      <c r="U11" s="156">
        <v>0</v>
      </c>
      <c r="V11" s="156">
        <f t="shared" si="6"/>
        <v>0</v>
      </c>
      <c r="W11" s="156"/>
      <c r="X11" s="156" t="s">
        <v>961</v>
      </c>
      <c r="Y11" s="147"/>
      <c r="Z11" s="147"/>
      <c r="AA11" s="147"/>
      <c r="AB11" s="147"/>
      <c r="AC11" s="147"/>
      <c r="AD11" s="147"/>
      <c r="AE11" s="147"/>
      <c r="AF11" s="147"/>
      <c r="AG11" s="147" t="s">
        <v>1617</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9">
        <v>4</v>
      </c>
      <c r="B12" s="190" t="s">
        <v>3046</v>
      </c>
      <c r="C12" s="196" t="s">
        <v>3047</v>
      </c>
      <c r="D12" s="191" t="s">
        <v>2128</v>
      </c>
      <c r="E12" s="192">
        <v>15</v>
      </c>
      <c r="F12" s="193"/>
      <c r="G12" s="194">
        <f t="shared" si="0"/>
        <v>0</v>
      </c>
      <c r="H12" s="193"/>
      <c r="I12" s="194">
        <f t="shared" si="1"/>
        <v>0</v>
      </c>
      <c r="J12" s="193"/>
      <c r="K12" s="194">
        <f t="shared" si="2"/>
        <v>0</v>
      </c>
      <c r="L12" s="194">
        <v>21</v>
      </c>
      <c r="M12" s="194">
        <f t="shared" si="3"/>
        <v>0</v>
      </c>
      <c r="N12" s="194">
        <v>0</v>
      </c>
      <c r="O12" s="194">
        <f t="shared" si="4"/>
        <v>0</v>
      </c>
      <c r="P12" s="194">
        <v>0</v>
      </c>
      <c r="Q12" s="194">
        <f t="shared" si="5"/>
        <v>0</v>
      </c>
      <c r="R12" s="194"/>
      <c r="S12" s="194" t="s">
        <v>255</v>
      </c>
      <c r="T12" s="195" t="s">
        <v>256</v>
      </c>
      <c r="U12" s="156">
        <v>0</v>
      </c>
      <c r="V12" s="156">
        <f t="shared" si="6"/>
        <v>0</v>
      </c>
      <c r="W12" s="156"/>
      <c r="X12" s="156" t="s">
        <v>961</v>
      </c>
      <c r="Y12" s="147"/>
      <c r="Z12" s="147"/>
      <c r="AA12" s="147"/>
      <c r="AB12" s="147"/>
      <c r="AC12" s="147"/>
      <c r="AD12" s="147"/>
      <c r="AE12" s="147"/>
      <c r="AF12" s="147"/>
      <c r="AG12" s="147" t="s">
        <v>1617</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9">
        <v>5</v>
      </c>
      <c r="B13" s="190" t="s">
        <v>3048</v>
      </c>
      <c r="C13" s="196" t="s">
        <v>3049</v>
      </c>
      <c r="D13" s="191" t="s">
        <v>2185</v>
      </c>
      <c r="E13" s="192">
        <v>4</v>
      </c>
      <c r="F13" s="193"/>
      <c r="G13" s="194">
        <f t="shared" si="0"/>
        <v>0</v>
      </c>
      <c r="H13" s="193"/>
      <c r="I13" s="194">
        <f t="shared" si="1"/>
        <v>0</v>
      </c>
      <c r="J13" s="193"/>
      <c r="K13" s="194">
        <f t="shared" si="2"/>
        <v>0</v>
      </c>
      <c r="L13" s="194">
        <v>21</v>
      </c>
      <c r="M13" s="194">
        <f t="shared" si="3"/>
        <v>0</v>
      </c>
      <c r="N13" s="194">
        <v>0</v>
      </c>
      <c r="O13" s="194">
        <f t="shared" si="4"/>
        <v>0</v>
      </c>
      <c r="P13" s="194">
        <v>0</v>
      </c>
      <c r="Q13" s="194">
        <f t="shared" si="5"/>
        <v>0</v>
      </c>
      <c r="R13" s="194"/>
      <c r="S13" s="194" t="s">
        <v>255</v>
      </c>
      <c r="T13" s="195" t="s">
        <v>256</v>
      </c>
      <c r="U13" s="156">
        <v>0</v>
      </c>
      <c r="V13" s="156">
        <f t="shared" si="6"/>
        <v>0</v>
      </c>
      <c r="W13" s="156"/>
      <c r="X13" s="156" t="s">
        <v>961</v>
      </c>
      <c r="Y13" s="147"/>
      <c r="Z13" s="147"/>
      <c r="AA13" s="147"/>
      <c r="AB13" s="147"/>
      <c r="AC13" s="147"/>
      <c r="AD13" s="147"/>
      <c r="AE13" s="147"/>
      <c r="AF13" s="147"/>
      <c r="AG13" s="147" t="s">
        <v>1617</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9">
        <v>6</v>
      </c>
      <c r="B14" s="190" t="s">
        <v>3050</v>
      </c>
      <c r="C14" s="196" t="s">
        <v>3051</v>
      </c>
      <c r="D14" s="191" t="s">
        <v>2185</v>
      </c>
      <c r="E14" s="192">
        <v>4</v>
      </c>
      <c r="F14" s="193"/>
      <c r="G14" s="194">
        <f t="shared" si="0"/>
        <v>0</v>
      </c>
      <c r="H14" s="193"/>
      <c r="I14" s="194">
        <f t="shared" si="1"/>
        <v>0</v>
      </c>
      <c r="J14" s="193"/>
      <c r="K14" s="194">
        <f t="shared" si="2"/>
        <v>0</v>
      </c>
      <c r="L14" s="194">
        <v>21</v>
      </c>
      <c r="M14" s="194">
        <f t="shared" si="3"/>
        <v>0</v>
      </c>
      <c r="N14" s="194">
        <v>0</v>
      </c>
      <c r="O14" s="194">
        <f t="shared" si="4"/>
        <v>0</v>
      </c>
      <c r="P14" s="194">
        <v>0</v>
      </c>
      <c r="Q14" s="194">
        <f t="shared" si="5"/>
        <v>0</v>
      </c>
      <c r="R14" s="194"/>
      <c r="S14" s="194" t="s">
        <v>255</v>
      </c>
      <c r="T14" s="195" t="s">
        <v>256</v>
      </c>
      <c r="U14" s="156">
        <v>0</v>
      </c>
      <c r="V14" s="156">
        <f t="shared" si="6"/>
        <v>0</v>
      </c>
      <c r="W14" s="156"/>
      <c r="X14" s="156" t="s">
        <v>961</v>
      </c>
      <c r="Y14" s="147"/>
      <c r="Z14" s="147"/>
      <c r="AA14" s="147"/>
      <c r="AB14" s="147"/>
      <c r="AC14" s="147"/>
      <c r="AD14" s="147"/>
      <c r="AE14" s="147"/>
      <c r="AF14" s="147"/>
      <c r="AG14" s="147" t="s">
        <v>1617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9">
        <v>7</v>
      </c>
      <c r="B15" s="190" t="s">
        <v>2133</v>
      </c>
      <c r="C15" s="196" t="s">
        <v>2134</v>
      </c>
      <c r="D15" s="191" t="s">
        <v>2128</v>
      </c>
      <c r="E15" s="192">
        <v>20</v>
      </c>
      <c r="F15" s="193"/>
      <c r="G15" s="194">
        <f t="shared" si="0"/>
        <v>0</v>
      </c>
      <c r="H15" s="193"/>
      <c r="I15" s="194">
        <f t="shared" si="1"/>
        <v>0</v>
      </c>
      <c r="J15" s="193"/>
      <c r="K15" s="194">
        <f t="shared" si="2"/>
        <v>0</v>
      </c>
      <c r="L15" s="194">
        <v>21</v>
      </c>
      <c r="M15" s="194">
        <f t="shared" si="3"/>
        <v>0</v>
      </c>
      <c r="N15" s="194">
        <v>0</v>
      </c>
      <c r="O15" s="194">
        <f t="shared" si="4"/>
        <v>0</v>
      </c>
      <c r="P15" s="194">
        <v>0</v>
      </c>
      <c r="Q15" s="194">
        <f t="shared" si="5"/>
        <v>0</v>
      </c>
      <c r="R15" s="194"/>
      <c r="S15" s="194" t="s">
        <v>255</v>
      </c>
      <c r="T15" s="195" t="s">
        <v>256</v>
      </c>
      <c r="U15" s="156">
        <v>0</v>
      </c>
      <c r="V15" s="156">
        <f t="shared" si="6"/>
        <v>0</v>
      </c>
      <c r="W15" s="156"/>
      <c r="X15" s="156" t="s">
        <v>961</v>
      </c>
      <c r="Y15" s="147"/>
      <c r="Z15" s="147"/>
      <c r="AA15" s="147"/>
      <c r="AB15" s="147"/>
      <c r="AC15" s="147"/>
      <c r="AD15" s="147"/>
      <c r="AE15" s="147"/>
      <c r="AF15" s="147"/>
      <c r="AG15" s="147" t="s">
        <v>1617</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9">
        <v>8</v>
      </c>
      <c r="B16" s="190" t="s">
        <v>2147</v>
      </c>
      <c r="C16" s="196" t="s">
        <v>2148</v>
      </c>
      <c r="D16" s="191" t="s">
        <v>2128</v>
      </c>
      <c r="E16" s="192">
        <v>780</v>
      </c>
      <c r="F16" s="193"/>
      <c r="G16" s="194">
        <f t="shared" si="0"/>
        <v>0</v>
      </c>
      <c r="H16" s="193"/>
      <c r="I16" s="194">
        <f t="shared" si="1"/>
        <v>0</v>
      </c>
      <c r="J16" s="193"/>
      <c r="K16" s="194">
        <f t="shared" si="2"/>
        <v>0</v>
      </c>
      <c r="L16" s="194">
        <v>21</v>
      </c>
      <c r="M16" s="194">
        <f t="shared" si="3"/>
        <v>0</v>
      </c>
      <c r="N16" s="194">
        <v>0</v>
      </c>
      <c r="O16" s="194">
        <f t="shared" si="4"/>
        <v>0</v>
      </c>
      <c r="P16" s="194">
        <v>0</v>
      </c>
      <c r="Q16" s="194">
        <f t="shared" si="5"/>
        <v>0</v>
      </c>
      <c r="R16" s="194"/>
      <c r="S16" s="194" t="s">
        <v>255</v>
      </c>
      <c r="T16" s="195" t="s">
        <v>256</v>
      </c>
      <c r="U16" s="156">
        <v>0</v>
      </c>
      <c r="V16" s="156">
        <f t="shared" si="6"/>
        <v>0</v>
      </c>
      <c r="W16" s="156"/>
      <c r="X16" s="156" t="s">
        <v>961</v>
      </c>
      <c r="Y16" s="147"/>
      <c r="Z16" s="147"/>
      <c r="AA16" s="147"/>
      <c r="AB16" s="147"/>
      <c r="AC16" s="147"/>
      <c r="AD16" s="147"/>
      <c r="AE16" s="147"/>
      <c r="AF16" s="147"/>
      <c r="AG16" s="147" t="s">
        <v>1617</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9">
        <v>9</v>
      </c>
      <c r="B17" s="190" t="s">
        <v>2153</v>
      </c>
      <c r="C17" s="196" t="s">
        <v>2154</v>
      </c>
      <c r="D17" s="191" t="s">
        <v>2128</v>
      </c>
      <c r="E17" s="192">
        <v>360</v>
      </c>
      <c r="F17" s="193"/>
      <c r="G17" s="194">
        <f t="shared" si="0"/>
        <v>0</v>
      </c>
      <c r="H17" s="193"/>
      <c r="I17" s="194">
        <f t="shared" si="1"/>
        <v>0</v>
      </c>
      <c r="J17" s="193"/>
      <c r="K17" s="194">
        <f t="shared" si="2"/>
        <v>0</v>
      </c>
      <c r="L17" s="194">
        <v>21</v>
      </c>
      <c r="M17" s="194">
        <f t="shared" si="3"/>
        <v>0</v>
      </c>
      <c r="N17" s="194">
        <v>0</v>
      </c>
      <c r="O17" s="194">
        <f t="shared" si="4"/>
        <v>0</v>
      </c>
      <c r="P17" s="194">
        <v>0</v>
      </c>
      <c r="Q17" s="194">
        <f t="shared" si="5"/>
        <v>0</v>
      </c>
      <c r="R17" s="194"/>
      <c r="S17" s="194" t="s">
        <v>255</v>
      </c>
      <c r="T17" s="195" t="s">
        <v>256</v>
      </c>
      <c r="U17" s="156">
        <v>0</v>
      </c>
      <c r="V17" s="156">
        <f t="shared" si="6"/>
        <v>0</v>
      </c>
      <c r="W17" s="156"/>
      <c r="X17" s="156" t="s">
        <v>961</v>
      </c>
      <c r="Y17" s="147"/>
      <c r="Z17" s="147"/>
      <c r="AA17" s="147"/>
      <c r="AB17" s="147"/>
      <c r="AC17" s="147"/>
      <c r="AD17" s="147"/>
      <c r="AE17" s="147"/>
      <c r="AF17" s="147"/>
      <c r="AG17" s="147" t="s">
        <v>1617</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9">
        <v>10</v>
      </c>
      <c r="B18" s="190" t="s">
        <v>2151</v>
      </c>
      <c r="C18" s="196" t="s">
        <v>2152</v>
      </c>
      <c r="D18" s="191" t="s">
        <v>2128</v>
      </c>
      <c r="E18" s="192">
        <v>140</v>
      </c>
      <c r="F18" s="193"/>
      <c r="G18" s="194">
        <f t="shared" si="0"/>
        <v>0</v>
      </c>
      <c r="H18" s="193"/>
      <c r="I18" s="194">
        <f t="shared" si="1"/>
        <v>0</v>
      </c>
      <c r="J18" s="193"/>
      <c r="K18" s="194">
        <f t="shared" si="2"/>
        <v>0</v>
      </c>
      <c r="L18" s="194">
        <v>21</v>
      </c>
      <c r="M18" s="194">
        <f t="shared" si="3"/>
        <v>0</v>
      </c>
      <c r="N18" s="194">
        <v>0</v>
      </c>
      <c r="O18" s="194">
        <f t="shared" si="4"/>
        <v>0</v>
      </c>
      <c r="P18" s="194">
        <v>0</v>
      </c>
      <c r="Q18" s="194">
        <f t="shared" si="5"/>
        <v>0</v>
      </c>
      <c r="R18" s="194"/>
      <c r="S18" s="194" t="s">
        <v>255</v>
      </c>
      <c r="T18" s="195" t="s">
        <v>256</v>
      </c>
      <c r="U18" s="156">
        <v>0</v>
      </c>
      <c r="V18" s="156">
        <f t="shared" si="6"/>
        <v>0</v>
      </c>
      <c r="W18" s="156"/>
      <c r="X18" s="156" t="s">
        <v>961</v>
      </c>
      <c r="Y18" s="147"/>
      <c r="Z18" s="147"/>
      <c r="AA18" s="147"/>
      <c r="AB18" s="147"/>
      <c r="AC18" s="147"/>
      <c r="AD18" s="147"/>
      <c r="AE18" s="147"/>
      <c r="AF18" s="147"/>
      <c r="AG18" s="147" t="s">
        <v>1617</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9">
        <v>11</v>
      </c>
      <c r="B19" s="190" t="s">
        <v>2163</v>
      </c>
      <c r="C19" s="196" t="s">
        <v>2164</v>
      </c>
      <c r="D19" s="191" t="s">
        <v>2128</v>
      </c>
      <c r="E19" s="192">
        <v>20</v>
      </c>
      <c r="F19" s="193"/>
      <c r="G19" s="194">
        <f t="shared" si="0"/>
        <v>0</v>
      </c>
      <c r="H19" s="193"/>
      <c r="I19" s="194">
        <f t="shared" si="1"/>
        <v>0</v>
      </c>
      <c r="J19" s="193"/>
      <c r="K19" s="194">
        <f t="shared" si="2"/>
        <v>0</v>
      </c>
      <c r="L19" s="194">
        <v>21</v>
      </c>
      <c r="M19" s="194">
        <f t="shared" si="3"/>
        <v>0</v>
      </c>
      <c r="N19" s="194">
        <v>0</v>
      </c>
      <c r="O19" s="194">
        <f t="shared" si="4"/>
        <v>0</v>
      </c>
      <c r="P19" s="194">
        <v>0</v>
      </c>
      <c r="Q19" s="194">
        <f t="shared" si="5"/>
        <v>0</v>
      </c>
      <c r="R19" s="194"/>
      <c r="S19" s="194" t="s">
        <v>255</v>
      </c>
      <c r="T19" s="195" t="s">
        <v>256</v>
      </c>
      <c r="U19" s="156">
        <v>0</v>
      </c>
      <c r="V19" s="156">
        <f t="shared" si="6"/>
        <v>0</v>
      </c>
      <c r="W19" s="156"/>
      <c r="X19" s="156" t="s">
        <v>961</v>
      </c>
      <c r="Y19" s="147"/>
      <c r="Z19" s="147"/>
      <c r="AA19" s="147"/>
      <c r="AB19" s="147"/>
      <c r="AC19" s="147"/>
      <c r="AD19" s="147"/>
      <c r="AE19" s="147"/>
      <c r="AF19" s="147"/>
      <c r="AG19" s="147" t="s">
        <v>1617</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9">
        <v>12</v>
      </c>
      <c r="B20" s="190" t="s">
        <v>2155</v>
      </c>
      <c r="C20" s="196" t="s">
        <v>2156</v>
      </c>
      <c r="D20" s="191" t="s">
        <v>2128</v>
      </c>
      <c r="E20" s="192">
        <v>15</v>
      </c>
      <c r="F20" s="193"/>
      <c r="G20" s="194">
        <f t="shared" si="0"/>
        <v>0</v>
      </c>
      <c r="H20" s="193"/>
      <c r="I20" s="194">
        <f t="shared" si="1"/>
        <v>0</v>
      </c>
      <c r="J20" s="193"/>
      <c r="K20" s="194">
        <f t="shared" si="2"/>
        <v>0</v>
      </c>
      <c r="L20" s="194">
        <v>21</v>
      </c>
      <c r="M20" s="194">
        <f t="shared" si="3"/>
        <v>0</v>
      </c>
      <c r="N20" s="194">
        <v>0</v>
      </c>
      <c r="O20" s="194">
        <f t="shared" si="4"/>
        <v>0</v>
      </c>
      <c r="P20" s="194">
        <v>0</v>
      </c>
      <c r="Q20" s="194">
        <f t="shared" si="5"/>
        <v>0</v>
      </c>
      <c r="R20" s="194"/>
      <c r="S20" s="194" t="s">
        <v>255</v>
      </c>
      <c r="T20" s="195" t="s">
        <v>256</v>
      </c>
      <c r="U20" s="156">
        <v>0</v>
      </c>
      <c r="V20" s="156">
        <f t="shared" si="6"/>
        <v>0</v>
      </c>
      <c r="W20" s="156"/>
      <c r="X20" s="156" t="s">
        <v>961</v>
      </c>
      <c r="Y20" s="147"/>
      <c r="Z20" s="147"/>
      <c r="AA20" s="147"/>
      <c r="AB20" s="147"/>
      <c r="AC20" s="147"/>
      <c r="AD20" s="147"/>
      <c r="AE20" s="147"/>
      <c r="AF20" s="147"/>
      <c r="AG20" s="147" t="s">
        <v>1617</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9">
        <v>13</v>
      </c>
      <c r="B21" s="190" t="s">
        <v>3052</v>
      </c>
      <c r="C21" s="196" t="s">
        <v>3053</v>
      </c>
      <c r="D21" s="191" t="s">
        <v>2128</v>
      </c>
      <c r="E21" s="192">
        <v>15</v>
      </c>
      <c r="F21" s="193"/>
      <c r="G21" s="194">
        <f t="shared" si="0"/>
        <v>0</v>
      </c>
      <c r="H21" s="193"/>
      <c r="I21" s="194">
        <f t="shared" si="1"/>
        <v>0</v>
      </c>
      <c r="J21" s="193"/>
      <c r="K21" s="194">
        <f t="shared" si="2"/>
        <v>0</v>
      </c>
      <c r="L21" s="194">
        <v>21</v>
      </c>
      <c r="M21" s="194">
        <f t="shared" si="3"/>
        <v>0</v>
      </c>
      <c r="N21" s="194">
        <v>0</v>
      </c>
      <c r="O21" s="194">
        <f t="shared" si="4"/>
        <v>0</v>
      </c>
      <c r="P21" s="194">
        <v>0</v>
      </c>
      <c r="Q21" s="194">
        <f t="shared" si="5"/>
        <v>0</v>
      </c>
      <c r="R21" s="194"/>
      <c r="S21" s="194" t="s">
        <v>255</v>
      </c>
      <c r="T21" s="195" t="s">
        <v>256</v>
      </c>
      <c r="U21" s="156">
        <v>0</v>
      </c>
      <c r="V21" s="156">
        <f t="shared" si="6"/>
        <v>0</v>
      </c>
      <c r="W21" s="156"/>
      <c r="X21" s="156" t="s">
        <v>961</v>
      </c>
      <c r="Y21" s="147"/>
      <c r="Z21" s="147"/>
      <c r="AA21" s="147"/>
      <c r="AB21" s="147"/>
      <c r="AC21" s="147"/>
      <c r="AD21" s="147"/>
      <c r="AE21" s="147"/>
      <c r="AF21" s="147"/>
      <c r="AG21" s="147" t="s">
        <v>1617</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
      <c r="A22" s="160" t="s">
        <v>250</v>
      </c>
      <c r="B22" s="161" t="s">
        <v>88</v>
      </c>
      <c r="C22" s="174" t="s">
        <v>89</v>
      </c>
      <c r="D22" s="162"/>
      <c r="E22" s="163"/>
      <c r="F22" s="164"/>
      <c r="G22" s="164">
        <f>SUMIF(AG23:AG26,"&lt;&gt;NOR",G23:G26)</f>
        <v>0</v>
      </c>
      <c r="H22" s="164"/>
      <c r="I22" s="164">
        <f>SUM(I23:I26)</f>
        <v>0</v>
      </c>
      <c r="J22" s="164"/>
      <c r="K22" s="164">
        <f>SUM(K23:K26)</f>
        <v>0</v>
      </c>
      <c r="L22" s="164"/>
      <c r="M22" s="164">
        <f>SUM(M23:M26)</f>
        <v>0</v>
      </c>
      <c r="N22" s="164"/>
      <c r="O22" s="164">
        <f>SUM(O23:O26)</f>
        <v>0</v>
      </c>
      <c r="P22" s="164"/>
      <c r="Q22" s="164">
        <f>SUM(Q23:Q26)</f>
        <v>0</v>
      </c>
      <c r="R22" s="164"/>
      <c r="S22" s="164"/>
      <c r="T22" s="165"/>
      <c r="U22" s="159"/>
      <c r="V22" s="159">
        <f>SUM(V23:V26)</f>
        <v>0</v>
      </c>
      <c r="W22" s="159"/>
      <c r="X22" s="159"/>
      <c r="AG22" t="s">
        <v>251</v>
      </c>
    </row>
    <row r="23" spans="1:60" outlineLevel="1" x14ac:dyDescent="0.2">
      <c r="A23" s="189">
        <v>14</v>
      </c>
      <c r="B23" s="190" t="s">
        <v>2186</v>
      </c>
      <c r="C23" s="196" t="s">
        <v>2187</v>
      </c>
      <c r="D23" s="191" t="s">
        <v>2185</v>
      </c>
      <c r="E23" s="192">
        <v>540</v>
      </c>
      <c r="F23" s="193"/>
      <c r="G23" s="194">
        <f>ROUND(E23*F23,2)</f>
        <v>0</v>
      </c>
      <c r="H23" s="193"/>
      <c r="I23" s="194">
        <f>ROUND(E23*H23,2)</f>
        <v>0</v>
      </c>
      <c r="J23" s="193"/>
      <c r="K23" s="194">
        <f>ROUND(E23*J23,2)</f>
        <v>0</v>
      </c>
      <c r="L23" s="194">
        <v>21</v>
      </c>
      <c r="M23" s="194">
        <f>G23*(1+L23/100)</f>
        <v>0</v>
      </c>
      <c r="N23" s="194">
        <v>0</v>
      </c>
      <c r="O23" s="194">
        <f>ROUND(E23*N23,2)</f>
        <v>0</v>
      </c>
      <c r="P23" s="194">
        <v>0</v>
      </c>
      <c r="Q23" s="194">
        <f>ROUND(E23*P23,2)</f>
        <v>0</v>
      </c>
      <c r="R23" s="194"/>
      <c r="S23" s="194" t="s">
        <v>255</v>
      </c>
      <c r="T23" s="195" t="s">
        <v>256</v>
      </c>
      <c r="U23" s="156">
        <v>0</v>
      </c>
      <c r="V23" s="156">
        <f>ROUND(E23*U23,2)</f>
        <v>0</v>
      </c>
      <c r="W23" s="156"/>
      <c r="X23" s="156" t="s">
        <v>961</v>
      </c>
      <c r="Y23" s="147"/>
      <c r="Z23" s="147"/>
      <c r="AA23" s="147"/>
      <c r="AB23" s="147"/>
      <c r="AC23" s="147"/>
      <c r="AD23" s="147"/>
      <c r="AE23" s="147"/>
      <c r="AF23" s="147"/>
      <c r="AG23" s="147" t="s">
        <v>1617</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89">
        <v>15</v>
      </c>
      <c r="B24" s="190" t="s">
        <v>2188</v>
      </c>
      <c r="C24" s="196" t="s">
        <v>2189</v>
      </c>
      <c r="D24" s="191" t="s">
        <v>2185</v>
      </c>
      <c r="E24" s="192">
        <v>48</v>
      </c>
      <c r="F24" s="193"/>
      <c r="G24" s="194">
        <f>ROUND(E24*F24,2)</f>
        <v>0</v>
      </c>
      <c r="H24" s="193"/>
      <c r="I24" s="194">
        <f>ROUND(E24*H24,2)</f>
        <v>0</v>
      </c>
      <c r="J24" s="193"/>
      <c r="K24" s="194">
        <f>ROUND(E24*J24,2)</f>
        <v>0</v>
      </c>
      <c r="L24" s="194">
        <v>21</v>
      </c>
      <c r="M24" s="194">
        <f>G24*(1+L24/100)</f>
        <v>0</v>
      </c>
      <c r="N24" s="194">
        <v>0</v>
      </c>
      <c r="O24" s="194">
        <f>ROUND(E24*N24,2)</f>
        <v>0</v>
      </c>
      <c r="P24" s="194">
        <v>0</v>
      </c>
      <c r="Q24" s="194">
        <f>ROUND(E24*P24,2)</f>
        <v>0</v>
      </c>
      <c r="R24" s="194"/>
      <c r="S24" s="194" t="s">
        <v>255</v>
      </c>
      <c r="T24" s="195" t="s">
        <v>256</v>
      </c>
      <c r="U24" s="156">
        <v>0</v>
      </c>
      <c r="V24" s="156">
        <f>ROUND(E24*U24,2)</f>
        <v>0</v>
      </c>
      <c r="W24" s="156"/>
      <c r="X24" s="156" t="s">
        <v>961</v>
      </c>
      <c r="Y24" s="147"/>
      <c r="Z24" s="147"/>
      <c r="AA24" s="147"/>
      <c r="AB24" s="147"/>
      <c r="AC24" s="147"/>
      <c r="AD24" s="147"/>
      <c r="AE24" s="147"/>
      <c r="AF24" s="147"/>
      <c r="AG24" s="147" t="s">
        <v>1617</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9">
        <v>16</v>
      </c>
      <c r="B25" s="190" t="s">
        <v>2192</v>
      </c>
      <c r="C25" s="196" t="s">
        <v>2193</v>
      </c>
      <c r="D25" s="191" t="s">
        <v>2185</v>
      </c>
      <c r="E25" s="192">
        <v>48</v>
      </c>
      <c r="F25" s="193"/>
      <c r="G25" s="194">
        <f>ROUND(E25*F25,2)</f>
        <v>0</v>
      </c>
      <c r="H25" s="193"/>
      <c r="I25" s="194">
        <f>ROUND(E25*H25,2)</f>
        <v>0</v>
      </c>
      <c r="J25" s="193"/>
      <c r="K25" s="194">
        <f>ROUND(E25*J25,2)</f>
        <v>0</v>
      </c>
      <c r="L25" s="194">
        <v>21</v>
      </c>
      <c r="M25" s="194">
        <f>G25*(1+L25/100)</f>
        <v>0</v>
      </c>
      <c r="N25" s="194">
        <v>0</v>
      </c>
      <c r="O25" s="194">
        <f>ROUND(E25*N25,2)</f>
        <v>0</v>
      </c>
      <c r="P25" s="194">
        <v>0</v>
      </c>
      <c r="Q25" s="194">
        <f>ROUND(E25*P25,2)</f>
        <v>0</v>
      </c>
      <c r="R25" s="194"/>
      <c r="S25" s="194" t="s">
        <v>255</v>
      </c>
      <c r="T25" s="195" t="s">
        <v>256</v>
      </c>
      <c r="U25" s="156">
        <v>0</v>
      </c>
      <c r="V25" s="156">
        <f>ROUND(E25*U25,2)</f>
        <v>0</v>
      </c>
      <c r="W25" s="156"/>
      <c r="X25" s="156" t="s">
        <v>961</v>
      </c>
      <c r="Y25" s="147"/>
      <c r="Z25" s="147"/>
      <c r="AA25" s="147"/>
      <c r="AB25" s="147"/>
      <c r="AC25" s="147"/>
      <c r="AD25" s="147"/>
      <c r="AE25" s="147"/>
      <c r="AF25" s="147"/>
      <c r="AG25" s="147" t="s">
        <v>1617</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9">
        <v>17</v>
      </c>
      <c r="B26" s="190" t="s">
        <v>2190</v>
      </c>
      <c r="C26" s="196" t="s">
        <v>2191</v>
      </c>
      <c r="D26" s="191" t="s">
        <v>2185</v>
      </c>
      <c r="E26" s="192">
        <v>12</v>
      </c>
      <c r="F26" s="193"/>
      <c r="G26" s="194">
        <f>ROUND(E26*F26,2)</f>
        <v>0</v>
      </c>
      <c r="H26" s="193"/>
      <c r="I26" s="194">
        <f>ROUND(E26*H26,2)</f>
        <v>0</v>
      </c>
      <c r="J26" s="193"/>
      <c r="K26" s="194">
        <f>ROUND(E26*J26,2)</f>
        <v>0</v>
      </c>
      <c r="L26" s="194">
        <v>21</v>
      </c>
      <c r="M26" s="194">
        <f>G26*(1+L26/100)</f>
        <v>0</v>
      </c>
      <c r="N26" s="194">
        <v>0</v>
      </c>
      <c r="O26" s="194">
        <f>ROUND(E26*N26,2)</f>
        <v>0</v>
      </c>
      <c r="P26" s="194">
        <v>0</v>
      </c>
      <c r="Q26" s="194">
        <f>ROUND(E26*P26,2)</f>
        <v>0</v>
      </c>
      <c r="R26" s="194"/>
      <c r="S26" s="194" t="s">
        <v>255</v>
      </c>
      <c r="T26" s="195" t="s">
        <v>256</v>
      </c>
      <c r="U26" s="156">
        <v>0</v>
      </c>
      <c r="V26" s="156">
        <f>ROUND(E26*U26,2)</f>
        <v>0</v>
      </c>
      <c r="W26" s="156"/>
      <c r="X26" s="156" t="s">
        <v>961</v>
      </c>
      <c r="Y26" s="147"/>
      <c r="Z26" s="147"/>
      <c r="AA26" s="147"/>
      <c r="AB26" s="147"/>
      <c r="AC26" s="147"/>
      <c r="AD26" s="147"/>
      <c r="AE26" s="147"/>
      <c r="AF26" s="147"/>
      <c r="AG26" s="147" t="s">
        <v>1617</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x14ac:dyDescent="0.2">
      <c r="A27" s="160" t="s">
        <v>250</v>
      </c>
      <c r="B27" s="161" t="s">
        <v>90</v>
      </c>
      <c r="C27" s="174" t="s">
        <v>91</v>
      </c>
      <c r="D27" s="162"/>
      <c r="E27" s="163"/>
      <c r="F27" s="164"/>
      <c r="G27" s="164">
        <f>SUMIF(AG28:AG35,"&lt;&gt;NOR",G28:G35)</f>
        <v>0</v>
      </c>
      <c r="H27" s="164"/>
      <c r="I27" s="164">
        <f>SUM(I28:I35)</f>
        <v>0</v>
      </c>
      <c r="J27" s="164"/>
      <c r="K27" s="164">
        <f>SUM(K28:K35)</f>
        <v>0</v>
      </c>
      <c r="L27" s="164"/>
      <c r="M27" s="164">
        <f>SUM(M28:M35)</f>
        <v>0</v>
      </c>
      <c r="N27" s="164"/>
      <c r="O27" s="164">
        <f>SUM(O28:O35)</f>
        <v>0</v>
      </c>
      <c r="P27" s="164"/>
      <c r="Q27" s="164">
        <f>SUM(Q28:Q35)</f>
        <v>0</v>
      </c>
      <c r="R27" s="164"/>
      <c r="S27" s="164"/>
      <c r="T27" s="165"/>
      <c r="U27" s="159"/>
      <c r="V27" s="159">
        <f>SUM(V28:V35)</f>
        <v>0</v>
      </c>
      <c r="W27" s="159"/>
      <c r="X27" s="159"/>
      <c r="AG27" t="s">
        <v>251</v>
      </c>
    </row>
    <row r="28" spans="1:60" outlineLevel="1" x14ac:dyDescent="0.2">
      <c r="A28" s="189">
        <v>18</v>
      </c>
      <c r="B28" s="190" t="s">
        <v>2200</v>
      </c>
      <c r="C28" s="196" t="s">
        <v>2201</v>
      </c>
      <c r="D28" s="191" t="s">
        <v>2128</v>
      </c>
      <c r="E28" s="192">
        <v>20</v>
      </c>
      <c r="F28" s="193"/>
      <c r="G28" s="194">
        <f t="shared" ref="G28:G35" si="7">ROUND(E28*F28,2)</f>
        <v>0</v>
      </c>
      <c r="H28" s="193"/>
      <c r="I28" s="194">
        <f t="shared" ref="I28:I35" si="8">ROUND(E28*H28,2)</f>
        <v>0</v>
      </c>
      <c r="J28" s="193"/>
      <c r="K28" s="194">
        <f t="shared" ref="K28:K35" si="9">ROUND(E28*J28,2)</f>
        <v>0</v>
      </c>
      <c r="L28" s="194">
        <v>21</v>
      </c>
      <c r="M28" s="194">
        <f t="shared" ref="M28:M35" si="10">G28*(1+L28/100)</f>
        <v>0</v>
      </c>
      <c r="N28" s="194">
        <v>0</v>
      </c>
      <c r="O28" s="194">
        <f t="shared" ref="O28:O35" si="11">ROUND(E28*N28,2)</f>
        <v>0</v>
      </c>
      <c r="P28" s="194">
        <v>0</v>
      </c>
      <c r="Q28" s="194">
        <f t="shared" ref="Q28:Q35" si="12">ROUND(E28*P28,2)</f>
        <v>0</v>
      </c>
      <c r="R28" s="194"/>
      <c r="S28" s="194" t="s">
        <v>255</v>
      </c>
      <c r="T28" s="195" t="s">
        <v>256</v>
      </c>
      <c r="U28" s="156">
        <v>0</v>
      </c>
      <c r="V28" s="156">
        <f t="shared" ref="V28:V35" si="13">ROUND(E28*U28,2)</f>
        <v>0</v>
      </c>
      <c r="W28" s="156"/>
      <c r="X28" s="156" t="s">
        <v>961</v>
      </c>
      <c r="Y28" s="147"/>
      <c r="Z28" s="147"/>
      <c r="AA28" s="147"/>
      <c r="AB28" s="147"/>
      <c r="AC28" s="147"/>
      <c r="AD28" s="147"/>
      <c r="AE28" s="147"/>
      <c r="AF28" s="147"/>
      <c r="AG28" s="147" t="s">
        <v>1617</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89">
        <v>19</v>
      </c>
      <c r="B29" s="190" t="s">
        <v>2206</v>
      </c>
      <c r="C29" s="196" t="s">
        <v>2207</v>
      </c>
      <c r="D29" s="191" t="s">
        <v>2185</v>
      </c>
      <c r="E29" s="192">
        <v>28</v>
      </c>
      <c r="F29" s="193"/>
      <c r="G29" s="194">
        <f t="shared" si="7"/>
        <v>0</v>
      </c>
      <c r="H29" s="193"/>
      <c r="I29" s="194">
        <f t="shared" si="8"/>
        <v>0</v>
      </c>
      <c r="J29" s="193"/>
      <c r="K29" s="194">
        <f t="shared" si="9"/>
        <v>0</v>
      </c>
      <c r="L29" s="194">
        <v>21</v>
      </c>
      <c r="M29" s="194">
        <f t="shared" si="10"/>
        <v>0</v>
      </c>
      <c r="N29" s="194">
        <v>0</v>
      </c>
      <c r="O29" s="194">
        <f t="shared" si="11"/>
        <v>0</v>
      </c>
      <c r="P29" s="194">
        <v>0</v>
      </c>
      <c r="Q29" s="194">
        <f t="shared" si="12"/>
        <v>0</v>
      </c>
      <c r="R29" s="194"/>
      <c r="S29" s="194" t="s">
        <v>255</v>
      </c>
      <c r="T29" s="195" t="s">
        <v>256</v>
      </c>
      <c r="U29" s="156">
        <v>0</v>
      </c>
      <c r="V29" s="156">
        <f t="shared" si="13"/>
        <v>0</v>
      </c>
      <c r="W29" s="156"/>
      <c r="X29" s="156" t="s">
        <v>961</v>
      </c>
      <c r="Y29" s="147"/>
      <c r="Z29" s="147"/>
      <c r="AA29" s="147"/>
      <c r="AB29" s="147"/>
      <c r="AC29" s="147"/>
      <c r="AD29" s="147"/>
      <c r="AE29" s="147"/>
      <c r="AF29" s="147"/>
      <c r="AG29" s="147" t="s">
        <v>1617</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89">
        <v>20</v>
      </c>
      <c r="B30" s="190" t="s">
        <v>2202</v>
      </c>
      <c r="C30" s="196" t="s">
        <v>2203</v>
      </c>
      <c r="D30" s="191" t="s">
        <v>2185</v>
      </c>
      <c r="E30" s="192">
        <v>60</v>
      </c>
      <c r="F30" s="193"/>
      <c r="G30" s="194">
        <f t="shared" si="7"/>
        <v>0</v>
      </c>
      <c r="H30" s="193"/>
      <c r="I30" s="194">
        <f t="shared" si="8"/>
        <v>0</v>
      </c>
      <c r="J30" s="193"/>
      <c r="K30" s="194">
        <f t="shared" si="9"/>
        <v>0</v>
      </c>
      <c r="L30" s="194">
        <v>21</v>
      </c>
      <c r="M30" s="194">
        <f t="shared" si="10"/>
        <v>0</v>
      </c>
      <c r="N30" s="194">
        <v>0</v>
      </c>
      <c r="O30" s="194">
        <f t="shared" si="11"/>
        <v>0</v>
      </c>
      <c r="P30" s="194">
        <v>0</v>
      </c>
      <c r="Q30" s="194">
        <f t="shared" si="12"/>
        <v>0</v>
      </c>
      <c r="R30" s="194"/>
      <c r="S30" s="194" t="s">
        <v>255</v>
      </c>
      <c r="T30" s="195" t="s">
        <v>256</v>
      </c>
      <c r="U30" s="156">
        <v>0</v>
      </c>
      <c r="V30" s="156">
        <f t="shared" si="13"/>
        <v>0</v>
      </c>
      <c r="W30" s="156"/>
      <c r="X30" s="156" t="s">
        <v>961</v>
      </c>
      <c r="Y30" s="147"/>
      <c r="Z30" s="147"/>
      <c r="AA30" s="147"/>
      <c r="AB30" s="147"/>
      <c r="AC30" s="147"/>
      <c r="AD30" s="147"/>
      <c r="AE30" s="147"/>
      <c r="AF30" s="147"/>
      <c r="AG30" s="147" t="s">
        <v>1617</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89">
        <v>21</v>
      </c>
      <c r="B31" s="190" t="s">
        <v>2204</v>
      </c>
      <c r="C31" s="196" t="s">
        <v>2205</v>
      </c>
      <c r="D31" s="191" t="s">
        <v>2185</v>
      </c>
      <c r="E31" s="192">
        <v>60</v>
      </c>
      <c r="F31" s="193"/>
      <c r="G31" s="194">
        <f t="shared" si="7"/>
        <v>0</v>
      </c>
      <c r="H31" s="193"/>
      <c r="I31" s="194">
        <f t="shared" si="8"/>
        <v>0</v>
      </c>
      <c r="J31" s="193"/>
      <c r="K31" s="194">
        <f t="shared" si="9"/>
        <v>0</v>
      </c>
      <c r="L31" s="194">
        <v>21</v>
      </c>
      <c r="M31" s="194">
        <f t="shared" si="10"/>
        <v>0</v>
      </c>
      <c r="N31" s="194">
        <v>0</v>
      </c>
      <c r="O31" s="194">
        <f t="shared" si="11"/>
        <v>0</v>
      </c>
      <c r="P31" s="194">
        <v>0</v>
      </c>
      <c r="Q31" s="194">
        <f t="shared" si="12"/>
        <v>0</v>
      </c>
      <c r="R31" s="194"/>
      <c r="S31" s="194" t="s">
        <v>255</v>
      </c>
      <c r="T31" s="195" t="s">
        <v>256</v>
      </c>
      <c r="U31" s="156">
        <v>0</v>
      </c>
      <c r="V31" s="156">
        <f t="shared" si="13"/>
        <v>0</v>
      </c>
      <c r="W31" s="156"/>
      <c r="X31" s="156" t="s">
        <v>961</v>
      </c>
      <c r="Y31" s="147"/>
      <c r="Z31" s="147"/>
      <c r="AA31" s="147"/>
      <c r="AB31" s="147"/>
      <c r="AC31" s="147"/>
      <c r="AD31" s="147"/>
      <c r="AE31" s="147"/>
      <c r="AF31" s="147"/>
      <c r="AG31" s="147" t="s">
        <v>1617</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9">
        <v>22</v>
      </c>
      <c r="B32" s="190" t="s">
        <v>2208</v>
      </c>
      <c r="C32" s="196" t="s">
        <v>2209</v>
      </c>
      <c r="D32" s="191" t="s">
        <v>2185</v>
      </c>
      <c r="E32" s="192">
        <v>28</v>
      </c>
      <c r="F32" s="193"/>
      <c r="G32" s="194">
        <f t="shared" si="7"/>
        <v>0</v>
      </c>
      <c r="H32" s="193"/>
      <c r="I32" s="194">
        <f t="shared" si="8"/>
        <v>0</v>
      </c>
      <c r="J32" s="193"/>
      <c r="K32" s="194">
        <f t="shared" si="9"/>
        <v>0</v>
      </c>
      <c r="L32" s="194">
        <v>21</v>
      </c>
      <c r="M32" s="194">
        <f t="shared" si="10"/>
        <v>0</v>
      </c>
      <c r="N32" s="194">
        <v>0</v>
      </c>
      <c r="O32" s="194">
        <f t="shared" si="11"/>
        <v>0</v>
      </c>
      <c r="P32" s="194">
        <v>0</v>
      </c>
      <c r="Q32" s="194">
        <f t="shared" si="12"/>
        <v>0</v>
      </c>
      <c r="R32" s="194"/>
      <c r="S32" s="194" t="s">
        <v>255</v>
      </c>
      <c r="T32" s="195" t="s">
        <v>256</v>
      </c>
      <c r="U32" s="156">
        <v>0</v>
      </c>
      <c r="V32" s="156">
        <f t="shared" si="13"/>
        <v>0</v>
      </c>
      <c r="W32" s="156"/>
      <c r="X32" s="156" t="s">
        <v>961</v>
      </c>
      <c r="Y32" s="147"/>
      <c r="Z32" s="147"/>
      <c r="AA32" s="147"/>
      <c r="AB32" s="147"/>
      <c r="AC32" s="147"/>
      <c r="AD32" s="147"/>
      <c r="AE32" s="147"/>
      <c r="AF32" s="147"/>
      <c r="AG32" s="147" t="s">
        <v>1617</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9">
        <v>23</v>
      </c>
      <c r="B33" s="190" t="s">
        <v>2210</v>
      </c>
      <c r="C33" s="196" t="s">
        <v>2211</v>
      </c>
      <c r="D33" s="191" t="s">
        <v>2185</v>
      </c>
      <c r="E33" s="192">
        <v>91</v>
      </c>
      <c r="F33" s="193"/>
      <c r="G33" s="194">
        <f t="shared" si="7"/>
        <v>0</v>
      </c>
      <c r="H33" s="193"/>
      <c r="I33" s="194">
        <f t="shared" si="8"/>
        <v>0</v>
      </c>
      <c r="J33" s="193"/>
      <c r="K33" s="194">
        <f t="shared" si="9"/>
        <v>0</v>
      </c>
      <c r="L33" s="194">
        <v>21</v>
      </c>
      <c r="M33" s="194">
        <f t="shared" si="10"/>
        <v>0</v>
      </c>
      <c r="N33" s="194">
        <v>0</v>
      </c>
      <c r="O33" s="194">
        <f t="shared" si="11"/>
        <v>0</v>
      </c>
      <c r="P33" s="194">
        <v>0</v>
      </c>
      <c r="Q33" s="194">
        <f t="shared" si="12"/>
        <v>0</v>
      </c>
      <c r="R33" s="194"/>
      <c r="S33" s="194" t="s">
        <v>255</v>
      </c>
      <c r="T33" s="195" t="s">
        <v>256</v>
      </c>
      <c r="U33" s="156">
        <v>0</v>
      </c>
      <c r="V33" s="156">
        <f t="shared" si="13"/>
        <v>0</v>
      </c>
      <c r="W33" s="156"/>
      <c r="X33" s="156" t="s">
        <v>961</v>
      </c>
      <c r="Y33" s="147"/>
      <c r="Z33" s="147"/>
      <c r="AA33" s="147"/>
      <c r="AB33" s="147"/>
      <c r="AC33" s="147"/>
      <c r="AD33" s="147"/>
      <c r="AE33" s="147"/>
      <c r="AF33" s="147"/>
      <c r="AG33" s="147" t="s">
        <v>1617</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9">
        <v>24</v>
      </c>
      <c r="B34" s="190" t="s">
        <v>2212</v>
      </c>
      <c r="C34" s="196" t="s">
        <v>2213</v>
      </c>
      <c r="D34" s="191" t="s">
        <v>2185</v>
      </c>
      <c r="E34" s="192">
        <v>680</v>
      </c>
      <c r="F34" s="193"/>
      <c r="G34" s="194">
        <f t="shared" si="7"/>
        <v>0</v>
      </c>
      <c r="H34" s="193"/>
      <c r="I34" s="194">
        <f t="shared" si="8"/>
        <v>0</v>
      </c>
      <c r="J34" s="193"/>
      <c r="K34" s="194">
        <f t="shared" si="9"/>
        <v>0</v>
      </c>
      <c r="L34" s="194">
        <v>21</v>
      </c>
      <c r="M34" s="194">
        <f t="shared" si="10"/>
        <v>0</v>
      </c>
      <c r="N34" s="194">
        <v>0</v>
      </c>
      <c r="O34" s="194">
        <f t="shared" si="11"/>
        <v>0</v>
      </c>
      <c r="P34" s="194">
        <v>0</v>
      </c>
      <c r="Q34" s="194">
        <f t="shared" si="12"/>
        <v>0</v>
      </c>
      <c r="R34" s="194"/>
      <c r="S34" s="194" t="s">
        <v>255</v>
      </c>
      <c r="T34" s="195" t="s">
        <v>256</v>
      </c>
      <c r="U34" s="156">
        <v>0</v>
      </c>
      <c r="V34" s="156">
        <f t="shared" si="13"/>
        <v>0</v>
      </c>
      <c r="W34" s="156"/>
      <c r="X34" s="156" t="s">
        <v>961</v>
      </c>
      <c r="Y34" s="147"/>
      <c r="Z34" s="147"/>
      <c r="AA34" s="147"/>
      <c r="AB34" s="147"/>
      <c r="AC34" s="147"/>
      <c r="AD34" s="147"/>
      <c r="AE34" s="147"/>
      <c r="AF34" s="147"/>
      <c r="AG34" s="147" t="s">
        <v>1617</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9">
        <v>25</v>
      </c>
      <c r="B35" s="190" t="s">
        <v>2214</v>
      </c>
      <c r="C35" s="196" t="s">
        <v>2215</v>
      </c>
      <c r="D35" s="191" t="s">
        <v>2185</v>
      </c>
      <c r="E35" s="192">
        <v>902</v>
      </c>
      <c r="F35" s="193"/>
      <c r="G35" s="194">
        <f t="shared" si="7"/>
        <v>0</v>
      </c>
      <c r="H35" s="193"/>
      <c r="I35" s="194">
        <f t="shared" si="8"/>
        <v>0</v>
      </c>
      <c r="J35" s="193"/>
      <c r="K35" s="194">
        <f t="shared" si="9"/>
        <v>0</v>
      </c>
      <c r="L35" s="194">
        <v>21</v>
      </c>
      <c r="M35" s="194">
        <f t="shared" si="10"/>
        <v>0</v>
      </c>
      <c r="N35" s="194">
        <v>0</v>
      </c>
      <c r="O35" s="194">
        <f t="shared" si="11"/>
        <v>0</v>
      </c>
      <c r="P35" s="194">
        <v>0</v>
      </c>
      <c r="Q35" s="194">
        <f t="shared" si="12"/>
        <v>0</v>
      </c>
      <c r="R35" s="194"/>
      <c r="S35" s="194" t="s">
        <v>255</v>
      </c>
      <c r="T35" s="195" t="s">
        <v>256</v>
      </c>
      <c r="U35" s="156">
        <v>0</v>
      </c>
      <c r="V35" s="156">
        <f t="shared" si="13"/>
        <v>0</v>
      </c>
      <c r="W35" s="156"/>
      <c r="X35" s="156" t="s">
        <v>961</v>
      </c>
      <c r="Y35" s="147"/>
      <c r="Z35" s="147"/>
      <c r="AA35" s="147"/>
      <c r="AB35" s="147"/>
      <c r="AC35" s="147"/>
      <c r="AD35" s="147"/>
      <c r="AE35" s="147"/>
      <c r="AF35" s="147"/>
      <c r="AG35" s="147" t="s">
        <v>1617</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x14ac:dyDescent="0.2">
      <c r="A36" s="160" t="s">
        <v>250</v>
      </c>
      <c r="B36" s="161" t="s">
        <v>92</v>
      </c>
      <c r="C36" s="174" t="s">
        <v>93</v>
      </c>
      <c r="D36" s="162"/>
      <c r="E36" s="163"/>
      <c r="F36" s="164"/>
      <c r="G36" s="164">
        <f>SUMIF(AG37:AG49,"&lt;&gt;NOR",G37:G49)</f>
        <v>0</v>
      </c>
      <c r="H36" s="164"/>
      <c r="I36" s="164">
        <f>SUM(I37:I49)</f>
        <v>0</v>
      </c>
      <c r="J36" s="164"/>
      <c r="K36" s="164">
        <f>SUM(K37:K49)</f>
        <v>0</v>
      </c>
      <c r="L36" s="164"/>
      <c r="M36" s="164">
        <f>SUM(M37:M49)</f>
        <v>0</v>
      </c>
      <c r="N36" s="164"/>
      <c r="O36" s="164">
        <f>SUM(O37:O49)</f>
        <v>0</v>
      </c>
      <c r="P36" s="164"/>
      <c r="Q36" s="164">
        <f>SUM(Q37:Q49)</f>
        <v>0</v>
      </c>
      <c r="R36" s="164"/>
      <c r="S36" s="164"/>
      <c r="T36" s="165"/>
      <c r="U36" s="159"/>
      <c r="V36" s="159">
        <f>SUM(V37:V49)</f>
        <v>0</v>
      </c>
      <c r="W36" s="159"/>
      <c r="X36" s="159"/>
      <c r="AG36" t="s">
        <v>251</v>
      </c>
    </row>
    <row r="37" spans="1:60" outlineLevel="1" x14ac:dyDescent="0.2">
      <c r="A37" s="189">
        <v>26</v>
      </c>
      <c r="B37" s="190" t="s">
        <v>2226</v>
      </c>
      <c r="C37" s="196" t="s">
        <v>2227</v>
      </c>
      <c r="D37" s="191" t="s">
        <v>2185</v>
      </c>
      <c r="E37" s="192">
        <v>67</v>
      </c>
      <c r="F37" s="193"/>
      <c r="G37" s="194">
        <f t="shared" ref="G37:G49" si="14">ROUND(E37*F37,2)</f>
        <v>0</v>
      </c>
      <c r="H37" s="193"/>
      <c r="I37" s="194">
        <f t="shared" ref="I37:I49" si="15">ROUND(E37*H37,2)</f>
        <v>0</v>
      </c>
      <c r="J37" s="193"/>
      <c r="K37" s="194">
        <f t="shared" ref="K37:K49" si="16">ROUND(E37*J37,2)</f>
        <v>0</v>
      </c>
      <c r="L37" s="194">
        <v>21</v>
      </c>
      <c r="M37" s="194">
        <f t="shared" ref="M37:M49" si="17">G37*(1+L37/100)</f>
        <v>0</v>
      </c>
      <c r="N37" s="194">
        <v>0</v>
      </c>
      <c r="O37" s="194">
        <f t="shared" ref="O37:O49" si="18">ROUND(E37*N37,2)</f>
        <v>0</v>
      </c>
      <c r="P37" s="194">
        <v>0</v>
      </c>
      <c r="Q37" s="194">
        <f t="shared" ref="Q37:Q49" si="19">ROUND(E37*P37,2)</f>
        <v>0</v>
      </c>
      <c r="R37" s="194"/>
      <c r="S37" s="194" t="s">
        <v>255</v>
      </c>
      <c r="T37" s="195" t="s">
        <v>256</v>
      </c>
      <c r="U37" s="156">
        <v>0</v>
      </c>
      <c r="V37" s="156">
        <f t="shared" ref="V37:V49" si="20">ROUND(E37*U37,2)</f>
        <v>0</v>
      </c>
      <c r="W37" s="156"/>
      <c r="X37" s="156" t="s">
        <v>961</v>
      </c>
      <c r="Y37" s="147"/>
      <c r="Z37" s="147"/>
      <c r="AA37" s="147"/>
      <c r="AB37" s="147"/>
      <c r="AC37" s="147"/>
      <c r="AD37" s="147"/>
      <c r="AE37" s="147"/>
      <c r="AF37" s="147"/>
      <c r="AG37" s="147" t="s">
        <v>1617</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89">
        <v>27</v>
      </c>
      <c r="B38" s="190" t="s">
        <v>2216</v>
      </c>
      <c r="C38" s="196" t="s">
        <v>2217</v>
      </c>
      <c r="D38" s="191" t="s">
        <v>2185</v>
      </c>
      <c r="E38" s="192">
        <v>3</v>
      </c>
      <c r="F38" s="193"/>
      <c r="G38" s="194">
        <f t="shared" si="14"/>
        <v>0</v>
      </c>
      <c r="H38" s="193"/>
      <c r="I38" s="194">
        <f t="shared" si="15"/>
        <v>0</v>
      </c>
      <c r="J38" s="193"/>
      <c r="K38" s="194">
        <f t="shared" si="16"/>
        <v>0</v>
      </c>
      <c r="L38" s="194">
        <v>21</v>
      </c>
      <c r="M38" s="194">
        <f t="shared" si="17"/>
        <v>0</v>
      </c>
      <c r="N38" s="194">
        <v>0</v>
      </c>
      <c r="O38" s="194">
        <f t="shared" si="18"/>
        <v>0</v>
      </c>
      <c r="P38" s="194">
        <v>0</v>
      </c>
      <c r="Q38" s="194">
        <f t="shared" si="19"/>
        <v>0</v>
      </c>
      <c r="R38" s="194"/>
      <c r="S38" s="194" t="s">
        <v>255</v>
      </c>
      <c r="T38" s="195" t="s">
        <v>256</v>
      </c>
      <c r="U38" s="156">
        <v>0</v>
      </c>
      <c r="V38" s="156">
        <f t="shared" si="20"/>
        <v>0</v>
      </c>
      <c r="W38" s="156"/>
      <c r="X38" s="156" t="s">
        <v>961</v>
      </c>
      <c r="Y38" s="147"/>
      <c r="Z38" s="147"/>
      <c r="AA38" s="147"/>
      <c r="AB38" s="147"/>
      <c r="AC38" s="147"/>
      <c r="AD38" s="147"/>
      <c r="AE38" s="147"/>
      <c r="AF38" s="147"/>
      <c r="AG38" s="147" t="s">
        <v>1617</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89">
        <v>28</v>
      </c>
      <c r="B39" s="190" t="s">
        <v>2218</v>
      </c>
      <c r="C39" s="196" t="s">
        <v>2219</v>
      </c>
      <c r="D39" s="191" t="s">
        <v>2185</v>
      </c>
      <c r="E39" s="192">
        <v>4</v>
      </c>
      <c r="F39" s="193"/>
      <c r="G39" s="194">
        <f t="shared" si="14"/>
        <v>0</v>
      </c>
      <c r="H39" s="193"/>
      <c r="I39" s="194">
        <f t="shared" si="15"/>
        <v>0</v>
      </c>
      <c r="J39" s="193"/>
      <c r="K39" s="194">
        <f t="shared" si="16"/>
        <v>0</v>
      </c>
      <c r="L39" s="194">
        <v>21</v>
      </c>
      <c r="M39" s="194">
        <f t="shared" si="17"/>
        <v>0</v>
      </c>
      <c r="N39" s="194">
        <v>0</v>
      </c>
      <c r="O39" s="194">
        <f t="shared" si="18"/>
        <v>0</v>
      </c>
      <c r="P39" s="194">
        <v>0</v>
      </c>
      <c r="Q39" s="194">
        <f t="shared" si="19"/>
        <v>0</v>
      </c>
      <c r="R39" s="194"/>
      <c r="S39" s="194" t="s">
        <v>255</v>
      </c>
      <c r="T39" s="195" t="s">
        <v>256</v>
      </c>
      <c r="U39" s="156">
        <v>0</v>
      </c>
      <c r="V39" s="156">
        <f t="shared" si="20"/>
        <v>0</v>
      </c>
      <c r="W39" s="156"/>
      <c r="X39" s="156" t="s">
        <v>961</v>
      </c>
      <c r="Y39" s="147"/>
      <c r="Z39" s="147"/>
      <c r="AA39" s="147"/>
      <c r="AB39" s="147"/>
      <c r="AC39" s="147"/>
      <c r="AD39" s="147"/>
      <c r="AE39" s="147"/>
      <c r="AF39" s="147"/>
      <c r="AG39" s="147" t="s">
        <v>1617</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9">
        <v>29</v>
      </c>
      <c r="B40" s="190" t="s">
        <v>2222</v>
      </c>
      <c r="C40" s="196" t="s">
        <v>2223</v>
      </c>
      <c r="D40" s="191" t="s">
        <v>2185</v>
      </c>
      <c r="E40" s="192">
        <v>8</v>
      </c>
      <c r="F40" s="193"/>
      <c r="G40" s="194">
        <f t="shared" si="14"/>
        <v>0</v>
      </c>
      <c r="H40" s="193"/>
      <c r="I40" s="194">
        <f t="shared" si="15"/>
        <v>0</v>
      </c>
      <c r="J40" s="193"/>
      <c r="K40" s="194">
        <f t="shared" si="16"/>
        <v>0</v>
      </c>
      <c r="L40" s="194">
        <v>21</v>
      </c>
      <c r="M40" s="194">
        <f t="shared" si="17"/>
        <v>0</v>
      </c>
      <c r="N40" s="194">
        <v>0</v>
      </c>
      <c r="O40" s="194">
        <f t="shared" si="18"/>
        <v>0</v>
      </c>
      <c r="P40" s="194">
        <v>0</v>
      </c>
      <c r="Q40" s="194">
        <f t="shared" si="19"/>
        <v>0</v>
      </c>
      <c r="R40" s="194"/>
      <c r="S40" s="194" t="s">
        <v>255</v>
      </c>
      <c r="T40" s="195" t="s">
        <v>256</v>
      </c>
      <c r="U40" s="156">
        <v>0</v>
      </c>
      <c r="V40" s="156">
        <f t="shared" si="20"/>
        <v>0</v>
      </c>
      <c r="W40" s="156"/>
      <c r="X40" s="156" t="s">
        <v>961</v>
      </c>
      <c r="Y40" s="147"/>
      <c r="Z40" s="147"/>
      <c r="AA40" s="147"/>
      <c r="AB40" s="147"/>
      <c r="AC40" s="147"/>
      <c r="AD40" s="147"/>
      <c r="AE40" s="147"/>
      <c r="AF40" s="147"/>
      <c r="AG40" s="147" t="s">
        <v>1617</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9">
        <v>30</v>
      </c>
      <c r="B41" s="190" t="s">
        <v>3054</v>
      </c>
      <c r="C41" s="196" t="s">
        <v>3055</v>
      </c>
      <c r="D41" s="191" t="s">
        <v>2185</v>
      </c>
      <c r="E41" s="192">
        <v>1</v>
      </c>
      <c r="F41" s="193"/>
      <c r="G41" s="194">
        <f t="shared" si="14"/>
        <v>0</v>
      </c>
      <c r="H41" s="193"/>
      <c r="I41" s="194">
        <f t="shared" si="15"/>
        <v>0</v>
      </c>
      <c r="J41" s="193"/>
      <c r="K41" s="194">
        <f t="shared" si="16"/>
        <v>0</v>
      </c>
      <c r="L41" s="194">
        <v>21</v>
      </c>
      <c r="M41" s="194">
        <f t="shared" si="17"/>
        <v>0</v>
      </c>
      <c r="N41" s="194">
        <v>0</v>
      </c>
      <c r="O41" s="194">
        <f t="shared" si="18"/>
        <v>0</v>
      </c>
      <c r="P41" s="194">
        <v>0</v>
      </c>
      <c r="Q41" s="194">
        <f t="shared" si="19"/>
        <v>0</v>
      </c>
      <c r="R41" s="194"/>
      <c r="S41" s="194" t="s">
        <v>255</v>
      </c>
      <c r="T41" s="195" t="s">
        <v>256</v>
      </c>
      <c r="U41" s="156">
        <v>0</v>
      </c>
      <c r="V41" s="156">
        <f t="shared" si="20"/>
        <v>0</v>
      </c>
      <c r="W41" s="156"/>
      <c r="X41" s="156" t="s">
        <v>961</v>
      </c>
      <c r="Y41" s="147"/>
      <c r="Z41" s="147"/>
      <c r="AA41" s="147"/>
      <c r="AB41" s="147"/>
      <c r="AC41" s="147"/>
      <c r="AD41" s="147"/>
      <c r="AE41" s="147"/>
      <c r="AF41" s="147"/>
      <c r="AG41" s="147" t="s">
        <v>1617</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9">
        <v>31</v>
      </c>
      <c r="B42" s="190" t="s">
        <v>2224</v>
      </c>
      <c r="C42" s="196" t="s">
        <v>2225</v>
      </c>
      <c r="D42" s="191" t="s">
        <v>2185</v>
      </c>
      <c r="E42" s="192">
        <v>1</v>
      </c>
      <c r="F42" s="193"/>
      <c r="G42" s="194">
        <f t="shared" si="14"/>
        <v>0</v>
      </c>
      <c r="H42" s="193"/>
      <c r="I42" s="194">
        <f t="shared" si="15"/>
        <v>0</v>
      </c>
      <c r="J42" s="193"/>
      <c r="K42" s="194">
        <f t="shared" si="16"/>
        <v>0</v>
      </c>
      <c r="L42" s="194">
        <v>21</v>
      </c>
      <c r="M42" s="194">
        <f t="shared" si="17"/>
        <v>0</v>
      </c>
      <c r="N42" s="194">
        <v>0</v>
      </c>
      <c r="O42" s="194">
        <f t="shared" si="18"/>
        <v>0</v>
      </c>
      <c r="P42" s="194">
        <v>0</v>
      </c>
      <c r="Q42" s="194">
        <f t="shared" si="19"/>
        <v>0</v>
      </c>
      <c r="R42" s="194"/>
      <c r="S42" s="194" t="s">
        <v>255</v>
      </c>
      <c r="T42" s="195" t="s">
        <v>256</v>
      </c>
      <c r="U42" s="156">
        <v>0</v>
      </c>
      <c r="V42" s="156">
        <f t="shared" si="20"/>
        <v>0</v>
      </c>
      <c r="W42" s="156"/>
      <c r="X42" s="156" t="s">
        <v>961</v>
      </c>
      <c r="Y42" s="147"/>
      <c r="Z42" s="147"/>
      <c r="AA42" s="147"/>
      <c r="AB42" s="147"/>
      <c r="AC42" s="147"/>
      <c r="AD42" s="147"/>
      <c r="AE42" s="147"/>
      <c r="AF42" s="147"/>
      <c r="AG42" s="147" t="s">
        <v>1617</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9">
        <v>32</v>
      </c>
      <c r="B43" s="190" t="s">
        <v>2220</v>
      </c>
      <c r="C43" s="196" t="s">
        <v>2221</v>
      </c>
      <c r="D43" s="191" t="s">
        <v>2185</v>
      </c>
      <c r="E43" s="192">
        <v>1</v>
      </c>
      <c r="F43" s="193"/>
      <c r="G43" s="194">
        <f t="shared" si="14"/>
        <v>0</v>
      </c>
      <c r="H43" s="193"/>
      <c r="I43" s="194">
        <f t="shared" si="15"/>
        <v>0</v>
      </c>
      <c r="J43" s="193"/>
      <c r="K43" s="194">
        <f t="shared" si="16"/>
        <v>0</v>
      </c>
      <c r="L43" s="194">
        <v>21</v>
      </c>
      <c r="M43" s="194">
        <f t="shared" si="17"/>
        <v>0</v>
      </c>
      <c r="N43" s="194">
        <v>0</v>
      </c>
      <c r="O43" s="194">
        <f t="shared" si="18"/>
        <v>0</v>
      </c>
      <c r="P43" s="194">
        <v>0</v>
      </c>
      <c r="Q43" s="194">
        <f t="shared" si="19"/>
        <v>0</v>
      </c>
      <c r="R43" s="194"/>
      <c r="S43" s="194" t="s">
        <v>255</v>
      </c>
      <c r="T43" s="195" t="s">
        <v>256</v>
      </c>
      <c r="U43" s="156">
        <v>0</v>
      </c>
      <c r="V43" s="156">
        <f t="shared" si="20"/>
        <v>0</v>
      </c>
      <c r="W43" s="156"/>
      <c r="X43" s="156" t="s">
        <v>961</v>
      </c>
      <c r="Y43" s="147"/>
      <c r="Z43" s="147"/>
      <c r="AA43" s="147"/>
      <c r="AB43" s="147"/>
      <c r="AC43" s="147"/>
      <c r="AD43" s="147"/>
      <c r="AE43" s="147"/>
      <c r="AF43" s="147"/>
      <c r="AG43" s="147" t="s">
        <v>1617</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89">
        <v>33</v>
      </c>
      <c r="B44" s="190" t="s">
        <v>2228</v>
      </c>
      <c r="C44" s="196" t="s">
        <v>2229</v>
      </c>
      <c r="D44" s="191" t="s">
        <v>2185</v>
      </c>
      <c r="E44" s="192">
        <v>95</v>
      </c>
      <c r="F44" s="193"/>
      <c r="G44" s="194">
        <f t="shared" si="14"/>
        <v>0</v>
      </c>
      <c r="H44" s="193"/>
      <c r="I44" s="194">
        <f t="shared" si="15"/>
        <v>0</v>
      </c>
      <c r="J44" s="193"/>
      <c r="K44" s="194">
        <f t="shared" si="16"/>
        <v>0</v>
      </c>
      <c r="L44" s="194">
        <v>21</v>
      </c>
      <c r="M44" s="194">
        <f t="shared" si="17"/>
        <v>0</v>
      </c>
      <c r="N44" s="194">
        <v>0</v>
      </c>
      <c r="O44" s="194">
        <f t="shared" si="18"/>
        <v>0</v>
      </c>
      <c r="P44" s="194">
        <v>0</v>
      </c>
      <c r="Q44" s="194">
        <f t="shared" si="19"/>
        <v>0</v>
      </c>
      <c r="R44" s="194"/>
      <c r="S44" s="194" t="s">
        <v>255</v>
      </c>
      <c r="T44" s="195" t="s">
        <v>256</v>
      </c>
      <c r="U44" s="156">
        <v>0</v>
      </c>
      <c r="V44" s="156">
        <f t="shared" si="20"/>
        <v>0</v>
      </c>
      <c r="W44" s="156"/>
      <c r="X44" s="156" t="s">
        <v>961</v>
      </c>
      <c r="Y44" s="147"/>
      <c r="Z44" s="147"/>
      <c r="AA44" s="147"/>
      <c r="AB44" s="147"/>
      <c r="AC44" s="147"/>
      <c r="AD44" s="147"/>
      <c r="AE44" s="147"/>
      <c r="AF44" s="147"/>
      <c r="AG44" s="147" t="s">
        <v>1617</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89">
        <v>34</v>
      </c>
      <c r="B45" s="190" t="s">
        <v>2230</v>
      </c>
      <c r="C45" s="196" t="s">
        <v>2231</v>
      </c>
      <c r="D45" s="191" t="s">
        <v>2185</v>
      </c>
      <c r="E45" s="192">
        <v>5</v>
      </c>
      <c r="F45" s="193"/>
      <c r="G45" s="194">
        <f t="shared" si="14"/>
        <v>0</v>
      </c>
      <c r="H45" s="193"/>
      <c r="I45" s="194">
        <f t="shared" si="15"/>
        <v>0</v>
      </c>
      <c r="J45" s="193"/>
      <c r="K45" s="194">
        <f t="shared" si="16"/>
        <v>0</v>
      </c>
      <c r="L45" s="194">
        <v>21</v>
      </c>
      <c r="M45" s="194">
        <f t="shared" si="17"/>
        <v>0</v>
      </c>
      <c r="N45" s="194">
        <v>0</v>
      </c>
      <c r="O45" s="194">
        <f t="shared" si="18"/>
        <v>0</v>
      </c>
      <c r="P45" s="194">
        <v>0</v>
      </c>
      <c r="Q45" s="194">
        <f t="shared" si="19"/>
        <v>0</v>
      </c>
      <c r="R45" s="194"/>
      <c r="S45" s="194" t="s">
        <v>255</v>
      </c>
      <c r="T45" s="195" t="s">
        <v>256</v>
      </c>
      <c r="U45" s="156">
        <v>0</v>
      </c>
      <c r="V45" s="156">
        <f t="shared" si="20"/>
        <v>0</v>
      </c>
      <c r="W45" s="156"/>
      <c r="X45" s="156" t="s">
        <v>961</v>
      </c>
      <c r="Y45" s="147"/>
      <c r="Z45" s="147"/>
      <c r="AA45" s="147"/>
      <c r="AB45" s="147"/>
      <c r="AC45" s="147"/>
      <c r="AD45" s="147"/>
      <c r="AE45" s="147"/>
      <c r="AF45" s="147"/>
      <c r="AG45" s="147" t="s">
        <v>1617</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89">
        <v>35</v>
      </c>
      <c r="B46" s="190" t="s">
        <v>2232</v>
      </c>
      <c r="C46" s="196" t="s">
        <v>2233</v>
      </c>
      <c r="D46" s="191" t="s">
        <v>2185</v>
      </c>
      <c r="E46" s="192">
        <v>14</v>
      </c>
      <c r="F46" s="193"/>
      <c r="G46" s="194">
        <f t="shared" si="14"/>
        <v>0</v>
      </c>
      <c r="H46" s="193"/>
      <c r="I46" s="194">
        <f t="shared" si="15"/>
        <v>0</v>
      </c>
      <c r="J46" s="193"/>
      <c r="K46" s="194">
        <f t="shared" si="16"/>
        <v>0</v>
      </c>
      <c r="L46" s="194">
        <v>21</v>
      </c>
      <c r="M46" s="194">
        <f t="shared" si="17"/>
        <v>0</v>
      </c>
      <c r="N46" s="194">
        <v>0</v>
      </c>
      <c r="O46" s="194">
        <f t="shared" si="18"/>
        <v>0</v>
      </c>
      <c r="P46" s="194">
        <v>0</v>
      </c>
      <c r="Q46" s="194">
        <f t="shared" si="19"/>
        <v>0</v>
      </c>
      <c r="R46" s="194"/>
      <c r="S46" s="194" t="s">
        <v>255</v>
      </c>
      <c r="T46" s="195" t="s">
        <v>256</v>
      </c>
      <c r="U46" s="156">
        <v>0</v>
      </c>
      <c r="V46" s="156">
        <f t="shared" si="20"/>
        <v>0</v>
      </c>
      <c r="W46" s="156"/>
      <c r="X46" s="156" t="s">
        <v>961</v>
      </c>
      <c r="Y46" s="147"/>
      <c r="Z46" s="147"/>
      <c r="AA46" s="147"/>
      <c r="AB46" s="147"/>
      <c r="AC46" s="147"/>
      <c r="AD46" s="147"/>
      <c r="AE46" s="147"/>
      <c r="AF46" s="147"/>
      <c r="AG46" s="147" t="s">
        <v>1617</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89">
        <v>36</v>
      </c>
      <c r="B47" s="190" t="s">
        <v>2234</v>
      </c>
      <c r="C47" s="196" t="s">
        <v>2235</v>
      </c>
      <c r="D47" s="191" t="s">
        <v>2185</v>
      </c>
      <c r="E47" s="192">
        <v>10</v>
      </c>
      <c r="F47" s="193"/>
      <c r="G47" s="194">
        <f t="shared" si="14"/>
        <v>0</v>
      </c>
      <c r="H47" s="193"/>
      <c r="I47" s="194">
        <f t="shared" si="15"/>
        <v>0</v>
      </c>
      <c r="J47" s="193"/>
      <c r="K47" s="194">
        <f t="shared" si="16"/>
        <v>0</v>
      </c>
      <c r="L47" s="194">
        <v>21</v>
      </c>
      <c r="M47" s="194">
        <f t="shared" si="17"/>
        <v>0</v>
      </c>
      <c r="N47" s="194">
        <v>0</v>
      </c>
      <c r="O47" s="194">
        <f t="shared" si="18"/>
        <v>0</v>
      </c>
      <c r="P47" s="194">
        <v>0</v>
      </c>
      <c r="Q47" s="194">
        <f t="shared" si="19"/>
        <v>0</v>
      </c>
      <c r="R47" s="194"/>
      <c r="S47" s="194" t="s">
        <v>255</v>
      </c>
      <c r="T47" s="195" t="s">
        <v>256</v>
      </c>
      <c r="U47" s="156">
        <v>0</v>
      </c>
      <c r="V47" s="156">
        <f t="shared" si="20"/>
        <v>0</v>
      </c>
      <c r="W47" s="156"/>
      <c r="X47" s="156" t="s">
        <v>961</v>
      </c>
      <c r="Y47" s="147"/>
      <c r="Z47" s="147"/>
      <c r="AA47" s="147"/>
      <c r="AB47" s="147"/>
      <c r="AC47" s="147"/>
      <c r="AD47" s="147"/>
      <c r="AE47" s="147"/>
      <c r="AF47" s="147"/>
      <c r="AG47" s="147" t="s">
        <v>1617</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89">
        <v>37</v>
      </c>
      <c r="B48" s="190" t="s">
        <v>2236</v>
      </c>
      <c r="C48" s="196" t="s">
        <v>2237</v>
      </c>
      <c r="D48" s="191" t="s">
        <v>2185</v>
      </c>
      <c r="E48" s="192">
        <v>1</v>
      </c>
      <c r="F48" s="193"/>
      <c r="G48" s="194">
        <f t="shared" si="14"/>
        <v>0</v>
      </c>
      <c r="H48" s="193"/>
      <c r="I48" s="194">
        <f t="shared" si="15"/>
        <v>0</v>
      </c>
      <c r="J48" s="193"/>
      <c r="K48" s="194">
        <f t="shared" si="16"/>
        <v>0</v>
      </c>
      <c r="L48" s="194">
        <v>21</v>
      </c>
      <c r="M48" s="194">
        <f t="shared" si="17"/>
        <v>0</v>
      </c>
      <c r="N48" s="194">
        <v>0</v>
      </c>
      <c r="O48" s="194">
        <f t="shared" si="18"/>
        <v>0</v>
      </c>
      <c r="P48" s="194">
        <v>0</v>
      </c>
      <c r="Q48" s="194">
        <f t="shared" si="19"/>
        <v>0</v>
      </c>
      <c r="R48" s="194"/>
      <c r="S48" s="194" t="s">
        <v>255</v>
      </c>
      <c r="T48" s="195" t="s">
        <v>256</v>
      </c>
      <c r="U48" s="156">
        <v>0</v>
      </c>
      <c r="V48" s="156">
        <f t="shared" si="20"/>
        <v>0</v>
      </c>
      <c r="W48" s="156"/>
      <c r="X48" s="156" t="s">
        <v>961</v>
      </c>
      <c r="Y48" s="147"/>
      <c r="Z48" s="147"/>
      <c r="AA48" s="147"/>
      <c r="AB48" s="147"/>
      <c r="AC48" s="147"/>
      <c r="AD48" s="147"/>
      <c r="AE48" s="147"/>
      <c r="AF48" s="147"/>
      <c r="AG48" s="147" t="s">
        <v>1617</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9">
        <v>38</v>
      </c>
      <c r="B49" s="190" t="s">
        <v>2238</v>
      </c>
      <c r="C49" s="196" t="s">
        <v>2239</v>
      </c>
      <c r="D49" s="191" t="s">
        <v>2185</v>
      </c>
      <c r="E49" s="192">
        <v>3</v>
      </c>
      <c r="F49" s="193"/>
      <c r="G49" s="194">
        <f t="shared" si="14"/>
        <v>0</v>
      </c>
      <c r="H49" s="193"/>
      <c r="I49" s="194">
        <f t="shared" si="15"/>
        <v>0</v>
      </c>
      <c r="J49" s="193"/>
      <c r="K49" s="194">
        <f t="shared" si="16"/>
        <v>0</v>
      </c>
      <c r="L49" s="194">
        <v>21</v>
      </c>
      <c r="M49" s="194">
        <f t="shared" si="17"/>
        <v>0</v>
      </c>
      <c r="N49" s="194">
        <v>0</v>
      </c>
      <c r="O49" s="194">
        <f t="shared" si="18"/>
        <v>0</v>
      </c>
      <c r="P49" s="194">
        <v>0</v>
      </c>
      <c r="Q49" s="194">
        <f t="shared" si="19"/>
        <v>0</v>
      </c>
      <c r="R49" s="194"/>
      <c r="S49" s="194" t="s">
        <v>255</v>
      </c>
      <c r="T49" s="195" t="s">
        <v>256</v>
      </c>
      <c r="U49" s="156">
        <v>0</v>
      </c>
      <c r="V49" s="156">
        <f t="shared" si="20"/>
        <v>0</v>
      </c>
      <c r="W49" s="156"/>
      <c r="X49" s="156" t="s">
        <v>961</v>
      </c>
      <c r="Y49" s="147"/>
      <c r="Z49" s="147"/>
      <c r="AA49" s="147"/>
      <c r="AB49" s="147"/>
      <c r="AC49" s="147"/>
      <c r="AD49" s="147"/>
      <c r="AE49" s="147"/>
      <c r="AF49" s="147"/>
      <c r="AG49" s="147" t="s">
        <v>1617</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x14ac:dyDescent="0.2">
      <c r="A50" s="160" t="s">
        <v>250</v>
      </c>
      <c r="B50" s="161" t="s">
        <v>94</v>
      </c>
      <c r="C50" s="174" t="s">
        <v>95</v>
      </c>
      <c r="D50" s="162"/>
      <c r="E50" s="163"/>
      <c r="F50" s="164"/>
      <c r="G50" s="164">
        <f>SUMIF(AG51:AG53,"&lt;&gt;NOR",G51:G53)</f>
        <v>0</v>
      </c>
      <c r="H50" s="164"/>
      <c r="I50" s="164">
        <f>SUM(I51:I53)</f>
        <v>0</v>
      </c>
      <c r="J50" s="164"/>
      <c r="K50" s="164">
        <f>SUM(K51:K53)</f>
        <v>0</v>
      </c>
      <c r="L50" s="164"/>
      <c r="M50" s="164">
        <f>SUM(M51:M53)</f>
        <v>0</v>
      </c>
      <c r="N50" s="164"/>
      <c r="O50" s="164">
        <f>SUM(O51:O53)</f>
        <v>0</v>
      </c>
      <c r="P50" s="164"/>
      <c r="Q50" s="164">
        <f>SUM(Q51:Q53)</f>
        <v>0</v>
      </c>
      <c r="R50" s="164"/>
      <c r="S50" s="164"/>
      <c r="T50" s="165"/>
      <c r="U50" s="159"/>
      <c r="V50" s="159">
        <f>SUM(V51:V53)</f>
        <v>0</v>
      </c>
      <c r="W50" s="159"/>
      <c r="X50" s="159"/>
      <c r="AG50" t="s">
        <v>251</v>
      </c>
    </row>
    <row r="51" spans="1:60" outlineLevel="1" x14ac:dyDescent="0.2">
      <c r="A51" s="189">
        <v>39</v>
      </c>
      <c r="B51" s="190" t="s">
        <v>2249</v>
      </c>
      <c r="C51" s="196" t="s">
        <v>2250</v>
      </c>
      <c r="D51" s="191" t="s">
        <v>2185</v>
      </c>
      <c r="E51" s="192">
        <v>2</v>
      </c>
      <c r="F51" s="193"/>
      <c r="G51" s="194">
        <f>ROUND(E51*F51,2)</f>
        <v>0</v>
      </c>
      <c r="H51" s="193"/>
      <c r="I51" s="194">
        <f>ROUND(E51*H51,2)</f>
        <v>0</v>
      </c>
      <c r="J51" s="193"/>
      <c r="K51" s="194">
        <f>ROUND(E51*J51,2)</f>
        <v>0</v>
      </c>
      <c r="L51" s="194">
        <v>21</v>
      </c>
      <c r="M51" s="194">
        <f>G51*(1+L51/100)</f>
        <v>0</v>
      </c>
      <c r="N51" s="194">
        <v>0</v>
      </c>
      <c r="O51" s="194">
        <f>ROUND(E51*N51,2)</f>
        <v>0</v>
      </c>
      <c r="P51" s="194">
        <v>0</v>
      </c>
      <c r="Q51" s="194">
        <f>ROUND(E51*P51,2)</f>
        <v>0</v>
      </c>
      <c r="R51" s="194"/>
      <c r="S51" s="194" t="s">
        <v>255</v>
      </c>
      <c r="T51" s="195" t="s">
        <v>256</v>
      </c>
      <c r="U51" s="156">
        <v>0</v>
      </c>
      <c r="V51" s="156">
        <f>ROUND(E51*U51,2)</f>
        <v>0</v>
      </c>
      <c r="W51" s="156"/>
      <c r="X51" s="156" t="s">
        <v>961</v>
      </c>
      <c r="Y51" s="147"/>
      <c r="Z51" s="147"/>
      <c r="AA51" s="147"/>
      <c r="AB51" s="147"/>
      <c r="AC51" s="147"/>
      <c r="AD51" s="147"/>
      <c r="AE51" s="147"/>
      <c r="AF51" s="147"/>
      <c r="AG51" s="147" t="s">
        <v>1617</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89">
        <v>40</v>
      </c>
      <c r="B52" s="190" t="s">
        <v>2247</v>
      </c>
      <c r="C52" s="196" t="s">
        <v>2248</v>
      </c>
      <c r="D52" s="191" t="s">
        <v>2185</v>
      </c>
      <c r="E52" s="192">
        <v>8</v>
      </c>
      <c r="F52" s="193"/>
      <c r="G52" s="194">
        <f>ROUND(E52*F52,2)</f>
        <v>0</v>
      </c>
      <c r="H52" s="193"/>
      <c r="I52" s="194">
        <f>ROUND(E52*H52,2)</f>
        <v>0</v>
      </c>
      <c r="J52" s="193"/>
      <c r="K52" s="194">
        <f>ROUND(E52*J52,2)</f>
        <v>0</v>
      </c>
      <c r="L52" s="194">
        <v>21</v>
      </c>
      <c r="M52" s="194">
        <f>G52*(1+L52/100)</f>
        <v>0</v>
      </c>
      <c r="N52" s="194">
        <v>0</v>
      </c>
      <c r="O52" s="194">
        <f>ROUND(E52*N52,2)</f>
        <v>0</v>
      </c>
      <c r="P52" s="194">
        <v>0</v>
      </c>
      <c r="Q52" s="194">
        <f>ROUND(E52*P52,2)</f>
        <v>0</v>
      </c>
      <c r="R52" s="194"/>
      <c r="S52" s="194" t="s">
        <v>255</v>
      </c>
      <c r="T52" s="195" t="s">
        <v>256</v>
      </c>
      <c r="U52" s="156">
        <v>0</v>
      </c>
      <c r="V52" s="156">
        <f>ROUND(E52*U52,2)</f>
        <v>0</v>
      </c>
      <c r="W52" s="156"/>
      <c r="X52" s="156" t="s">
        <v>961</v>
      </c>
      <c r="Y52" s="147"/>
      <c r="Z52" s="147"/>
      <c r="AA52" s="147"/>
      <c r="AB52" s="147"/>
      <c r="AC52" s="147"/>
      <c r="AD52" s="147"/>
      <c r="AE52" s="147"/>
      <c r="AF52" s="147"/>
      <c r="AG52" s="147" t="s">
        <v>1617</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9">
        <v>41</v>
      </c>
      <c r="B53" s="190" t="s">
        <v>3056</v>
      </c>
      <c r="C53" s="196" t="s">
        <v>3057</v>
      </c>
      <c r="D53" s="191" t="s">
        <v>2185</v>
      </c>
      <c r="E53" s="192">
        <v>3</v>
      </c>
      <c r="F53" s="193"/>
      <c r="G53" s="194">
        <f>ROUND(E53*F53,2)</f>
        <v>0</v>
      </c>
      <c r="H53" s="193"/>
      <c r="I53" s="194">
        <f>ROUND(E53*H53,2)</f>
        <v>0</v>
      </c>
      <c r="J53" s="193"/>
      <c r="K53" s="194">
        <f>ROUND(E53*J53,2)</f>
        <v>0</v>
      </c>
      <c r="L53" s="194">
        <v>21</v>
      </c>
      <c r="M53" s="194">
        <f>G53*(1+L53/100)</f>
        <v>0</v>
      </c>
      <c r="N53" s="194">
        <v>0</v>
      </c>
      <c r="O53" s="194">
        <f>ROUND(E53*N53,2)</f>
        <v>0</v>
      </c>
      <c r="P53" s="194">
        <v>0</v>
      </c>
      <c r="Q53" s="194">
        <f>ROUND(E53*P53,2)</f>
        <v>0</v>
      </c>
      <c r="R53" s="194"/>
      <c r="S53" s="194" t="s">
        <v>255</v>
      </c>
      <c r="T53" s="195" t="s">
        <v>256</v>
      </c>
      <c r="U53" s="156">
        <v>0</v>
      </c>
      <c r="V53" s="156">
        <f>ROUND(E53*U53,2)</f>
        <v>0</v>
      </c>
      <c r="W53" s="156"/>
      <c r="X53" s="156" t="s">
        <v>961</v>
      </c>
      <c r="Y53" s="147"/>
      <c r="Z53" s="147"/>
      <c r="AA53" s="147"/>
      <c r="AB53" s="147"/>
      <c r="AC53" s="147"/>
      <c r="AD53" s="147"/>
      <c r="AE53" s="147"/>
      <c r="AF53" s="147"/>
      <c r="AG53" s="147" t="s">
        <v>1617</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x14ac:dyDescent="0.2">
      <c r="A54" s="160" t="s">
        <v>250</v>
      </c>
      <c r="B54" s="161" t="s">
        <v>97</v>
      </c>
      <c r="C54" s="174" t="s">
        <v>98</v>
      </c>
      <c r="D54" s="162"/>
      <c r="E54" s="163"/>
      <c r="F54" s="164"/>
      <c r="G54" s="164">
        <f>SUMIF(AG55:AG55,"&lt;&gt;NOR",G55:G55)</f>
        <v>0</v>
      </c>
      <c r="H54" s="164"/>
      <c r="I54" s="164">
        <f>SUM(I55:I55)</f>
        <v>0</v>
      </c>
      <c r="J54" s="164"/>
      <c r="K54" s="164">
        <f>SUM(K55:K55)</f>
        <v>0</v>
      </c>
      <c r="L54" s="164"/>
      <c r="M54" s="164">
        <f>SUM(M55:M55)</f>
        <v>0</v>
      </c>
      <c r="N54" s="164"/>
      <c r="O54" s="164">
        <f>SUM(O55:O55)</f>
        <v>0</v>
      </c>
      <c r="P54" s="164"/>
      <c r="Q54" s="164">
        <f>SUM(Q55:Q55)</f>
        <v>0</v>
      </c>
      <c r="R54" s="164"/>
      <c r="S54" s="164"/>
      <c r="T54" s="165"/>
      <c r="U54" s="159"/>
      <c r="V54" s="159">
        <f>SUM(V55:V55)</f>
        <v>0</v>
      </c>
      <c r="W54" s="159"/>
      <c r="X54" s="159"/>
      <c r="AG54" t="s">
        <v>251</v>
      </c>
    </row>
    <row r="55" spans="1:60" outlineLevel="1" x14ac:dyDescent="0.2">
      <c r="A55" s="189">
        <v>42</v>
      </c>
      <c r="B55" s="190" t="s">
        <v>2269</v>
      </c>
      <c r="C55" s="196" t="s">
        <v>2270</v>
      </c>
      <c r="D55" s="191" t="s">
        <v>1928</v>
      </c>
      <c r="E55" s="192">
        <v>1</v>
      </c>
      <c r="F55" s="193"/>
      <c r="G55" s="194">
        <f>ROUND(E55*F55,2)</f>
        <v>0</v>
      </c>
      <c r="H55" s="193"/>
      <c r="I55" s="194">
        <f>ROUND(E55*H55,2)</f>
        <v>0</v>
      </c>
      <c r="J55" s="193"/>
      <c r="K55" s="194">
        <f>ROUND(E55*J55,2)</f>
        <v>0</v>
      </c>
      <c r="L55" s="194">
        <v>21</v>
      </c>
      <c r="M55" s="194">
        <f>G55*(1+L55/100)</f>
        <v>0</v>
      </c>
      <c r="N55" s="194">
        <v>0</v>
      </c>
      <c r="O55" s="194">
        <f>ROUND(E55*N55,2)</f>
        <v>0</v>
      </c>
      <c r="P55" s="194">
        <v>0</v>
      </c>
      <c r="Q55" s="194">
        <f>ROUND(E55*P55,2)</f>
        <v>0</v>
      </c>
      <c r="R55" s="194"/>
      <c r="S55" s="194" t="s">
        <v>255</v>
      </c>
      <c r="T55" s="195" t="s">
        <v>256</v>
      </c>
      <c r="U55" s="156">
        <v>0</v>
      </c>
      <c r="V55" s="156">
        <f>ROUND(E55*U55,2)</f>
        <v>0</v>
      </c>
      <c r="W55" s="156"/>
      <c r="X55" s="156" t="s">
        <v>257</v>
      </c>
      <c r="Y55" s="147"/>
      <c r="Z55" s="147"/>
      <c r="AA55" s="147"/>
      <c r="AB55" s="147"/>
      <c r="AC55" s="147"/>
      <c r="AD55" s="147"/>
      <c r="AE55" s="147"/>
      <c r="AF55" s="147"/>
      <c r="AG55" s="147" t="s">
        <v>1598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x14ac:dyDescent="0.2">
      <c r="A56" s="160" t="s">
        <v>250</v>
      </c>
      <c r="B56" s="161" t="s">
        <v>99</v>
      </c>
      <c r="C56" s="174" t="s">
        <v>96</v>
      </c>
      <c r="D56" s="162"/>
      <c r="E56" s="163"/>
      <c r="F56" s="164"/>
      <c r="G56" s="164">
        <f>SUMIF(AG57:AG58,"&lt;&gt;NOR",G57:G58)</f>
        <v>0</v>
      </c>
      <c r="H56" s="164"/>
      <c r="I56" s="164">
        <f>SUM(I57:I58)</f>
        <v>0</v>
      </c>
      <c r="J56" s="164"/>
      <c r="K56" s="164">
        <f>SUM(K57:K58)</f>
        <v>0</v>
      </c>
      <c r="L56" s="164"/>
      <c r="M56" s="164">
        <f>SUM(M57:M58)</f>
        <v>0</v>
      </c>
      <c r="N56" s="164"/>
      <c r="O56" s="164">
        <f>SUM(O57:O58)</f>
        <v>0</v>
      </c>
      <c r="P56" s="164"/>
      <c r="Q56" s="164">
        <f>SUM(Q57:Q58)</f>
        <v>0</v>
      </c>
      <c r="R56" s="164"/>
      <c r="S56" s="164"/>
      <c r="T56" s="165"/>
      <c r="U56" s="159"/>
      <c r="V56" s="159">
        <f>SUM(V57:V58)</f>
        <v>0</v>
      </c>
      <c r="W56" s="159"/>
      <c r="X56" s="159"/>
      <c r="AG56" t="s">
        <v>251</v>
      </c>
    </row>
    <row r="57" spans="1:60" outlineLevel="1" x14ac:dyDescent="0.2">
      <c r="A57" s="189">
        <v>43</v>
      </c>
      <c r="B57" s="190" t="s">
        <v>2240</v>
      </c>
      <c r="C57" s="196" t="s">
        <v>2241</v>
      </c>
      <c r="D57" s="191" t="s">
        <v>2185</v>
      </c>
      <c r="E57" s="192">
        <v>1</v>
      </c>
      <c r="F57" s="193"/>
      <c r="G57" s="194">
        <f>ROUND(E57*F57,2)</f>
        <v>0</v>
      </c>
      <c r="H57" s="193"/>
      <c r="I57" s="194">
        <f>ROUND(E57*H57,2)</f>
        <v>0</v>
      </c>
      <c r="J57" s="193"/>
      <c r="K57" s="194">
        <f>ROUND(E57*J57,2)</f>
        <v>0</v>
      </c>
      <c r="L57" s="194">
        <v>21</v>
      </c>
      <c r="M57" s="194">
        <f>G57*(1+L57/100)</f>
        <v>0</v>
      </c>
      <c r="N57" s="194">
        <v>0</v>
      </c>
      <c r="O57" s="194">
        <f>ROUND(E57*N57,2)</f>
        <v>0</v>
      </c>
      <c r="P57" s="194">
        <v>0</v>
      </c>
      <c r="Q57" s="194">
        <f>ROUND(E57*P57,2)</f>
        <v>0</v>
      </c>
      <c r="R57" s="194"/>
      <c r="S57" s="194" t="s">
        <v>255</v>
      </c>
      <c r="T57" s="195" t="s">
        <v>256</v>
      </c>
      <c r="U57" s="156">
        <v>0</v>
      </c>
      <c r="V57" s="156">
        <f>ROUND(E57*U57,2)</f>
        <v>0</v>
      </c>
      <c r="W57" s="156"/>
      <c r="X57" s="156" t="s">
        <v>961</v>
      </c>
      <c r="Y57" s="147"/>
      <c r="Z57" s="147"/>
      <c r="AA57" s="147"/>
      <c r="AB57" s="147"/>
      <c r="AC57" s="147"/>
      <c r="AD57" s="147"/>
      <c r="AE57" s="147"/>
      <c r="AF57" s="147"/>
      <c r="AG57" s="147" t="s">
        <v>1617</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89">
        <v>44</v>
      </c>
      <c r="B58" s="190" t="s">
        <v>2244</v>
      </c>
      <c r="C58" s="196" t="s">
        <v>3058</v>
      </c>
      <c r="D58" s="191" t="s">
        <v>1928</v>
      </c>
      <c r="E58" s="192">
        <v>1</v>
      </c>
      <c r="F58" s="193"/>
      <c r="G58" s="194">
        <f>ROUND(E58*F58,2)</f>
        <v>0</v>
      </c>
      <c r="H58" s="193"/>
      <c r="I58" s="194">
        <f>ROUND(E58*H58,2)</f>
        <v>0</v>
      </c>
      <c r="J58" s="193"/>
      <c r="K58" s="194">
        <f>ROUND(E58*J58,2)</f>
        <v>0</v>
      </c>
      <c r="L58" s="194">
        <v>21</v>
      </c>
      <c r="M58" s="194">
        <f>G58*(1+L58/100)</f>
        <v>0</v>
      </c>
      <c r="N58" s="194">
        <v>0</v>
      </c>
      <c r="O58" s="194">
        <f>ROUND(E58*N58,2)</f>
        <v>0</v>
      </c>
      <c r="P58" s="194">
        <v>0</v>
      </c>
      <c r="Q58" s="194">
        <f>ROUND(E58*P58,2)</f>
        <v>0</v>
      </c>
      <c r="R58" s="194"/>
      <c r="S58" s="194" t="s">
        <v>255</v>
      </c>
      <c r="T58" s="195" t="s">
        <v>256</v>
      </c>
      <c r="U58" s="156">
        <v>0</v>
      </c>
      <c r="V58" s="156">
        <f>ROUND(E58*U58,2)</f>
        <v>0</v>
      </c>
      <c r="W58" s="156"/>
      <c r="X58" s="156" t="s">
        <v>961</v>
      </c>
      <c r="Y58" s="147"/>
      <c r="Z58" s="147"/>
      <c r="AA58" s="147"/>
      <c r="AB58" s="147"/>
      <c r="AC58" s="147"/>
      <c r="AD58" s="147"/>
      <c r="AE58" s="147"/>
      <c r="AF58" s="147"/>
      <c r="AG58" s="147" t="s">
        <v>1617</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x14ac:dyDescent="0.2">
      <c r="A59" s="160" t="s">
        <v>250</v>
      </c>
      <c r="B59" s="161" t="s">
        <v>101</v>
      </c>
      <c r="C59" s="174" t="s">
        <v>100</v>
      </c>
      <c r="D59" s="162"/>
      <c r="E59" s="163"/>
      <c r="F59" s="164"/>
      <c r="G59" s="164">
        <f>SUMIF(AG60:AG67,"&lt;&gt;NOR",G60:G67)</f>
        <v>0</v>
      </c>
      <c r="H59" s="164"/>
      <c r="I59" s="164">
        <f>SUM(I60:I67)</f>
        <v>0</v>
      </c>
      <c r="J59" s="164"/>
      <c r="K59" s="164">
        <f>SUM(K60:K67)</f>
        <v>0</v>
      </c>
      <c r="L59" s="164"/>
      <c r="M59" s="164">
        <f>SUM(M60:M67)</f>
        <v>0</v>
      </c>
      <c r="N59" s="164"/>
      <c r="O59" s="164">
        <f>SUM(O60:O67)</f>
        <v>0</v>
      </c>
      <c r="P59" s="164"/>
      <c r="Q59" s="164">
        <f>SUM(Q60:Q67)</f>
        <v>0</v>
      </c>
      <c r="R59" s="164"/>
      <c r="S59" s="164"/>
      <c r="T59" s="165"/>
      <c r="U59" s="159"/>
      <c r="V59" s="159">
        <f>SUM(V60:V67)</f>
        <v>0</v>
      </c>
      <c r="W59" s="159"/>
      <c r="X59" s="159"/>
      <c r="AG59" t="s">
        <v>251</v>
      </c>
    </row>
    <row r="60" spans="1:60" ht="22.5" outlineLevel="1" x14ac:dyDescent="0.2">
      <c r="A60" s="189">
        <v>45</v>
      </c>
      <c r="B60" s="190" t="s">
        <v>2255</v>
      </c>
      <c r="C60" s="196" t="s">
        <v>3059</v>
      </c>
      <c r="D60" s="191" t="s">
        <v>2185</v>
      </c>
      <c r="E60" s="192">
        <v>4</v>
      </c>
      <c r="F60" s="193"/>
      <c r="G60" s="194">
        <f>ROUND(E60*F60,2)</f>
        <v>0</v>
      </c>
      <c r="H60" s="193"/>
      <c r="I60" s="194">
        <f>ROUND(E60*H60,2)</f>
        <v>0</v>
      </c>
      <c r="J60" s="193"/>
      <c r="K60" s="194">
        <f>ROUND(E60*J60,2)</f>
        <v>0</v>
      </c>
      <c r="L60" s="194">
        <v>21</v>
      </c>
      <c r="M60" s="194">
        <f>G60*(1+L60/100)</f>
        <v>0</v>
      </c>
      <c r="N60" s="194">
        <v>0</v>
      </c>
      <c r="O60" s="194">
        <f>ROUND(E60*N60,2)</f>
        <v>0</v>
      </c>
      <c r="P60" s="194">
        <v>0</v>
      </c>
      <c r="Q60" s="194">
        <f>ROUND(E60*P60,2)</f>
        <v>0</v>
      </c>
      <c r="R60" s="194"/>
      <c r="S60" s="194" t="s">
        <v>255</v>
      </c>
      <c r="T60" s="195" t="s">
        <v>256</v>
      </c>
      <c r="U60" s="156">
        <v>0</v>
      </c>
      <c r="V60" s="156">
        <f>ROUND(E60*U60,2)</f>
        <v>0</v>
      </c>
      <c r="W60" s="156"/>
      <c r="X60" s="156" t="s">
        <v>961</v>
      </c>
      <c r="Y60" s="147"/>
      <c r="Z60" s="147"/>
      <c r="AA60" s="147"/>
      <c r="AB60" s="147"/>
      <c r="AC60" s="147"/>
      <c r="AD60" s="147"/>
      <c r="AE60" s="147"/>
      <c r="AF60" s="147"/>
      <c r="AG60" s="147" t="s">
        <v>1617</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33.75" outlineLevel="1" x14ac:dyDescent="0.2">
      <c r="A61" s="166">
        <v>46</v>
      </c>
      <c r="B61" s="167" t="s">
        <v>2255</v>
      </c>
      <c r="C61" s="175" t="s">
        <v>3060</v>
      </c>
      <c r="D61" s="168" t="s">
        <v>2185</v>
      </c>
      <c r="E61" s="169">
        <v>5</v>
      </c>
      <c r="F61" s="170"/>
      <c r="G61" s="171">
        <f>ROUND(E61*F61,2)</f>
        <v>0</v>
      </c>
      <c r="H61" s="170"/>
      <c r="I61" s="171">
        <f>ROUND(E61*H61,2)</f>
        <v>0</v>
      </c>
      <c r="J61" s="170"/>
      <c r="K61" s="171">
        <f>ROUND(E61*J61,2)</f>
        <v>0</v>
      </c>
      <c r="L61" s="171">
        <v>21</v>
      </c>
      <c r="M61" s="171">
        <f>G61*(1+L61/100)</f>
        <v>0</v>
      </c>
      <c r="N61" s="171">
        <v>0</v>
      </c>
      <c r="O61" s="171">
        <f>ROUND(E61*N61,2)</f>
        <v>0</v>
      </c>
      <c r="P61" s="171">
        <v>0</v>
      </c>
      <c r="Q61" s="171">
        <f>ROUND(E61*P61,2)</f>
        <v>0</v>
      </c>
      <c r="R61" s="171"/>
      <c r="S61" s="171" t="s">
        <v>255</v>
      </c>
      <c r="T61" s="172" t="s">
        <v>256</v>
      </c>
      <c r="U61" s="156">
        <v>0</v>
      </c>
      <c r="V61" s="156">
        <f>ROUND(E61*U61,2)</f>
        <v>0</v>
      </c>
      <c r="W61" s="156"/>
      <c r="X61" s="156" t="s">
        <v>2141</v>
      </c>
      <c r="Y61" s="147"/>
      <c r="Z61" s="147"/>
      <c r="AA61" s="147"/>
      <c r="AB61" s="147"/>
      <c r="AC61" s="147"/>
      <c r="AD61" s="147"/>
      <c r="AE61" s="147"/>
      <c r="AF61" s="147"/>
      <c r="AG61" s="147" t="s">
        <v>2142</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266" t="s">
        <v>2258</v>
      </c>
      <c r="D62" s="267"/>
      <c r="E62" s="267"/>
      <c r="F62" s="267"/>
      <c r="G62" s="267"/>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404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33.75" outlineLevel="1" x14ac:dyDescent="0.2">
      <c r="A63" s="189">
        <v>47</v>
      </c>
      <c r="B63" s="190" t="s">
        <v>2255</v>
      </c>
      <c r="C63" s="196" t="s">
        <v>3061</v>
      </c>
      <c r="D63" s="191" t="s">
        <v>2185</v>
      </c>
      <c r="E63" s="192">
        <v>6</v>
      </c>
      <c r="F63" s="193"/>
      <c r="G63" s="194">
        <f>ROUND(E63*F63,2)</f>
        <v>0</v>
      </c>
      <c r="H63" s="193"/>
      <c r="I63" s="194">
        <f>ROUND(E63*H63,2)</f>
        <v>0</v>
      </c>
      <c r="J63" s="193"/>
      <c r="K63" s="194">
        <f>ROUND(E63*J63,2)</f>
        <v>0</v>
      </c>
      <c r="L63" s="194">
        <v>21</v>
      </c>
      <c r="M63" s="194">
        <f>G63*(1+L63/100)</f>
        <v>0</v>
      </c>
      <c r="N63" s="194">
        <v>0</v>
      </c>
      <c r="O63" s="194">
        <f>ROUND(E63*N63,2)</f>
        <v>0</v>
      </c>
      <c r="P63" s="194">
        <v>0</v>
      </c>
      <c r="Q63" s="194">
        <f>ROUND(E63*P63,2)</f>
        <v>0</v>
      </c>
      <c r="R63" s="194"/>
      <c r="S63" s="194" t="s">
        <v>255</v>
      </c>
      <c r="T63" s="195" t="s">
        <v>256</v>
      </c>
      <c r="U63" s="156">
        <v>0</v>
      </c>
      <c r="V63" s="156">
        <f>ROUND(E63*U63,2)</f>
        <v>0</v>
      </c>
      <c r="W63" s="156"/>
      <c r="X63" s="156" t="s">
        <v>2141</v>
      </c>
      <c r="Y63" s="147"/>
      <c r="Z63" s="147"/>
      <c r="AA63" s="147"/>
      <c r="AB63" s="147"/>
      <c r="AC63" s="147"/>
      <c r="AD63" s="147"/>
      <c r="AE63" s="147"/>
      <c r="AF63" s="147"/>
      <c r="AG63" s="147" t="s">
        <v>2142</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33.75" outlineLevel="1" x14ac:dyDescent="0.2">
      <c r="A64" s="189">
        <v>48</v>
      </c>
      <c r="B64" s="190" t="s">
        <v>2255</v>
      </c>
      <c r="C64" s="196" t="s">
        <v>3062</v>
      </c>
      <c r="D64" s="191" t="s">
        <v>2185</v>
      </c>
      <c r="E64" s="192">
        <v>24</v>
      </c>
      <c r="F64" s="193"/>
      <c r="G64" s="194">
        <f>ROUND(E64*F64,2)</f>
        <v>0</v>
      </c>
      <c r="H64" s="193"/>
      <c r="I64" s="194">
        <f>ROUND(E64*H64,2)</f>
        <v>0</v>
      </c>
      <c r="J64" s="193"/>
      <c r="K64" s="194">
        <f>ROUND(E64*J64,2)</f>
        <v>0</v>
      </c>
      <c r="L64" s="194">
        <v>21</v>
      </c>
      <c r="M64" s="194">
        <f>G64*(1+L64/100)</f>
        <v>0</v>
      </c>
      <c r="N64" s="194">
        <v>0</v>
      </c>
      <c r="O64" s="194">
        <f>ROUND(E64*N64,2)</f>
        <v>0</v>
      </c>
      <c r="P64" s="194">
        <v>0</v>
      </c>
      <c r="Q64" s="194">
        <f>ROUND(E64*P64,2)</f>
        <v>0</v>
      </c>
      <c r="R64" s="194"/>
      <c r="S64" s="194" t="s">
        <v>255</v>
      </c>
      <c r="T64" s="195" t="s">
        <v>256</v>
      </c>
      <c r="U64" s="156">
        <v>0</v>
      </c>
      <c r="V64" s="156">
        <f>ROUND(E64*U64,2)</f>
        <v>0</v>
      </c>
      <c r="W64" s="156"/>
      <c r="X64" s="156" t="s">
        <v>2141</v>
      </c>
      <c r="Y64" s="147"/>
      <c r="Z64" s="147"/>
      <c r="AA64" s="147"/>
      <c r="AB64" s="147"/>
      <c r="AC64" s="147"/>
      <c r="AD64" s="147"/>
      <c r="AE64" s="147"/>
      <c r="AF64" s="147"/>
      <c r="AG64" s="147" t="s">
        <v>2142</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33.75" outlineLevel="1" x14ac:dyDescent="0.2">
      <c r="A65" s="166">
        <v>49</v>
      </c>
      <c r="B65" s="167" t="s">
        <v>2255</v>
      </c>
      <c r="C65" s="175" t="s">
        <v>3063</v>
      </c>
      <c r="D65" s="168" t="s">
        <v>2185</v>
      </c>
      <c r="E65" s="169">
        <v>2</v>
      </c>
      <c r="F65" s="170"/>
      <c r="G65" s="171">
        <f>ROUND(E65*F65,2)</f>
        <v>0</v>
      </c>
      <c r="H65" s="170"/>
      <c r="I65" s="171">
        <f>ROUND(E65*H65,2)</f>
        <v>0</v>
      </c>
      <c r="J65" s="170"/>
      <c r="K65" s="171">
        <f>ROUND(E65*J65,2)</f>
        <v>0</v>
      </c>
      <c r="L65" s="171">
        <v>21</v>
      </c>
      <c r="M65" s="171">
        <f>G65*(1+L65/100)</f>
        <v>0</v>
      </c>
      <c r="N65" s="171">
        <v>0</v>
      </c>
      <c r="O65" s="171">
        <f>ROUND(E65*N65,2)</f>
        <v>0</v>
      </c>
      <c r="P65" s="171">
        <v>0</v>
      </c>
      <c r="Q65" s="171">
        <f>ROUND(E65*P65,2)</f>
        <v>0</v>
      </c>
      <c r="R65" s="171"/>
      <c r="S65" s="171" t="s">
        <v>255</v>
      </c>
      <c r="T65" s="172" t="s">
        <v>256</v>
      </c>
      <c r="U65" s="156">
        <v>0</v>
      </c>
      <c r="V65" s="156">
        <f>ROUND(E65*U65,2)</f>
        <v>0</v>
      </c>
      <c r="W65" s="156"/>
      <c r="X65" s="156" t="s">
        <v>2141</v>
      </c>
      <c r="Y65" s="147"/>
      <c r="Z65" s="147"/>
      <c r="AA65" s="147"/>
      <c r="AB65" s="147"/>
      <c r="AC65" s="147"/>
      <c r="AD65" s="147"/>
      <c r="AE65" s="147"/>
      <c r="AF65" s="147"/>
      <c r="AG65" s="147" t="s">
        <v>2142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266" t="s">
        <v>3064</v>
      </c>
      <c r="D66" s="267"/>
      <c r="E66" s="267"/>
      <c r="F66" s="267"/>
      <c r="G66" s="267"/>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404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2.5" outlineLevel="1" x14ac:dyDescent="0.2">
      <c r="A67" s="189">
        <v>50</v>
      </c>
      <c r="B67" s="190" t="s">
        <v>2255</v>
      </c>
      <c r="C67" s="196" t="s">
        <v>3065</v>
      </c>
      <c r="D67" s="191" t="s">
        <v>2185</v>
      </c>
      <c r="E67" s="192">
        <v>4</v>
      </c>
      <c r="F67" s="193"/>
      <c r="G67" s="194">
        <f>ROUND(E67*F67,2)</f>
        <v>0</v>
      </c>
      <c r="H67" s="193"/>
      <c r="I67" s="194">
        <f>ROUND(E67*H67,2)</f>
        <v>0</v>
      </c>
      <c r="J67" s="193"/>
      <c r="K67" s="194">
        <f>ROUND(E67*J67,2)</f>
        <v>0</v>
      </c>
      <c r="L67" s="194">
        <v>21</v>
      </c>
      <c r="M67" s="194">
        <f>G67*(1+L67/100)</f>
        <v>0</v>
      </c>
      <c r="N67" s="194">
        <v>0</v>
      </c>
      <c r="O67" s="194">
        <f>ROUND(E67*N67,2)</f>
        <v>0</v>
      </c>
      <c r="P67" s="194">
        <v>0</v>
      </c>
      <c r="Q67" s="194">
        <f>ROUND(E67*P67,2)</f>
        <v>0</v>
      </c>
      <c r="R67" s="194"/>
      <c r="S67" s="194" t="s">
        <v>255</v>
      </c>
      <c r="T67" s="195" t="s">
        <v>256</v>
      </c>
      <c r="U67" s="156">
        <v>0</v>
      </c>
      <c r="V67" s="156">
        <f>ROUND(E67*U67,2)</f>
        <v>0</v>
      </c>
      <c r="W67" s="156"/>
      <c r="X67" s="156" t="s">
        <v>2141</v>
      </c>
      <c r="Y67" s="147"/>
      <c r="Z67" s="147"/>
      <c r="AA67" s="147"/>
      <c r="AB67" s="147"/>
      <c r="AC67" s="147"/>
      <c r="AD67" s="147"/>
      <c r="AE67" s="147"/>
      <c r="AF67" s="147"/>
      <c r="AG67" s="147" t="s">
        <v>2142</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x14ac:dyDescent="0.2">
      <c r="A68" s="160" t="s">
        <v>250</v>
      </c>
      <c r="B68" s="161" t="s">
        <v>102</v>
      </c>
      <c r="C68" s="174" t="s">
        <v>103</v>
      </c>
      <c r="D68" s="162"/>
      <c r="E68" s="163"/>
      <c r="F68" s="164"/>
      <c r="G68" s="164">
        <f>SUMIF(AG69:AG111,"&lt;&gt;NOR",G69:G111)</f>
        <v>0</v>
      </c>
      <c r="H68" s="164"/>
      <c r="I68" s="164">
        <f>SUM(I69:I111)</f>
        <v>0</v>
      </c>
      <c r="J68" s="164"/>
      <c r="K68" s="164">
        <f>SUM(K69:K111)</f>
        <v>0</v>
      </c>
      <c r="L68" s="164"/>
      <c r="M68" s="164">
        <f>SUM(M69:M111)</f>
        <v>0</v>
      </c>
      <c r="N68" s="164"/>
      <c r="O68" s="164">
        <f>SUM(O69:O111)</f>
        <v>0</v>
      </c>
      <c r="P68" s="164"/>
      <c r="Q68" s="164">
        <f>SUM(Q69:Q111)</f>
        <v>0</v>
      </c>
      <c r="R68" s="164"/>
      <c r="S68" s="164"/>
      <c r="T68" s="165"/>
      <c r="U68" s="159"/>
      <c r="V68" s="159">
        <f>SUM(V69:V111)</f>
        <v>0</v>
      </c>
      <c r="W68" s="159"/>
      <c r="X68" s="159"/>
      <c r="AG68" t="s">
        <v>251</v>
      </c>
    </row>
    <row r="69" spans="1:60" outlineLevel="1" x14ac:dyDescent="0.2">
      <c r="A69" s="189">
        <v>51</v>
      </c>
      <c r="B69" s="190" t="s">
        <v>2277</v>
      </c>
      <c r="C69" s="196" t="s">
        <v>2278</v>
      </c>
      <c r="D69" s="191" t="s">
        <v>389</v>
      </c>
      <c r="E69" s="192">
        <v>1</v>
      </c>
      <c r="F69" s="193"/>
      <c r="G69" s="194">
        <f t="shared" ref="G69:G111" si="21">ROUND(E69*F69,2)</f>
        <v>0</v>
      </c>
      <c r="H69" s="193"/>
      <c r="I69" s="194">
        <f t="shared" ref="I69:I111" si="22">ROUND(E69*H69,2)</f>
        <v>0</v>
      </c>
      <c r="J69" s="193"/>
      <c r="K69" s="194">
        <f t="shared" ref="K69:K111" si="23">ROUND(E69*J69,2)</f>
        <v>0</v>
      </c>
      <c r="L69" s="194">
        <v>21</v>
      </c>
      <c r="M69" s="194">
        <f t="shared" ref="M69:M111" si="24">G69*(1+L69/100)</f>
        <v>0</v>
      </c>
      <c r="N69" s="194">
        <v>0</v>
      </c>
      <c r="O69" s="194">
        <f t="shared" ref="O69:O111" si="25">ROUND(E69*N69,2)</f>
        <v>0</v>
      </c>
      <c r="P69" s="194">
        <v>0</v>
      </c>
      <c r="Q69" s="194">
        <f t="shared" ref="Q69:Q111" si="26">ROUND(E69*P69,2)</f>
        <v>0</v>
      </c>
      <c r="R69" s="194"/>
      <c r="S69" s="194" t="s">
        <v>255</v>
      </c>
      <c r="T69" s="195" t="s">
        <v>256</v>
      </c>
      <c r="U69" s="156">
        <v>0</v>
      </c>
      <c r="V69" s="156">
        <f t="shared" ref="V69:V111" si="27">ROUND(E69*U69,2)</f>
        <v>0</v>
      </c>
      <c r="W69" s="156"/>
      <c r="X69" s="156" t="s">
        <v>257</v>
      </c>
      <c r="Y69" s="147"/>
      <c r="Z69" s="147"/>
      <c r="AA69" s="147"/>
      <c r="AB69" s="147"/>
      <c r="AC69" s="147"/>
      <c r="AD69" s="147"/>
      <c r="AE69" s="147"/>
      <c r="AF69" s="147"/>
      <c r="AG69" s="147" t="s">
        <v>1598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89">
        <v>52</v>
      </c>
      <c r="B70" s="190" t="s">
        <v>2273</v>
      </c>
      <c r="C70" s="196" t="s">
        <v>2274</v>
      </c>
      <c r="D70" s="191" t="s">
        <v>389</v>
      </c>
      <c r="E70" s="192">
        <v>12</v>
      </c>
      <c r="F70" s="193"/>
      <c r="G70" s="194">
        <f t="shared" si="21"/>
        <v>0</v>
      </c>
      <c r="H70" s="193"/>
      <c r="I70" s="194">
        <f t="shared" si="22"/>
        <v>0</v>
      </c>
      <c r="J70" s="193"/>
      <c r="K70" s="194">
        <f t="shared" si="23"/>
        <v>0</v>
      </c>
      <c r="L70" s="194">
        <v>21</v>
      </c>
      <c r="M70" s="194">
        <f t="shared" si="24"/>
        <v>0</v>
      </c>
      <c r="N70" s="194">
        <v>0</v>
      </c>
      <c r="O70" s="194">
        <f t="shared" si="25"/>
        <v>0</v>
      </c>
      <c r="P70" s="194">
        <v>0</v>
      </c>
      <c r="Q70" s="194">
        <f t="shared" si="26"/>
        <v>0</v>
      </c>
      <c r="R70" s="194"/>
      <c r="S70" s="194" t="s">
        <v>255</v>
      </c>
      <c r="T70" s="195" t="s">
        <v>256</v>
      </c>
      <c r="U70" s="156">
        <v>0</v>
      </c>
      <c r="V70" s="156">
        <f t="shared" si="27"/>
        <v>0</v>
      </c>
      <c r="W70" s="156"/>
      <c r="X70" s="156" t="s">
        <v>257</v>
      </c>
      <c r="Y70" s="147"/>
      <c r="Z70" s="147"/>
      <c r="AA70" s="147"/>
      <c r="AB70" s="147"/>
      <c r="AC70" s="147"/>
      <c r="AD70" s="147"/>
      <c r="AE70" s="147"/>
      <c r="AF70" s="147"/>
      <c r="AG70" s="147" t="s">
        <v>1598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89">
        <v>53</v>
      </c>
      <c r="B71" s="190" t="s">
        <v>2283</v>
      </c>
      <c r="C71" s="196" t="s">
        <v>2284</v>
      </c>
      <c r="D71" s="191" t="s">
        <v>389</v>
      </c>
      <c r="E71" s="192">
        <v>3</v>
      </c>
      <c r="F71" s="193"/>
      <c r="G71" s="194">
        <f t="shared" si="21"/>
        <v>0</v>
      </c>
      <c r="H71" s="193"/>
      <c r="I71" s="194">
        <f t="shared" si="22"/>
        <v>0</v>
      </c>
      <c r="J71" s="193"/>
      <c r="K71" s="194">
        <f t="shared" si="23"/>
        <v>0</v>
      </c>
      <c r="L71" s="194">
        <v>21</v>
      </c>
      <c r="M71" s="194">
        <f t="shared" si="24"/>
        <v>0</v>
      </c>
      <c r="N71" s="194">
        <v>0</v>
      </c>
      <c r="O71" s="194">
        <f t="shared" si="25"/>
        <v>0</v>
      </c>
      <c r="P71" s="194">
        <v>0</v>
      </c>
      <c r="Q71" s="194">
        <f t="shared" si="26"/>
        <v>0</v>
      </c>
      <c r="R71" s="194"/>
      <c r="S71" s="194" t="s">
        <v>255</v>
      </c>
      <c r="T71" s="195" t="s">
        <v>256</v>
      </c>
      <c r="U71" s="156">
        <v>0</v>
      </c>
      <c r="V71" s="156">
        <f t="shared" si="27"/>
        <v>0</v>
      </c>
      <c r="W71" s="156"/>
      <c r="X71" s="156" t="s">
        <v>257</v>
      </c>
      <c r="Y71" s="147"/>
      <c r="Z71" s="147"/>
      <c r="AA71" s="147"/>
      <c r="AB71" s="147"/>
      <c r="AC71" s="147"/>
      <c r="AD71" s="147"/>
      <c r="AE71" s="147"/>
      <c r="AF71" s="147"/>
      <c r="AG71" s="147" t="s">
        <v>1598</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89">
        <v>54</v>
      </c>
      <c r="B72" s="190" t="s">
        <v>2279</v>
      </c>
      <c r="C72" s="196" t="s">
        <v>2280</v>
      </c>
      <c r="D72" s="191" t="s">
        <v>389</v>
      </c>
      <c r="E72" s="192">
        <v>1</v>
      </c>
      <c r="F72" s="193"/>
      <c r="G72" s="194">
        <f t="shared" si="21"/>
        <v>0</v>
      </c>
      <c r="H72" s="193"/>
      <c r="I72" s="194">
        <f t="shared" si="22"/>
        <v>0</v>
      </c>
      <c r="J72" s="193"/>
      <c r="K72" s="194">
        <f t="shared" si="23"/>
        <v>0</v>
      </c>
      <c r="L72" s="194">
        <v>21</v>
      </c>
      <c r="M72" s="194">
        <f t="shared" si="24"/>
        <v>0</v>
      </c>
      <c r="N72" s="194">
        <v>0</v>
      </c>
      <c r="O72" s="194">
        <f t="shared" si="25"/>
        <v>0</v>
      </c>
      <c r="P72" s="194">
        <v>0</v>
      </c>
      <c r="Q72" s="194">
        <f t="shared" si="26"/>
        <v>0</v>
      </c>
      <c r="R72" s="194"/>
      <c r="S72" s="194" t="s">
        <v>255</v>
      </c>
      <c r="T72" s="195" t="s">
        <v>256</v>
      </c>
      <c r="U72" s="156">
        <v>0</v>
      </c>
      <c r="V72" s="156">
        <f t="shared" si="27"/>
        <v>0</v>
      </c>
      <c r="W72" s="156"/>
      <c r="X72" s="156" t="s">
        <v>257</v>
      </c>
      <c r="Y72" s="147"/>
      <c r="Z72" s="147"/>
      <c r="AA72" s="147"/>
      <c r="AB72" s="147"/>
      <c r="AC72" s="147"/>
      <c r="AD72" s="147"/>
      <c r="AE72" s="147"/>
      <c r="AF72" s="147"/>
      <c r="AG72" s="147" t="s">
        <v>1598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89">
        <v>55</v>
      </c>
      <c r="B73" s="190" t="s">
        <v>2281</v>
      </c>
      <c r="C73" s="196" t="s">
        <v>2282</v>
      </c>
      <c r="D73" s="191" t="s">
        <v>389</v>
      </c>
      <c r="E73" s="192">
        <v>1</v>
      </c>
      <c r="F73" s="193"/>
      <c r="G73" s="194">
        <f t="shared" si="21"/>
        <v>0</v>
      </c>
      <c r="H73" s="193"/>
      <c r="I73" s="194">
        <f t="shared" si="22"/>
        <v>0</v>
      </c>
      <c r="J73" s="193"/>
      <c r="K73" s="194">
        <f t="shared" si="23"/>
        <v>0</v>
      </c>
      <c r="L73" s="194">
        <v>21</v>
      </c>
      <c r="M73" s="194">
        <f t="shared" si="24"/>
        <v>0</v>
      </c>
      <c r="N73" s="194">
        <v>0</v>
      </c>
      <c r="O73" s="194">
        <f t="shared" si="25"/>
        <v>0</v>
      </c>
      <c r="P73" s="194">
        <v>0</v>
      </c>
      <c r="Q73" s="194">
        <f t="shared" si="26"/>
        <v>0</v>
      </c>
      <c r="R73" s="194"/>
      <c r="S73" s="194" t="s">
        <v>255</v>
      </c>
      <c r="T73" s="195" t="s">
        <v>256</v>
      </c>
      <c r="U73" s="156">
        <v>0</v>
      </c>
      <c r="V73" s="156">
        <f t="shared" si="27"/>
        <v>0</v>
      </c>
      <c r="W73" s="156"/>
      <c r="X73" s="156" t="s">
        <v>257</v>
      </c>
      <c r="Y73" s="147"/>
      <c r="Z73" s="147"/>
      <c r="AA73" s="147"/>
      <c r="AB73" s="147"/>
      <c r="AC73" s="147"/>
      <c r="AD73" s="147"/>
      <c r="AE73" s="147"/>
      <c r="AF73" s="147"/>
      <c r="AG73" s="147" t="s">
        <v>1598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89">
        <v>56</v>
      </c>
      <c r="B74" s="190" t="s">
        <v>2287</v>
      </c>
      <c r="C74" s="196" t="s">
        <v>2288</v>
      </c>
      <c r="D74" s="191" t="s">
        <v>514</v>
      </c>
      <c r="E74" s="192">
        <v>20</v>
      </c>
      <c r="F74" s="193"/>
      <c r="G74" s="194">
        <f t="shared" si="21"/>
        <v>0</v>
      </c>
      <c r="H74" s="193"/>
      <c r="I74" s="194">
        <f t="shared" si="22"/>
        <v>0</v>
      </c>
      <c r="J74" s="193"/>
      <c r="K74" s="194">
        <f t="shared" si="23"/>
        <v>0</v>
      </c>
      <c r="L74" s="194">
        <v>21</v>
      </c>
      <c r="M74" s="194">
        <f t="shared" si="24"/>
        <v>0</v>
      </c>
      <c r="N74" s="194">
        <v>0</v>
      </c>
      <c r="O74" s="194">
        <f t="shared" si="25"/>
        <v>0</v>
      </c>
      <c r="P74" s="194">
        <v>0</v>
      </c>
      <c r="Q74" s="194">
        <f t="shared" si="26"/>
        <v>0</v>
      </c>
      <c r="R74" s="194"/>
      <c r="S74" s="194" t="s">
        <v>255</v>
      </c>
      <c r="T74" s="195" t="s">
        <v>256</v>
      </c>
      <c r="U74" s="156">
        <v>0</v>
      </c>
      <c r="V74" s="156">
        <f t="shared" si="27"/>
        <v>0</v>
      </c>
      <c r="W74" s="156"/>
      <c r="X74" s="156" t="s">
        <v>257</v>
      </c>
      <c r="Y74" s="147"/>
      <c r="Z74" s="147"/>
      <c r="AA74" s="147"/>
      <c r="AB74" s="147"/>
      <c r="AC74" s="147"/>
      <c r="AD74" s="147"/>
      <c r="AE74" s="147"/>
      <c r="AF74" s="147"/>
      <c r="AG74" s="147" t="s">
        <v>1598</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89">
        <v>57</v>
      </c>
      <c r="B75" s="190" t="s">
        <v>2364</v>
      </c>
      <c r="C75" s="196" t="s">
        <v>2365</v>
      </c>
      <c r="D75" s="191" t="s">
        <v>514</v>
      </c>
      <c r="E75" s="192">
        <v>30</v>
      </c>
      <c r="F75" s="193"/>
      <c r="G75" s="194">
        <f t="shared" si="21"/>
        <v>0</v>
      </c>
      <c r="H75" s="193"/>
      <c r="I75" s="194">
        <f t="shared" si="22"/>
        <v>0</v>
      </c>
      <c r="J75" s="193"/>
      <c r="K75" s="194">
        <f t="shared" si="23"/>
        <v>0</v>
      </c>
      <c r="L75" s="194">
        <v>21</v>
      </c>
      <c r="M75" s="194">
        <f t="shared" si="24"/>
        <v>0</v>
      </c>
      <c r="N75" s="194">
        <v>0</v>
      </c>
      <c r="O75" s="194">
        <f t="shared" si="25"/>
        <v>0</v>
      </c>
      <c r="P75" s="194">
        <v>0</v>
      </c>
      <c r="Q75" s="194">
        <f t="shared" si="26"/>
        <v>0</v>
      </c>
      <c r="R75" s="194"/>
      <c r="S75" s="194" t="s">
        <v>255</v>
      </c>
      <c r="T75" s="195" t="s">
        <v>256</v>
      </c>
      <c r="U75" s="156">
        <v>0</v>
      </c>
      <c r="V75" s="156">
        <f t="shared" si="27"/>
        <v>0</v>
      </c>
      <c r="W75" s="156"/>
      <c r="X75" s="156" t="s">
        <v>257</v>
      </c>
      <c r="Y75" s="147"/>
      <c r="Z75" s="147"/>
      <c r="AA75" s="147"/>
      <c r="AB75" s="147"/>
      <c r="AC75" s="147"/>
      <c r="AD75" s="147"/>
      <c r="AE75" s="147"/>
      <c r="AF75" s="147"/>
      <c r="AG75" s="147" t="s">
        <v>1598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89">
        <v>58</v>
      </c>
      <c r="B76" s="190" t="s">
        <v>2297</v>
      </c>
      <c r="C76" s="196" t="s">
        <v>2298</v>
      </c>
      <c r="D76" s="191" t="s">
        <v>514</v>
      </c>
      <c r="E76" s="192">
        <v>10</v>
      </c>
      <c r="F76" s="193"/>
      <c r="G76" s="194">
        <f t="shared" si="21"/>
        <v>0</v>
      </c>
      <c r="H76" s="193"/>
      <c r="I76" s="194">
        <f t="shared" si="22"/>
        <v>0</v>
      </c>
      <c r="J76" s="193"/>
      <c r="K76" s="194">
        <f t="shared" si="23"/>
        <v>0</v>
      </c>
      <c r="L76" s="194">
        <v>21</v>
      </c>
      <c r="M76" s="194">
        <f t="shared" si="24"/>
        <v>0</v>
      </c>
      <c r="N76" s="194">
        <v>0</v>
      </c>
      <c r="O76" s="194">
        <f t="shared" si="25"/>
        <v>0</v>
      </c>
      <c r="P76" s="194">
        <v>0</v>
      </c>
      <c r="Q76" s="194">
        <f t="shared" si="26"/>
        <v>0</v>
      </c>
      <c r="R76" s="194"/>
      <c r="S76" s="194" t="s">
        <v>255</v>
      </c>
      <c r="T76" s="195" t="s">
        <v>256</v>
      </c>
      <c r="U76" s="156">
        <v>0</v>
      </c>
      <c r="V76" s="156">
        <f t="shared" si="27"/>
        <v>0</v>
      </c>
      <c r="W76" s="156"/>
      <c r="X76" s="156" t="s">
        <v>257</v>
      </c>
      <c r="Y76" s="147"/>
      <c r="Z76" s="147"/>
      <c r="AA76" s="147"/>
      <c r="AB76" s="147"/>
      <c r="AC76" s="147"/>
      <c r="AD76" s="147"/>
      <c r="AE76" s="147"/>
      <c r="AF76" s="147"/>
      <c r="AG76" s="147" t="s">
        <v>1598</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89">
        <v>59</v>
      </c>
      <c r="B77" s="190" t="s">
        <v>2275</v>
      </c>
      <c r="C77" s="196" t="s">
        <v>2276</v>
      </c>
      <c r="D77" s="191" t="s">
        <v>389</v>
      </c>
      <c r="E77" s="192">
        <v>420</v>
      </c>
      <c r="F77" s="193"/>
      <c r="G77" s="194">
        <f t="shared" si="21"/>
        <v>0</v>
      </c>
      <c r="H77" s="193"/>
      <c r="I77" s="194">
        <f t="shared" si="22"/>
        <v>0</v>
      </c>
      <c r="J77" s="193"/>
      <c r="K77" s="194">
        <f t="shared" si="23"/>
        <v>0</v>
      </c>
      <c r="L77" s="194">
        <v>21</v>
      </c>
      <c r="M77" s="194">
        <f t="shared" si="24"/>
        <v>0</v>
      </c>
      <c r="N77" s="194">
        <v>0</v>
      </c>
      <c r="O77" s="194">
        <f t="shared" si="25"/>
        <v>0</v>
      </c>
      <c r="P77" s="194">
        <v>0</v>
      </c>
      <c r="Q77" s="194">
        <f t="shared" si="26"/>
        <v>0</v>
      </c>
      <c r="R77" s="194"/>
      <c r="S77" s="194" t="s">
        <v>255</v>
      </c>
      <c r="T77" s="195" t="s">
        <v>256</v>
      </c>
      <c r="U77" s="156">
        <v>0</v>
      </c>
      <c r="V77" s="156">
        <f t="shared" si="27"/>
        <v>0</v>
      </c>
      <c r="W77" s="156"/>
      <c r="X77" s="156" t="s">
        <v>257</v>
      </c>
      <c r="Y77" s="147"/>
      <c r="Z77" s="147"/>
      <c r="AA77" s="147"/>
      <c r="AB77" s="147"/>
      <c r="AC77" s="147"/>
      <c r="AD77" s="147"/>
      <c r="AE77" s="147"/>
      <c r="AF77" s="147"/>
      <c r="AG77" s="147" t="s">
        <v>1598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89">
        <v>60</v>
      </c>
      <c r="B78" s="190" t="s">
        <v>3066</v>
      </c>
      <c r="C78" s="196" t="s">
        <v>3067</v>
      </c>
      <c r="D78" s="191" t="s">
        <v>514</v>
      </c>
      <c r="E78" s="192">
        <v>10</v>
      </c>
      <c r="F78" s="193"/>
      <c r="G78" s="194">
        <f t="shared" si="21"/>
        <v>0</v>
      </c>
      <c r="H78" s="193"/>
      <c r="I78" s="194">
        <f t="shared" si="22"/>
        <v>0</v>
      </c>
      <c r="J78" s="193"/>
      <c r="K78" s="194">
        <f t="shared" si="23"/>
        <v>0</v>
      </c>
      <c r="L78" s="194">
        <v>21</v>
      </c>
      <c r="M78" s="194">
        <f t="shared" si="24"/>
        <v>0</v>
      </c>
      <c r="N78" s="194">
        <v>0</v>
      </c>
      <c r="O78" s="194">
        <f t="shared" si="25"/>
        <v>0</v>
      </c>
      <c r="P78" s="194">
        <v>0</v>
      </c>
      <c r="Q78" s="194">
        <f t="shared" si="26"/>
        <v>0</v>
      </c>
      <c r="R78" s="194"/>
      <c r="S78" s="194" t="s">
        <v>255</v>
      </c>
      <c r="T78" s="195" t="s">
        <v>256</v>
      </c>
      <c r="U78" s="156">
        <v>0</v>
      </c>
      <c r="V78" s="156">
        <f t="shared" si="27"/>
        <v>0</v>
      </c>
      <c r="W78" s="156"/>
      <c r="X78" s="156" t="s">
        <v>257</v>
      </c>
      <c r="Y78" s="147"/>
      <c r="Z78" s="147"/>
      <c r="AA78" s="147"/>
      <c r="AB78" s="147"/>
      <c r="AC78" s="147"/>
      <c r="AD78" s="147"/>
      <c r="AE78" s="147"/>
      <c r="AF78" s="147"/>
      <c r="AG78" s="147" t="s">
        <v>1598</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89">
        <v>61</v>
      </c>
      <c r="B79" s="190" t="s">
        <v>2317</v>
      </c>
      <c r="C79" s="196" t="s">
        <v>2318</v>
      </c>
      <c r="D79" s="191" t="s">
        <v>389</v>
      </c>
      <c r="E79" s="192">
        <v>4</v>
      </c>
      <c r="F79" s="193"/>
      <c r="G79" s="194">
        <f t="shared" si="21"/>
        <v>0</v>
      </c>
      <c r="H79" s="193"/>
      <c r="I79" s="194">
        <f t="shared" si="22"/>
        <v>0</v>
      </c>
      <c r="J79" s="193"/>
      <c r="K79" s="194">
        <f t="shared" si="23"/>
        <v>0</v>
      </c>
      <c r="L79" s="194">
        <v>21</v>
      </c>
      <c r="M79" s="194">
        <f t="shared" si="24"/>
        <v>0</v>
      </c>
      <c r="N79" s="194">
        <v>0</v>
      </c>
      <c r="O79" s="194">
        <f t="shared" si="25"/>
        <v>0</v>
      </c>
      <c r="P79" s="194">
        <v>0</v>
      </c>
      <c r="Q79" s="194">
        <f t="shared" si="26"/>
        <v>0</v>
      </c>
      <c r="R79" s="194"/>
      <c r="S79" s="194" t="s">
        <v>255</v>
      </c>
      <c r="T79" s="195" t="s">
        <v>256</v>
      </c>
      <c r="U79" s="156">
        <v>0</v>
      </c>
      <c r="V79" s="156">
        <f t="shared" si="27"/>
        <v>0</v>
      </c>
      <c r="W79" s="156"/>
      <c r="X79" s="156" t="s">
        <v>257</v>
      </c>
      <c r="Y79" s="147"/>
      <c r="Z79" s="147"/>
      <c r="AA79" s="147"/>
      <c r="AB79" s="147"/>
      <c r="AC79" s="147"/>
      <c r="AD79" s="147"/>
      <c r="AE79" s="147"/>
      <c r="AF79" s="147"/>
      <c r="AG79" s="147" t="s">
        <v>1598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89">
        <v>62</v>
      </c>
      <c r="B80" s="190" t="s">
        <v>2303</v>
      </c>
      <c r="C80" s="196" t="s">
        <v>2304</v>
      </c>
      <c r="D80" s="191" t="s">
        <v>389</v>
      </c>
      <c r="E80" s="192">
        <v>8</v>
      </c>
      <c r="F80" s="193"/>
      <c r="G80" s="194">
        <f t="shared" si="21"/>
        <v>0</v>
      </c>
      <c r="H80" s="193"/>
      <c r="I80" s="194">
        <f t="shared" si="22"/>
        <v>0</v>
      </c>
      <c r="J80" s="193"/>
      <c r="K80" s="194">
        <f t="shared" si="23"/>
        <v>0</v>
      </c>
      <c r="L80" s="194">
        <v>21</v>
      </c>
      <c r="M80" s="194">
        <f t="shared" si="24"/>
        <v>0</v>
      </c>
      <c r="N80" s="194">
        <v>0</v>
      </c>
      <c r="O80" s="194">
        <f t="shared" si="25"/>
        <v>0</v>
      </c>
      <c r="P80" s="194">
        <v>0</v>
      </c>
      <c r="Q80" s="194">
        <f t="shared" si="26"/>
        <v>0</v>
      </c>
      <c r="R80" s="194"/>
      <c r="S80" s="194" t="s">
        <v>255</v>
      </c>
      <c r="T80" s="195" t="s">
        <v>256</v>
      </c>
      <c r="U80" s="156">
        <v>0</v>
      </c>
      <c r="V80" s="156">
        <f t="shared" si="27"/>
        <v>0</v>
      </c>
      <c r="W80" s="156"/>
      <c r="X80" s="156" t="s">
        <v>257</v>
      </c>
      <c r="Y80" s="147"/>
      <c r="Z80" s="147"/>
      <c r="AA80" s="147"/>
      <c r="AB80" s="147"/>
      <c r="AC80" s="147"/>
      <c r="AD80" s="147"/>
      <c r="AE80" s="147"/>
      <c r="AF80" s="147"/>
      <c r="AG80" s="147" t="s">
        <v>1598</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89">
        <v>63</v>
      </c>
      <c r="B81" s="190" t="s">
        <v>2321</v>
      </c>
      <c r="C81" s="196" t="s">
        <v>2322</v>
      </c>
      <c r="D81" s="191" t="s">
        <v>389</v>
      </c>
      <c r="E81" s="192">
        <v>3</v>
      </c>
      <c r="F81" s="193"/>
      <c r="G81" s="194">
        <f t="shared" si="21"/>
        <v>0</v>
      </c>
      <c r="H81" s="193"/>
      <c r="I81" s="194">
        <f t="shared" si="22"/>
        <v>0</v>
      </c>
      <c r="J81" s="193"/>
      <c r="K81" s="194">
        <f t="shared" si="23"/>
        <v>0</v>
      </c>
      <c r="L81" s="194">
        <v>21</v>
      </c>
      <c r="M81" s="194">
        <f t="shared" si="24"/>
        <v>0</v>
      </c>
      <c r="N81" s="194">
        <v>0</v>
      </c>
      <c r="O81" s="194">
        <f t="shared" si="25"/>
        <v>0</v>
      </c>
      <c r="P81" s="194">
        <v>0</v>
      </c>
      <c r="Q81" s="194">
        <f t="shared" si="26"/>
        <v>0</v>
      </c>
      <c r="R81" s="194"/>
      <c r="S81" s="194" t="s">
        <v>255</v>
      </c>
      <c r="T81" s="195" t="s">
        <v>256</v>
      </c>
      <c r="U81" s="156">
        <v>0</v>
      </c>
      <c r="V81" s="156">
        <f t="shared" si="27"/>
        <v>0</v>
      </c>
      <c r="W81" s="156"/>
      <c r="X81" s="156" t="s">
        <v>257</v>
      </c>
      <c r="Y81" s="147"/>
      <c r="Z81" s="147"/>
      <c r="AA81" s="147"/>
      <c r="AB81" s="147"/>
      <c r="AC81" s="147"/>
      <c r="AD81" s="147"/>
      <c r="AE81" s="147"/>
      <c r="AF81" s="147"/>
      <c r="AG81" s="147" t="s">
        <v>1598</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89">
        <v>64</v>
      </c>
      <c r="B82" s="190" t="s">
        <v>3068</v>
      </c>
      <c r="C82" s="196" t="s">
        <v>3069</v>
      </c>
      <c r="D82" s="191" t="s">
        <v>389</v>
      </c>
      <c r="E82" s="192">
        <v>8</v>
      </c>
      <c r="F82" s="193"/>
      <c r="G82" s="194">
        <f t="shared" si="21"/>
        <v>0</v>
      </c>
      <c r="H82" s="193"/>
      <c r="I82" s="194">
        <f t="shared" si="22"/>
        <v>0</v>
      </c>
      <c r="J82" s="193"/>
      <c r="K82" s="194">
        <f t="shared" si="23"/>
        <v>0</v>
      </c>
      <c r="L82" s="194">
        <v>21</v>
      </c>
      <c r="M82" s="194">
        <f t="shared" si="24"/>
        <v>0</v>
      </c>
      <c r="N82" s="194">
        <v>0</v>
      </c>
      <c r="O82" s="194">
        <f t="shared" si="25"/>
        <v>0</v>
      </c>
      <c r="P82" s="194">
        <v>0</v>
      </c>
      <c r="Q82" s="194">
        <f t="shared" si="26"/>
        <v>0</v>
      </c>
      <c r="R82" s="194"/>
      <c r="S82" s="194" t="s">
        <v>255</v>
      </c>
      <c r="T82" s="195" t="s">
        <v>256</v>
      </c>
      <c r="U82" s="156">
        <v>0</v>
      </c>
      <c r="V82" s="156">
        <f t="shared" si="27"/>
        <v>0</v>
      </c>
      <c r="W82" s="156"/>
      <c r="X82" s="156" t="s">
        <v>961</v>
      </c>
      <c r="Y82" s="147"/>
      <c r="Z82" s="147"/>
      <c r="AA82" s="147"/>
      <c r="AB82" s="147"/>
      <c r="AC82" s="147"/>
      <c r="AD82" s="147"/>
      <c r="AE82" s="147"/>
      <c r="AF82" s="147"/>
      <c r="AG82" s="147" t="s">
        <v>1617</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89">
        <v>65</v>
      </c>
      <c r="B83" s="190" t="s">
        <v>2309</v>
      </c>
      <c r="C83" s="196" t="s">
        <v>2310</v>
      </c>
      <c r="D83" s="191" t="s">
        <v>1928</v>
      </c>
      <c r="E83" s="192">
        <v>1</v>
      </c>
      <c r="F83" s="193"/>
      <c r="G83" s="194">
        <f t="shared" si="21"/>
        <v>0</v>
      </c>
      <c r="H83" s="193"/>
      <c r="I83" s="194">
        <f t="shared" si="22"/>
        <v>0</v>
      </c>
      <c r="J83" s="193"/>
      <c r="K83" s="194">
        <f t="shared" si="23"/>
        <v>0</v>
      </c>
      <c r="L83" s="194">
        <v>21</v>
      </c>
      <c r="M83" s="194">
        <f t="shared" si="24"/>
        <v>0</v>
      </c>
      <c r="N83" s="194">
        <v>0</v>
      </c>
      <c r="O83" s="194">
        <f t="shared" si="25"/>
        <v>0</v>
      </c>
      <c r="P83" s="194">
        <v>0</v>
      </c>
      <c r="Q83" s="194">
        <f t="shared" si="26"/>
        <v>0</v>
      </c>
      <c r="R83" s="194"/>
      <c r="S83" s="194" t="s">
        <v>255</v>
      </c>
      <c r="T83" s="195" t="s">
        <v>256</v>
      </c>
      <c r="U83" s="156">
        <v>0</v>
      </c>
      <c r="V83" s="156">
        <f t="shared" si="27"/>
        <v>0</v>
      </c>
      <c r="W83" s="156"/>
      <c r="X83" s="156" t="s">
        <v>257</v>
      </c>
      <c r="Y83" s="147"/>
      <c r="Z83" s="147"/>
      <c r="AA83" s="147"/>
      <c r="AB83" s="147"/>
      <c r="AC83" s="147"/>
      <c r="AD83" s="147"/>
      <c r="AE83" s="147"/>
      <c r="AF83" s="147"/>
      <c r="AG83" s="147" t="s">
        <v>1598</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89">
        <v>66</v>
      </c>
      <c r="B84" s="190" t="s">
        <v>2305</v>
      </c>
      <c r="C84" s="196" t="s">
        <v>2306</v>
      </c>
      <c r="D84" s="191" t="s">
        <v>389</v>
      </c>
      <c r="E84" s="192">
        <v>45</v>
      </c>
      <c r="F84" s="193"/>
      <c r="G84" s="194">
        <f t="shared" si="21"/>
        <v>0</v>
      </c>
      <c r="H84" s="193"/>
      <c r="I84" s="194">
        <f t="shared" si="22"/>
        <v>0</v>
      </c>
      <c r="J84" s="193"/>
      <c r="K84" s="194">
        <f t="shared" si="23"/>
        <v>0</v>
      </c>
      <c r="L84" s="194">
        <v>21</v>
      </c>
      <c r="M84" s="194">
        <f t="shared" si="24"/>
        <v>0</v>
      </c>
      <c r="N84" s="194">
        <v>0</v>
      </c>
      <c r="O84" s="194">
        <f t="shared" si="25"/>
        <v>0</v>
      </c>
      <c r="P84" s="194">
        <v>0</v>
      </c>
      <c r="Q84" s="194">
        <f t="shared" si="26"/>
        <v>0</v>
      </c>
      <c r="R84" s="194"/>
      <c r="S84" s="194" t="s">
        <v>255</v>
      </c>
      <c r="T84" s="195" t="s">
        <v>256</v>
      </c>
      <c r="U84" s="156">
        <v>0</v>
      </c>
      <c r="V84" s="156">
        <f t="shared" si="27"/>
        <v>0</v>
      </c>
      <c r="W84" s="156"/>
      <c r="X84" s="156" t="s">
        <v>257</v>
      </c>
      <c r="Y84" s="147"/>
      <c r="Z84" s="147"/>
      <c r="AA84" s="147"/>
      <c r="AB84" s="147"/>
      <c r="AC84" s="147"/>
      <c r="AD84" s="147"/>
      <c r="AE84" s="147"/>
      <c r="AF84" s="147"/>
      <c r="AG84" s="147" t="s">
        <v>1598</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89">
        <v>67</v>
      </c>
      <c r="B85" s="190" t="s">
        <v>2313</v>
      </c>
      <c r="C85" s="196" t="s">
        <v>2314</v>
      </c>
      <c r="D85" s="191" t="s">
        <v>389</v>
      </c>
      <c r="E85" s="192">
        <v>1</v>
      </c>
      <c r="F85" s="193"/>
      <c r="G85" s="194">
        <f t="shared" si="21"/>
        <v>0</v>
      </c>
      <c r="H85" s="193"/>
      <c r="I85" s="194">
        <f t="shared" si="22"/>
        <v>0</v>
      </c>
      <c r="J85" s="193"/>
      <c r="K85" s="194">
        <f t="shared" si="23"/>
        <v>0</v>
      </c>
      <c r="L85" s="194">
        <v>21</v>
      </c>
      <c r="M85" s="194">
        <f t="shared" si="24"/>
        <v>0</v>
      </c>
      <c r="N85" s="194">
        <v>0</v>
      </c>
      <c r="O85" s="194">
        <f t="shared" si="25"/>
        <v>0</v>
      </c>
      <c r="P85" s="194">
        <v>0</v>
      </c>
      <c r="Q85" s="194">
        <f t="shared" si="26"/>
        <v>0</v>
      </c>
      <c r="R85" s="194"/>
      <c r="S85" s="194" t="s">
        <v>255</v>
      </c>
      <c r="T85" s="195" t="s">
        <v>256</v>
      </c>
      <c r="U85" s="156">
        <v>0</v>
      </c>
      <c r="V85" s="156">
        <f t="shared" si="27"/>
        <v>0</v>
      </c>
      <c r="W85" s="156"/>
      <c r="X85" s="156" t="s">
        <v>257</v>
      </c>
      <c r="Y85" s="147"/>
      <c r="Z85" s="147"/>
      <c r="AA85" s="147"/>
      <c r="AB85" s="147"/>
      <c r="AC85" s="147"/>
      <c r="AD85" s="147"/>
      <c r="AE85" s="147"/>
      <c r="AF85" s="147"/>
      <c r="AG85" s="147" t="s">
        <v>1598</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89">
        <v>68</v>
      </c>
      <c r="B86" s="190" t="s">
        <v>2315</v>
      </c>
      <c r="C86" s="196" t="s">
        <v>2316</v>
      </c>
      <c r="D86" s="191" t="s">
        <v>389</v>
      </c>
      <c r="E86" s="192">
        <v>10</v>
      </c>
      <c r="F86" s="193"/>
      <c r="G86" s="194">
        <f t="shared" si="21"/>
        <v>0</v>
      </c>
      <c r="H86" s="193"/>
      <c r="I86" s="194">
        <f t="shared" si="22"/>
        <v>0</v>
      </c>
      <c r="J86" s="193"/>
      <c r="K86" s="194">
        <f t="shared" si="23"/>
        <v>0</v>
      </c>
      <c r="L86" s="194">
        <v>21</v>
      </c>
      <c r="M86" s="194">
        <f t="shared" si="24"/>
        <v>0</v>
      </c>
      <c r="N86" s="194">
        <v>0</v>
      </c>
      <c r="O86" s="194">
        <f t="shared" si="25"/>
        <v>0</v>
      </c>
      <c r="P86" s="194">
        <v>0</v>
      </c>
      <c r="Q86" s="194">
        <f t="shared" si="26"/>
        <v>0</v>
      </c>
      <c r="R86" s="194"/>
      <c r="S86" s="194" t="s">
        <v>255</v>
      </c>
      <c r="T86" s="195" t="s">
        <v>256</v>
      </c>
      <c r="U86" s="156">
        <v>0</v>
      </c>
      <c r="V86" s="156">
        <f t="shared" si="27"/>
        <v>0</v>
      </c>
      <c r="W86" s="156"/>
      <c r="X86" s="156" t="s">
        <v>257</v>
      </c>
      <c r="Y86" s="147"/>
      <c r="Z86" s="147"/>
      <c r="AA86" s="147"/>
      <c r="AB86" s="147"/>
      <c r="AC86" s="147"/>
      <c r="AD86" s="147"/>
      <c r="AE86" s="147"/>
      <c r="AF86" s="147"/>
      <c r="AG86" s="147" t="s">
        <v>1598</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89">
        <v>69</v>
      </c>
      <c r="B87" s="190" t="s">
        <v>2319</v>
      </c>
      <c r="C87" s="196" t="s">
        <v>2320</v>
      </c>
      <c r="D87" s="191" t="s">
        <v>389</v>
      </c>
      <c r="E87" s="192">
        <v>2</v>
      </c>
      <c r="F87" s="193"/>
      <c r="G87" s="194">
        <f t="shared" si="21"/>
        <v>0</v>
      </c>
      <c r="H87" s="193"/>
      <c r="I87" s="194">
        <f t="shared" si="22"/>
        <v>0</v>
      </c>
      <c r="J87" s="193"/>
      <c r="K87" s="194">
        <f t="shared" si="23"/>
        <v>0</v>
      </c>
      <c r="L87" s="194">
        <v>21</v>
      </c>
      <c r="M87" s="194">
        <f t="shared" si="24"/>
        <v>0</v>
      </c>
      <c r="N87" s="194">
        <v>0</v>
      </c>
      <c r="O87" s="194">
        <f t="shared" si="25"/>
        <v>0</v>
      </c>
      <c r="P87" s="194">
        <v>0</v>
      </c>
      <c r="Q87" s="194">
        <f t="shared" si="26"/>
        <v>0</v>
      </c>
      <c r="R87" s="194"/>
      <c r="S87" s="194" t="s">
        <v>255</v>
      </c>
      <c r="T87" s="195" t="s">
        <v>256</v>
      </c>
      <c r="U87" s="156">
        <v>0</v>
      </c>
      <c r="V87" s="156">
        <f t="shared" si="27"/>
        <v>0</v>
      </c>
      <c r="W87" s="156"/>
      <c r="X87" s="156" t="s">
        <v>257</v>
      </c>
      <c r="Y87" s="147"/>
      <c r="Z87" s="147"/>
      <c r="AA87" s="147"/>
      <c r="AB87" s="147"/>
      <c r="AC87" s="147"/>
      <c r="AD87" s="147"/>
      <c r="AE87" s="147"/>
      <c r="AF87" s="147"/>
      <c r="AG87" s="147" t="s">
        <v>1598</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89">
        <v>70</v>
      </c>
      <c r="B88" s="190" t="s">
        <v>2323</v>
      </c>
      <c r="C88" s="196" t="s">
        <v>2324</v>
      </c>
      <c r="D88" s="191" t="s">
        <v>389</v>
      </c>
      <c r="E88" s="192">
        <v>3</v>
      </c>
      <c r="F88" s="193"/>
      <c r="G88" s="194">
        <f t="shared" si="21"/>
        <v>0</v>
      </c>
      <c r="H88" s="193"/>
      <c r="I88" s="194">
        <f t="shared" si="22"/>
        <v>0</v>
      </c>
      <c r="J88" s="193"/>
      <c r="K88" s="194">
        <f t="shared" si="23"/>
        <v>0</v>
      </c>
      <c r="L88" s="194">
        <v>21</v>
      </c>
      <c r="M88" s="194">
        <f t="shared" si="24"/>
        <v>0</v>
      </c>
      <c r="N88" s="194">
        <v>0</v>
      </c>
      <c r="O88" s="194">
        <f t="shared" si="25"/>
        <v>0</v>
      </c>
      <c r="P88" s="194">
        <v>0</v>
      </c>
      <c r="Q88" s="194">
        <f t="shared" si="26"/>
        <v>0</v>
      </c>
      <c r="R88" s="194"/>
      <c r="S88" s="194" t="s">
        <v>255</v>
      </c>
      <c r="T88" s="195" t="s">
        <v>256</v>
      </c>
      <c r="U88" s="156">
        <v>0</v>
      </c>
      <c r="V88" s="156">
        <f t="shared" si="27"/>
        <v>0</v>
      </c>
      <c r="W88" s="156"/>
      <c r="X88" s="156" t="s">
        <v>257</v>
      </c>
      <c r="Y88" s="147"/>
      <c r="Z88" s="147"/>
      <c r="AA88" s="147"/>
      <c r="AB88" s="147"/>
      <c r="AC88" s="147"/>
      <c r="AD88" s="147"/>
      <c r="AE88" s="147"/>
      <c r="AF88" s="147"/>
      <c r="AG88" s="147" t="s">
        <v>1598</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89">
        <v>71</v>
      </c>
      <c r="B89" s="190" t="s">
        <v>2325</v>
      </c>
      <c r="C89" s="196" t="s">
        <v>2326</v>
      </c>
      <c r="D89" s="191" t="s">
        <v>389</v>
      </c>
      <c r="E89" s="192">
        <v>76</v>
      </c>
      <c r="F89" s="193"/>
      <c r="G89" s="194">
        <f t="shared" si="21"/>
        <v>0</v>
      </c>
      <c r="H89" s="193"/>
      <c r="I89" s="194">
        <f t="shared" si="22"/>
        <v>0</v>
      </c>
      <c r="J89" s="193"/>
      <c r="K89" s="194">
        <f t="shared" si="23"/>
        <v>0</v>
      </c>
      <c r="L89" s="194">
        <v>21</v>
      </c>
      <c r="M89" s="194">
        <f t="shared" si="24"/>
        <v>0</v>
      </c>
      <c r="N89" s="194">
        <v>0</v>
      </c>
      <c r="O89" s="194">
        <f t="shared" si="25"/>
        <v>0</v>
      </c>
      <c r="P89" s="194">
        <v>0</v>
      </c>
      <c r="Q89" s="194">
        <f t="shared" si="26"/>
        <v>0</v>
      </c>
      <c r="R89" s="194"/>
      <c r="S89" s="194" t="s">
        <v>255</v>
      </c>
      <c r="T89" s="195" t="s">
        <v>256</v>
      </c>
      <c r="U89" s="156">
        <v>0</v>
      </c>
      <c r="V89" s="156">
        <f t="shared" si="27"/>
        <v>0</v>
      </c>
      <c r="W89" s="156"/>
      <c r="X89" s="156" t="s">
        <v>257</v>
      </c>
      <c r="Y89" s="147"/>
      <c r="Z89" s="147"/>
      <c r="AA89" s="147"/>
      <c r="AB89" s="147"/>
      <c r="AC89" s="147"/>
      <c r="AD89" s="147"/>
      <c r="AE89" s="147"/>
      <c r="AF89" s="147"/>
      <c r="AG89" s="147" t="s">
        <v>1598</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89">
        <v>72</v>
      </c>
      <c r="B90" s="190" t="s">
        <v>2366</v>
      </c>
      <c r="C90" s="196" t="s">
        <v>2367</v>
      </c>
      <c r="D90" s="191" t="s">
        <v>514</v>
      </c>
      <c r="E90" s="192">
        <v>1295</v>
      </c>
      <c r="F90" s="193"/>
      <c r="G90" s="194">
        <f t="shared" si="21"/>
        <v>0</v>
      </c>
      <c r="H90" s="193"/>
      <c r="I90" s="194">
        <f t="shared" si="22"/>
        <v>0</v>
      </c>
      <c r="J90" s="193"/>
      <c r="K90" s="194">
        <f t="shared" si="23"/>
        <v>0</v>
      </c>
      <c r="L90" s="194">
        <v>21</v>
      </c>
      <c r="M90" s="194">
        <f t="shared" si="24"/>
        <v>0</v>
      </c>
      <c r="N90" s="194">
        <v>0</v>
      </c>
      <c r="O90" s="194">
        <f t="shared" si="25"/>
        <v>0</v>
      </c>
      <c r="P90" s="194">
        <v>0</v>
      </c>
      <c r="Q90" s="194">
        <f t="shared" si="26"/>
        <v>0</v>
      </c>
      <c r="R90" s="194"/>
      <c r="S90" s="194" t="s">
        <v>255</v>
      </c>
      <c r="T90" s="195" t="s">
        <v>256</v>
      </c>
      <c r="U90" s="156">
        <v>0</v>
      </c>
      <c r="V90" s="156">
        <f t="shared" si="27"/>
        <v>0</v>
      </c>
      <c r="W90" s="156"/>
      <c r="X90" s="156" t="s">
        <v>257</v>
      </c>
      <c r="Y90" s="147"/>
      <c r="Z90" s="147"/>
      <c r="AA90" s="147"/>
      <c r="AB90" s="147"/>
      <c r="AC90" s="147"/>
      <c r="AD90" s="147"/>
      <c r="AE90" s="147"/>
      <c r="AF90" s="147"/>
      <c r="AG90" s="147" t="s">
        <v>1598</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89">
        <v>73</v>
      </c>
      <c r="B91" s="190" t="s">
        <v>2332</v>
      </c>
      <c r="C91" s="196" t="s">
        <v>2333</v>
      </c>
      <c r="D91" s="191" t="s">
        <v>2329</v>
      </c>
      <c r="E91" s="192">
        <v>6</v>
      </c>
      <c r="F91" s="193"/>
      <c r="G91" s="194">
        <f t="shared" si="21"/>
        <v>0</v>
      </c>
      <c r="H91" s="193"/>
      <c r="I91" s="194">
        <f t="shared" si="22"/>
        <v>0</v>
      </c>
      <c r="J91" s="193"/>
      <c r="K91" s="194">
        <f t="shared" si="23"/>
        <v>0</v>
      </c>
      <c r="L91" s="194">
        <v>21</v>
      </c>
      <c r="M91" s="194">
        <f t="shared" si="24"/>
        <v>0</v>
      </c>
      <c r="N91" s="194">
        <v>0</v>
      </c>
      <c r="O91" s="194">
        <f t="shared" si="25"/>
        <v>0</v>
      </c>
      <c r="P91" s="194">
        <v>0</v>
      </c>
      <c r="Q91" s="194">
        <f t="shared" si="26"/>
        <v>0</v>
      </c>
      <c r="R91" s="194"/>
      <c r="S91" s="194" t="s">
        <v>255</v>
      </c>
      <c r="T91" s="195" t="s">
        <v>256</v>
      </c>
      <c r="U91" s="156">
        <v>0</v>
      </c>
      <c r="V91" s="156">
        <f t="shared" si="27"/>
        <v>0</v>
      </c>
      <c r="W91" s="156"/>
      <c r="X91" s="156" t="s">
        <v>257</v>
      </c>
      <c r="Y91" s="147"/>
      <c r="Z91" s="147"/>
      <c r="AA91" s="147"/>
      <c r="AB91" s="147"/>
      <c r="AC91" s="147"/>
      <c r="AD91" s="147"/>
      <c r="AE91" s="147"/>
      <c r="AF91" s="147"/>
      <c r="AG91" s="147" t="s">
        <v>1598</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89">
        <v>74</v>
      </c>
      <c r="B92" s="190" t="s">
        <v>2350</v>
      </c>
      <c r="C92" s="196" t="s">
        <v>2351</v>
      </c>
      <c r="D92" s="191" t="s">
        <v>2329</v>
      </c>
      <c r="E92" s="192">
        <v>21</v>
      </c>
      <c r="F92" s="193"/>
      <c r="G92" s="194">
        <f t="shared" si="21"/>
        <v>0</v>
      </c>
      <c r="H92" s="193"/>
      <c r="I92" s="194">
        <f t="shared" si="22"/>
        <v>0</v>
      </c>
      <c r="J92" s="193"/>
      <c r="K92" s="194">
        <f t="shared" si="23"/>
        <v>0</v>
      </c>
      <c r="L92" s="194">
        <v>21</v>
      </c>
      <c r="M92" s="194">
        <f t="shared" si="24"/>
        <v>0</v>
      </c>
      <c r="N92" s="194">
        <v>0</v>
      </c>
      <c r="O92" s="194">
        <f t="shared" si="25"/>
        <v>0</v>
      </c>
      <c r="P92" s="194">
        <v>0</v>
      </c>
      <c r="Q92" s="194">
        <f t="shared" si="26"/>
        <v>0</v>
      </c>
      <c r="R92" s="194"/>
      <c r="S92" s="194" t="s">
        <v>255</v>
      </c>
      <c r="T92" s="195" t="s">
        <v>256</v>
      </c>
      <c r="U92" s="156">
        <v>0</v>
      </c>
      <c r="V92" s="156">
        <f t="shared" si="27"/>
        <v>0</v>
      </c>
      <c r="W92" s="156"/>
      <c r="X92" s="156" t="s">
        <v>257</v>
      </c>
      <c r="Y92" s="147"/>
      <c r="Z92" s="147"/>
      <c r="AA92" s="147"/>
      <c r="AB92" s="147"/>
      <c r="AC92" s="147"/>
      <c r="AD92" s="147"/>
      <c r="AE92" s="147"/>
      <c r="AF92" s="147"/>
      <c r="AG92" s="147" t="s">
        <v>1598</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89">
        <v>75</v>
      </c>
      <c r="B93" s="190" t="s">
        <v>2330</v>
      </c>
      <c r="C93" s="196" t="s">
        <v>2331</v>
      </c>
      <c r="D93" s="191" t="s">
        <v>1928</v>
      </c>
      <c r="E93" s="192">
        <v>1</v>
      </c>
      <c r="F93" s="193"/>
      <c r="G93" s="194">
        <f t="shared" si="21"/>
        <v>0</v>
      </c>
      <c r="H93" s="193"/>
      <c r="I93" s="194">
        <f t="shared" si="22"/>
        <v>0</v>
      </c>
      <c r="J93" s="193"/>
      <c r="K93" s="194">
        <f t="shared" si="23"/>
        <v>0</v>
      </c>
      <c r="L93" s="194">
        <v>21</v>
      </c>
      <c r="M93" s="194">
        <f t="shared" si="24"/>
        <v>0</v>
      </c>
      <c r="N93" s="194">
        <v>0</v>
      </c>
      <c r="O93" s="194">
        <f t="shared" si="25"/>
        <v>0</v>
      </c>
      <c r="P93" s="194">
        <v>0</v>
      </c>
      <c r="Q93" s="194">
        <f t="shared" si="26"/>
        <v>0</v>
      </c>
      <c r="R93" s="194"/>
      <c r="S93" s="194" t="s">
        <v>255</v>
      </c>
      <c r="T93" s="195" t="s">
        <v>256</v>
      </c>
      <c r="U93" s="156">
        <v>0</v>
      </c>
      <c r="V93" s="156">
        <f t="shared" si="27"/>
        <v>0</v>
      </c>
      <c r="W93" s="156"/>
      <c r="X93" s="156" t="s">
        <v>257</v>
      </c>
      <c r="Y93" s="147"/>
      <c r="Z93" s="147"/>
      <c r="AA93" s="147"/>
      <c r="AB93" s="147"/>
      <c r="AC93" s="147"/>
      <c r="AD93" s="147"/>
      <c r="AE93" s="147"/>
      <c r="AF93" s="147"/>
      <c r="AG93" s="147" t="s">
        <v>1598</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89">
        <v>76</v>
      </c>
      <c r="B94" s="190" t="s">
        <v>3070</v>
      </c>
      <c r="C94" s="196" t="s">
        <v>3071</v>
      </c>
      <c r="D94" s="191" t="s">
        <v>389</v>
      </c>
      <c r="E94" s="192">
        <v>1</v>
      </c>
      <c r="F94" s="193"/>
      <c r="G94" s="194">
        <f t="shared" si="21"/>
        <v>0</v>
      </c>
      <c r="H94" s="193"/>
      <c r="I94" s="194">
        <f t="shared" si="22"/>
        <v>0</v>
      </c>
      <c r="J94" s="193"/>
      <c r="K94" s="194">
        <f t="shared" si="23"/>
        <v>0</v>
      </c>
      <c r="L94" s="194">
        <v>21</v>
      </c>
      <c r="M94" s="194">
        <f t="shared" si="24"/>
        <v>0</v>
      </c>
      <c r="N94" s="194">
        <v>0</v>
      </c>
      <c r="O94" s="194">
        <f t="shared" si="25"/>
        <v>0</v>
      </c>
      <c r="P94" s="194">
        <v>0</v>
      </c>
      <c r="Q94" s="194">
        <f t="shared" si="26"/>
        <v>0</v>
      </c>
      <c r="R94" s="194"/>
      <c r="S94" s="194" t="s">
        <v>255</v>
      </c>
      <c r="T94" s="195" t="s">
        <v>256</v>
      </c>
      <c r="U94" s="156">
        <v>0</v>
      </c>
      <c r="V94" s="156">
        <f t="shared" si="27"/>
        <v>0</v>
      </c>
      <c r="W94" s="156"/>
      <c r="X94" s="156" t="s">
        <v>257</v>
      </c>
      <c r="Y94" s="147"/>
      <c r="Z94" s="147"/>
      <c r="AA94" s="147"/>
      <c r="AB94" s="147"/>
      <c r="AC94" s="147"/>
      <c r="AD94" s="147"/>
      <c r="AE94" s="147"/>
      <c r="AF94" s="147"/>
      <c r="AG94" s="147" t="s">
        <v>1598</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89">
        <v>77</v>
      </c>
      <c r="B95" s="190" t="s">
        <v>2327</v>
      </c>
      <c r="C95" s="196" t="s">
        <v>2328</v>
      </c>
      <c r="D95" s="191" t="s">
        <v>2329</v>
      </c>
      <c r="E95" s="192">
        <v>6</v>
      </c>
      <c r="F95" s="193"/>
      <c r="G95" s="194">
        <f t="shared" si="21"/>
        <v>0</v>
      </c>
      <c r="H95" s="193"/>
      <c r="I95" s="194">
        <f t="shared" si="22"/>
        <v>0</v>
      </c>
      <c r="J95" s="193"/>
      <c r="K95" s="194">
        <f t="shared" si="23"/>
        <v>0</v>
      </c>
      <c r="L95" s="194">
        <v>21</v>
      </c>
      <c r="M95" s="194">
        <f t="shared" si="24"/>
        <v>0</v>
      </c>
      <c r="N95" s="194">
        <v>0</v>
      </c>
      <c r="O95" s="194">
        <f t="shared" si="25"/>
        <v>0</v>
      </c>
      <c r="P95" s="194">
        <v>0</v>
      </c>
      <c r="Q95" s="194">
        <f t="shared" si="26"/>
        <v>0</v>
      </c>
      <c r="R95" s="194"/>
      <c r="S95" s="194" t="s">
        <v>255</v>
      </c>
      <c r="T95" s="195" t="s">
        <v>256</v>
      </c>
      <c r="U95" s="156">
        <v>0</v>
      </c>
      <c r="V95" s="156">
        <f t="shared" si="27"/>
        <v>0</v>
      </c>
      <c r="W95" s="156"/>
      <c r="X95" s="156" t="s">
        <v>257</v>
      </c>
      <c r="Y95" s="147"/>
      <c r="Z95" s="147"/>
      <c r="AA95" s="147"/>
      <c r="AB95" s="147"/>
      <c r="AC95" s="147"/>
      <c r="AD95" s="147"/>
      <c r="AE95" s="147"/>
      <c r="AF95" s="147"/>
      <c r="AG95" s="147" t="s">
        <v>1598</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89">
        <v>78</v>
      </c>
      <c r="B96" s="190" t="s">
        <v>2342</v>
      </c>
      <c r="C96" s="196" t="s">
        <v>2343</v>
      </c>
      <c r="D96" s="191" t="s">
        <v>389</v>
      </c>
      <c r="E96" s="192">
        <v>28</v>
      </c>
      <c r="F96" s="193"/>
      <c r="G96" s="194">
        <f t="shared" si="21"/>
        <v>0</v>
      </c>
      <c r="H96" s="193"/>
      <c r="I96" s="194">
        <f t="shared" si="22"/>
        <v>0</v>
      </c>
      <c r="J96" s="193"/>
      <c r="K96" s="194">
        <f t="shared" si="23"/>
        <v>0</v>
      </c>
      <c r="L96" s="194">
        <v>21</v>
      </c>
      <c r="M96" s="194">
        <f t="shared" si="24"/>
        <v>0</v>
      </c>
      <c r="N96" s="194">
        <v>0</v>
      </c>
      <c r="O96" s="194">
        <f t="shared" si="25"/>
        <v>0</v>
      </c>
      <c r="P96" s="194">
        <v>0</v>
      </c>
      <c r="Q96" s="194">
        <f t="shared" si="26"/>
        <v>0</v>
      </c>
      <c r="R96" s="194"/>
      <c r="S96" s="194" t="s">
        <v>255</v>
      </c>
      <c r="T96" s="195" t="s">
        <v>256</v>
      </c>
      <c r="U96" s="156">
        <v>0</v>
      </c>
      <c r="V96" s="156">
        <f t="shared" si="27"/>
        <v>0</v>
      </c>
      <c r="W96" s="156"/>
      <c r="X96" s="156" t="s">
        <v>257</v>
      </c>
      <c r="Y96" s="147"/>
      <c r="Z96" s="147"/>
      <c r="AA96" s="147"/>
      <c r="AB96" s="147"/>
      <c r="AC96" s="147"/>
      <c r="AD96" s="147"/>
      <c r="AE96" s="147"/>
      <c r="AF96" s="147"/>
      <c r="AG96" s="147" t="s">
        <v>1598</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89">
        <v>79</v>
      </c>
      <c r="B97" s="190" t="s">
        <v>3040</v>
      </c>
      <c r="C97" s="196" t="s">
        <v>3072</v>
      </c>
      <c r="D97" s="191" t="s">
        <v>1928</v>
      </c>
      <c r="E97" s="192">
        <v>1</v>
      </c>
      <c r="F97" s="193"/>
      <c r="G97" s="194">
        <f t="shared" si="21"/>
        <v>0</v>
      </c>
      <c r="H97" s="193"/>
      <c r="I97" s="194">
        <f t="shared" si="22"/>
        <v>0</v>
      </c>
      <c r="J97" s="193"/>
      <c r="K97" s="194">
        <f t="shared" si="23"/>
        <v>0</v>
      </c>
      <c r="L97" s="194">
        <v>21</v>
      </c>
      <c r="M97" s="194">
        <f t="shared" si="24"/>
        <v>0</v>
      </c>
      <c r="N97" s="194">
        <v>0</v>
      </c>
      <c r="O97" s="194">
        <f t="shared" si="25"/>
        <v>0</v>
      </c>
      <c r="P97" s="194">
        <v>0</v>
      </c>
      <c r="Q97" s="194">
        <f t="shared" si="26"/>
        <v>0</v>
      </c>
      <c r="R97" s="194"/>
      <c r="S97" s="194" t="s">
        <v>255</v>
      </c>
      <c r="T97" s="195" t="s">
        <v>256</v>
      </c>
      <c r="U97" s="156">
        <v>0</v>
      </c>
      <c r="V97" s="156">
        <f t="shared" si="27"/>
        <v>0</v>
      </c>
      <c r="W97" s="156"/>
      <c r="X97" s="156" t="s">
        <v>257</v>
      </c>
      <c r="Y97" s="147"/>
      <c r="Z97" s="147"/>
      <c r="AA97" s="147"/>
      <c r="AB97" s="147"/>
      <c r="AC97" s="147"/>
      <c r="AD97" s="147"/>
      <c r="AE97" s="147"/>
      <c r="AF97" s="147"/>
      <c r="AG97" s="147" t="s">
        <v>1598</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89">
        <v>80</v>
      </c>
      <c r="B98" s="190" t="s">
        <v>2348</v>
      </c>
      <c r="C98" s="196" t="s">
        <v>2349</v>
      </c>
      <c r="D98" s="191" t="s">
        <v>2329</v>
      </c>
      <c r="E98" s="192">
        <v>5</v>
      </c>
      <c r="F98" s="193"/>
      <c r="G98" s="194">
        <f t="shared" si="21"/>
        <v>0</v>
      </c>
      <c r="H98" s="193"/>
      <c r="I98" s="194">
        <f t="shared" si="22"/>
        <v>0</v>
      </c>
      <c r="J98" s="193"/>
      <c r="K98" s="194">
        <f t="shared" si="23"/>
        <v>0</v>
      </c>
      <c r="L98" s="194">
        <v>21</v>
      </c>
      <c r="M98" s="194">
        <f t="shared" si="24"/>
        <v>0</v>
      </c>
      <c r="N98" s="194">
        <v>0</v>
      </c>
      <c r="O98" s="194">
        <f t="shared" si="25"/>
        <v>0</v>
      </c>
      <c r="P98" s="194">
        <v>0</v>
      </c>
      <c r="Q98" s="194">
        <f t="shared" si="26"/>
        <v>0</v>
      </c>
      <c r="R98" s="194"/>
      <c r="S98" s="194" t="s">
        <v>255</v>
      </c>
      <c r="T98" s="195" t="s">
        <v>256</v>
      </c>
      <c r="U98" s="156">
        <v>0</v>
      </c>
      <c r="V98" s="156">
        <f t="shared" si="27"/>
        <v>0</v>
      </c>
      <c r="W98" s="156"/>
      <c r="X98" s="156" t="s">
        <v>257</v>
      </c>
      <c r="Y98" s="147"/>
      <c r="Z98" s="147"/>
      <c r="AA98" s="147"/>
      <c r="AB98" s="147"/>
      <c r="AC98" s="147"/>
      <c r="AD98" s="147"/>
      <c r="AE98" s="147"/>
      <c r="AF98" s="147"/>
      <c r="AG98" s="147" t="s">
        <v>1598</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89">
        <v>81</v>
      </c>
      <c r="B99" s="190" t="s">
        <v>2352</v>
      </c>
      <c r="C99" s="196" t="s">
        <v>2353</v>
      </c>
      <c r="D99" s="191" t="s">
        <v>2329</v>
      </c>
      <c r="E99" s="192">
        <v>7</v>
      </c>
      <c r="F99" s="193"/>
      <c r="G99" s="194">
        <f t="shared" si="21"/>
        <v>0</v>
      </c>
      <c r="H99" s="193"/>
      <c r="I99" s="194">
        <f t="shared" si="22"/>
        <v>0</v>
      </c>
      <c r="J99" s="193"/>
      <c r="K99" s="194">
        <f t="shared" si="23"/>
        <v>0</v>
      </c>
      <c r="L99" s="194">
        <v>21</v>
      </c>
      <c r="M99" s="194">
        <f t="shared" si="24"/>
        <v>0</v>
      </c>
      <c r="N99" s="194">
        <v>0</v>
      </c>
      <c r="O99" s="194">
        <f t="shared" si="25"/>
        <v>0</v>
      </c>
      <c r="P99" s="194">
        <v>0</v>
      </c>
      <c r="Q99" s="194">
        <f t="shared" si="26"/>
        <v>0</v>
      </c>
      <c r="R99" s="194"/>
      <c r="S99" s="194" t="s">
        <v>255</v>
      </c>
      <c r="T99" s="195" t="s">
        <v>256</v>
      </c>
      <c r="U99" s="156">
        <v>0</v>
      </c>
      <c r="V99" s="156">
        <f t="shared" si="27"/>
        <v>0</v>
      </c>
      <c r="W99" s="156"/>
      <c r="X99" s="156" t="s">
        <v>257</v>
      </c>
      <c r="Y99" s="147"/>
      <c r="Z99" s="147"/>
      <c r="AA99" s="147"/>
      <c r="AB99" s="147"/>
      <c r="AC99" s="147"/>
      <c r="AD99" s="147"/>
      <c r="AE99" s="147"/>
      <c r="AF99" s="147"/>
      <c r="AG99" s="147" t="s">
        <v>1598</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89">
        <v>82</v>
      </c>
      <c r="B100" s="190" t="s">
        <v>2354</v>
      </c>
      <c r="C100" s="196" t="s">
        <v>2355</v>
      </c>
      <c r="D100" s="191" t="s">
        <v>2329</v>
      </c>
      <c r="E100" s="192">
        <v>18</v>
      </c>
      <c r="F100" s="193"/>
      <c r="G100" s="194">
        <f t="shared" si="21"/>
        <v>0</v>
      </c>
      <c r="H100" s="193"/>
      <c r="I100" s="194">
        <f t="shared" si="22"/>
        <v>0</v>
      </c>
      <c r="J100" s="193"/>
      <c r="K100" s="194">
        <f t="shared" si="23"/>
        <v>0</v>
      </c>
      <c r="L100" s="194">
        <v>21</v>
      </c>
      <c r="M100" s="194">
        <f t="shared" si="24"/>
        <v>0</v>
      </c>
      <c r="N100" s="194">
        <v>0</v>
      </c>
      <c r="O100" s="194">
        <f t="shared" si="25"/>
        <v>0</v>
      </c>
      <c r="P100" s="194">
        <v>0</v>
      </c>
      <c r="Q100" s="194">
        <f t="shared" si="26"/>
        <v>0</v>
      </c>
      <c r="R100" s="194"/>
      <c r="S100" s="194" t="s">
        <v>255</v>
      </c>
      <c r="T100" s="195" t="s">
        <v>256</v>
      </c>
      <c r="U100" s="156">
        <v>0</v>
      </c>
      <c r="V100" s="156">
        <f t="shared" si="27"/>
        <v>0</v>
      </c>
      <c r="W100" s="156"/>
      <c r="X100" s="156" t="s">
        <v>257</v>
      </c>
      <c r="Y100" s="147"/>
      <c r="Z100" s="147"/>
      <c r="AA100" s="147"/>
      <c r="AB100" s="147"/>
      <c r="AC100" s="147"/>
      <c r="AD100" s="147"/>
      <c r="AE100" s="147"/>
      <c r="AF100" s="147"/>
      <c r="AG100" s="147" t="s">
        <v>1598</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
      <c r="A101" s="189">
        <v>83</v>
      </c>
      <c r="B101" s="190" t="s">
        <v>2338</v>
      </c>
      <c r="C101" s="196" t="s">
        <v>2339</v>
      </c>
      <c r="D101" s="191" t="s">
        <v>389</v>
      </c>
      <c r="E101" s="192">
        <v>540</v>
      </c>
      <c r="F101" s="193"/>
      <c r="G101" s="194">
        <f t="shared" si="21"/>
        <v>0</v>
      </c>
      <c r="H101" s="193"/>
      <c r="I101" s="194">
        <f t="shared" si="22"/>
        <v>0</v>
      </c>
      <c r="J101" s="193"/>
      <c r="K101" s="194">
        <f t="shared" si="23"/>
        <v>0</v>
      </c>
      <c r="L101" s="194">
        <v>21</v>
      </c>
      <c r="M101" s="194">
        <f t="shared" si="24"/>
        <v>0</v>
      </c>
      <c r="N101" s="194">
        <v>0</v>
      </c>
      <c r="O101" s="194">
        <f t="shared" si="25"/>
        <v>0</v>
      </c>
      <c r="P101" s="194">
        <v>0</v>
      </c>
      <c r="Q101" s="194">
        <f t="shared" si="26"/>
        <v>0</v>
      </c>
      <c r="R101" s="194"/>
      <c r="S101" s="194" t="s">
        <v>255</v>
      </c>
      <c r="T101" s="195" t="s">
        <v>256</v>
      </c>
      <c r="U101" s="156">
        <v>0</v>
      </c>
      <c r="V101" s="156">
        <f t="shared" si="27"/>
        <v>0</v>
      </c>
      <c r="W101" s="156"/>
      <c r="X101" s="156" t="s">
        <v>257</v>
      </c>
      <c r="Y101" s="147"/>
      <c r="Z101" s="147"/>
      <c r="AA101" s="147"/>
      <c r="AB101" s="147"/>
      <c r="AC101" s="147"/>
      <c r="AD101" s="147"/>
      <c r="AE101" s="147"/>
      <c r="AF101" s="147"/>
      <c r="AG101" s="147" t="s">
        <v>1598</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89">
        <v>84</v>
      </c>
      <c r="B102" s="190" t="s">
        <v>2378</v>
      </c>
      <c r="C102" s="196" t="s">
        <v>3073</v>
      </c>
      <c r="D102" s="191" t="s">
        <v>389</v>
      </c>
      <c r="E102" s="192">
        <v>48</v>
      </c>
      <c r="F102" s="193"/>
      <c r="G102" s="194">
        <f t="shared" si="21"/>
        <v>0</v>
      </c>
      <c r="H102" s="193"/>
      <c r="I102" s="194">
        <f t="shared" si="22"/>
        <v>0</v>
      </c>
      <c r="J102" s="193"/>
      <c r="K102" s="194">
        <f t="shared" si="23"/>
        <v>0</v>
      </c>
      <c r="L102" s="194">
        <v>21</v>
      </c>
      <c r="M102" s="194">
        <f t="shared" si="24"/>
        <v>0</v>
      </c>
      <c r="N102" s="194">
        <v>0</v>
      </c>
      <c r="O102" s="194">
        <f t="shared" si="25"/>
        <v>0</v>
      </c>
      <c r="P102" s="194">
        <v>0</v>
      </c>
      <c r="Q102" s="194">
        <f t="shared" si="26"/>
        <v>0</v>
      </c>
      <c r="R102" s="194"/>
      <c r="S102" s="194" t="s">
        <v>255</v>
      </c>
      <c r="T102" s="195" t="s">
        <v>256</v>
      </c>
      <c r="U102" s="156">
        <v>0</v>
      </c>
      <c r="V102" s="156">
        <f t="shared" si="27"/>
        <v>0</v>
      </c>
      <c r="W102" s="156"/>
      <c r="X102" s="156" t="s">
        <v>257</v>
      </c>
      <c r="Y102" s="147"/>
      <c r="Z102" s="147"/>
      <c r="AA102" s="147"/>
      <c r="AB102" s="147"/>
      <c r="AC102" s="147"/>
      <c r="AD102" s="147"/>
      <c r="AE102" s="147"/>
      <c r="AF102" s="147"/>
      <c r="AG102" s="147" t="s">
        <v>1598</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89">
        <v>85</v>
      </c>
      <c r="B103" s="190" t="s">
        <v>2380</v>
      </c>
      <c r="C103" s="196" t="s">
        <v>2381</v>
      </c>
      <c r="D103" s="191" t="s">
        <v>389</v>
      </c>
      <c r="E103" s="192">
        <v>680</v>
      </c>
      <c r="F103" s="193"/>
      <c r="G103" s="194">
        <f t="shared" si="21"/>
        <v>0</v>
      </c>
      <c r="H103" s="193"/>
      <c r="I103" s="194">
        <f t="shared" si="22"/>
        <v>0</v>
      </c>
      <c r="J103" s="193"/>
      <c r="K103" s="194">
        <f t="shared" si="23"/>
        <v>0</v>
      </c>
      <c r="L103" s="194">
        <v>21</v>
      </c>
      <c r="M103" s="194">
        <f t="shared" si="24"/>
        <v>0</v>
      </c>
      <c r="N103" s="194">
        <v>0</v>
      </c>
      <c r="O103" s="194">
        <f t="shared" si="25"/>
        <v>0</v>
      </c>
      <c r="P103" s="194">
        <v>0</v>
      </c>
      <c r="Q103" s="194">
        <f t="shared" si="26"/>
        <v>0</v>
      </c>
      <c r="R103" s="194"/>
      <c r="S103" s="194" t="s">
        <v>255</v>
      </c>
      <c r="T103" s="195" t="s">
        <v>256</v>
      </c>
      <c r="U103" s="156">
        <v>0</v>
      </c>
      <c r="V103" s="156">
        <f t="shared" si="27"/>
        <v>0</v>
      </c>
      <c r="W103" s="156"/>
      <c r="X103" s="156" t="s">
        <v>257</v>
      </c>
      <c r="Y103" s="147"/>
      <c r="Z103" s="147"/>
      <c r="AA103" s="147"/>
      <c r="AB103" s="147"/>
      <c r="AC103" s="147"/>
      <c r="AD103" s="147"/>
      <c r="AE103" s="147"/>
      <c r="AF103" s="147"/>
      <c r="AG103" s="147" t="s">
        <v>1598</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89">
        <v>86</v>
      </c>
      <c r="B104" s="190" t="s">
        <v>2360</v>
      </c>
      <c r="C104" s="196" t="s">
        <v>2361</v>
      </c>
      <c r="D104" s="191" t="s">
        <v>514</v>
      </c>
      <c r="E104" s="192">
        <v>670</v>
      </c>
      <c r="F104" s="193"/>
      <c r="G104" s="194">
        <f t="shared" si="21"/>
        <v>0</v>
      </c>
      <c r="H104" s="193"/>
      <c r="I104" s="194">
        <f t="shared" si="22"/>
        <v>0</v>
      </c>
      <c r="J104" s="193"/>
      <c r="K104" s="194">
        <f t="shared" si="23"/>
        <v>0</v>
      </c>
      <c r="L104" s="194">
        <v>21</v>
      </c>
      <c r="M104" s="194">
        <f t="shared" si="24"/>
        <v>0</v>
      </c>
      <c r="N104" s="194">
        <v>0</v>
      </c>
      <c r="O104" s="194">
        <f t="shared" si="25"/>
        <v>0</v>
      </c>
      <c r="P104" s="194">
        <v>0</v>
      </c>
      <c r="Q104" s="194">
        <f t="shared" si="26"/>
        <v>0</v>
      </c>
      <c r="R104" s="194"/>
      <c r="S104" s="194" t="s">
        <v>255</v>
      </c>
      <c r="T104" s="195" t="s">
        <v>256</v>
      </c>
      <c r="U104" s="156">
        <v>0</v>
      </c>
      <c r="V104" s="156">
        <f t="shared" si="27"/>
        <v>0</v>
      </c>
      <c r="W104" s="156"/>
      <c r="X104" s="156" t="s">
        <v>257</v>
      </c>
      <c r="Y104" s="147"/>
      <c r="Z104" s="147"/>
      <c r="AA104" s="147"/>
      <c r="AB104" s="147"/>
      <c r="AC104" s="147"/>
      <c r="AD104" s="147"/>
      <c r="AE104" s="147"/>
      <c r="AF104" s="147"/>
      <c r="AG104" s="147" t="s">
        <v>1598</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89">
        <v>87</v>
      </c>
      <c r="B105" s="190" t="s">
        <v>3074</v>
      </c>
      <c r="C105" s="196" t="s">
        <v>3075</v>
      </c>
      <c r="D105" s="191" t="s">
        <v>514</v>
      </c>
      <c r="E105" s="192">
        <v>10</v>
      </c>
      <c r="F105" s="193"/>
      <c r="G105" s="194">
        <f t="shared" si="21"/>
        <v>0</v>
      </c>
      <c r="H105" s="193"/>
      <c r="I105" s="194">
        <f t="shared" si="22"/>
        <v>0</v>
      </c>
      <c r="J105" s="193"/>
      <c r="K105" s="194">
        <f t="shared" si="23"/>
        <v>0</v>
      </c>
      <c r="L105" s="194">
        <v>21</v>
      </c>
      <c r="M105" s="194">
        <f t="shared" si="24"/>
        <v>0</v>
      </c>
      <c r="N105" s="194">
        <v>0</v>
      </c>
      <c r="O105" s="194">
        <f t="shared" si="25"/>
        <v>0</v>
      </c>
      <c r="P105" s="194">
        <v>0</v>
      </c>
      <c r="Q105" s="194">
        <f t="shared" si="26"/>
        <v>0</v>
      </c>
      <c r="R105" s="194"/>
      <c r="S105" s="194" t="s">
        <v>255</v>
      </c>
      <c r="T105" s="195" t="s">
        <v>256</v>
      </c>
      <c r="U105" s="156">
        <v>0</v>
      </c>
      <c r="V105" s="156">
        <f t="shared" si="27"/>
        <v>0</v>
      </c>
      <c r="W105" s="156"/>
      <c r="X105" s="156" t="s">
        <v>257</v>
      </c>
      <c r="Y105" s="147"/>
      <c r="Z105" s="147"/>
      <c r="AA105" s="147"/>
      <c r="AB105" s="147"/>
      <c r="AC105" s="147"/>
      <c r="AD105" s="147"/>
      <c r="AE105" s="147"/>
      <c r="AF105" s="147"/>
      <c r="AG105" s="147" t="s">
        <v>1598</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89">
        <v>88</v>
      </c>
      <c r="B106" s="190" t="s">
        <v>3076</v>
      </c>
      <c r="C106" s="196" t="s">
        <v>3077</v>
      </c>
      <c r="D106" s="191" t="s">
        <v>514</v>
      </c>
      <c r="E106" s="192">
        <v>10</v>
      </c>
      <c r="F106" s="193"/>
      <c r="G106" s="194">
        <f t="shared" si="21"/>
        <v>0</v>
      </c>
      <c r="H106" s="193"/>
      <c r="I106" s="194">
        <f t="shared" si="22"/>
        <v>0</v>
      </c>
      <c r="J106" s="193"/>
      <c r="K106" s="194">
        <f t="shared" si="23"/>
        <v>0</v>
      </c>
      <c r="L106" s="194">
        <v>21</v>
      </c>
      <c r="M106" s="194">
        <f t="shared" si="24"/>
        <v>0</v>
      </c>
      <c r="N106" s="194">
        <v>0</v>
      </c>
      <c r="O106" s="194">
        <f t="shared" si="25"/>
        <v>0</v>
      </c>
      <c r="P106" s="194">
        <v>0</v>
      </c>
      <c r="Q106" s="194">
        <f t="shared" si="26"/>
        <v>0</v>
      </c>
      <c r="R106" s="194"/>
      <c r="S106" s="194" t="s">
        <v>255</v>
      </c>
      <c r="T106" s="195" t="s">
        <v>256</v>
      </c>
      <c r="U106" s="156">
        <v>0</v>
      </c>
      <c r="V106" s="156">
        <f t="shared" si="27"/>
        <v>0</v>
      </c>
      <c r="W106" s="156"/>
      <c r="X106" s="156" t="s">
        <v>257</v>
      </c>
      <c r="Y106" s="147"/>
      <c r="Z106" s="147"/>
      <c r="AA106" s="147"/>
      <c r="AB106" s="147"/>
      <c r="AC106" s="147"/>
      <c r="AD106" s="147"/>
      <c r="AE106" s="147"/>
      <c r="AF106" s="147"/>
      <c r="AG106" s="147" t="s">
        <v>1598</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89">
        <v>89</v>
      </c>
      <c r="B107" s="190" t="s">
        <v>2372</v>
      </c>
      <c r="C107" s="196" t="s">
        <v>2373</v>
      </c>
      <c r="D107" s="191" t="s">
        <v>389</v>
      </c>
      <c r="E107" s="192">
        <v>107</v>
      </c>
      <c r="F107" s="193"/>
      <c r="G107" s="194">
        <f t="shared" si="21"/>
        <v>0</v>
      </c>
      <c r="H107" s="193"/>
      <c r="I107" s="194">
        <f t="shared" si="22"/>
        <v>0</v>
      </c>
      <c r="J107" s="193"/>
      <c r="K107" s="194">
        <f t="shared" si="23"/>
        <v>0</v>
      </c>
      <c r="L107" s="194">
        <v>21</v>
      </c>
      <c r="M107" s="194">
        <f t="shared" si="24"/>
        <v>0</v>
      </c>
      <c r="N107" s="194">
        <v>0</v>
      </c>
      <c r="O107" s="194">
        <f t="shared" si="25"/>
        <v>0</v>
      </c>
      <c r="P107" s="194">
        <v>0</v>
      </c>
      <c r="Q107" s="194">
        <f t="shared" si="26"/>
        <v>0</v>
      </c>
      <c r="R107" s="194"/>
      <c r="S107" s="194" t="s">
        <v>255</v>
      </c>
      <c r="T107" s="195" t="s">
        <v>256</v>
      </c>
      <c r="U107" s="156">
        <v>0</v>
      </c>
      <c r="V107" s="156">
        <f t="shared" si="27"/>
        <v>0</v>
      </c>
      <c r="W107" s="156"/>
      <c r="X107" s="156" t="s">
        <v>257</v>
      </c>
      <c r="Y107" s="147"/>
      <c r="Z107" s="147"/>
      <c r="AA107" s="147"/>
      <c r="AB107" s="147"/>
      <c r="AC107" s="147"/>
      <c r="AD107" s="147"/>
      <c r="AE107" s="147"/>
      <c r="AF107" s="147"/>
      <c r="AG107" s="147" t="s">
        <v>1598</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89">
        <v>90</v>
      </c>
      <c r="B108" s="190" t="s">
        <v>2336</v>
      </c>
      <c r="C108" s="196" t="s">
        <v>2337</v>
      </c>
      <c r="D108" s="191" t="s">
        <v>514</v>
      </c>
      <c r="E108" s="192">
        <v>20</v>
      </c>
      <c r="F108" s="193"/>
      <c r="G108" s="194">
        <f t="shared" si="21"/>
        <v>0</v>
      </c>
      <c r="H108" s="193"/>
      <c r="I108" s="194">
        <f t="shared" si="22"/>
        <v>0</v>
      </c>
      <c r="J108" s="193"/>
      <c r="K108" s="194">
        <f t="shared" si="23"/>
        <v>0</v>
      </c>
      <c r="L108" s="194">
        <v>21</v>
      </c>
      <c r="M108" s="194">
        <f t="shared" si="24"/>
        <v>0</v>
      </c>
      <c r="N108" s="194">
        <v>0</v>
      </c>
      <c r="O108" s="194">
        <f t="shared" si="25"/>
        <v>0</v>
      </c>
      <c r="P108" s="194">
        <v>0</v>
      </c>
      <c r="Q108" s="194">
        <f t="shared" si="26"/>
        <v>0</v>
      </c>
      <c r="R108" s="194"/>
      <c r="S108" s="194" t="s">
        <v>255</v>
      </c>
      <c r="T108" s="195" t="s">
        <v>256</v>
      </c>
      <c r="U108" s="156">
        <v>0</v>
      </c>
      <c r="V108" s="156">
        <f t="shared" si="27"/>
        <v>0</v>
      </c>
      <c r="W108" s="156"/>
      <c r="X108" s="156" t="s">
        <v>257</v>
      </c>
      <c r="Y108" s="147"/>
      <c r="Z108" s="147"/>
      <c r="AA108" s="147"/>
      <c r="AB108" s="147"/>
      <c r="AC108" s="147"/>
      <c r="AD108" s="147"/>
      <c r="AE108" s="147"/>
      <c r="AF108" s="147"/>
      <c r="AG108" s="147" t="s">
        <v>1598</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89">
        <v>91</v>
      </c>
      <c r="B109" s="190" t="s">
        <v>2370</v>
      </c>
      <c r="C109" s="196" t="s">
        <v>2371</v>
      </c>
      <c r="D109" s="191" t="s">
        <v>389</v>
      </c>
      <c r="E109" s="192">
        <v>40</v>
      </c>
      <c r="F109" s="193"/>
      <c r="G109" s="194">
        <f t="shared" si="21"/>
        <v>0</v>
      </c>
      <c r="H109" s="193"/>
      <c r="I109" s="194">
        <f t="shared" si="22"/>
        <v>0</v>
      </c>
      <c r="J109" s="193"/>
      <c r="K109" s="194">
        <f t="shared" si="23"/>
        <v>0</v>
      </c>
      <c r="L109" s="194">
        <v>21</v>
      </c>
      <c r="M109" s="194">
        <f t="shared" si="24"/>
        <v>0</v>
      </c>
      <c r="N109" s="194">
        <v>0</v>
      </c>
      <c r="O109" s="194">
        <f t="shared" si="25"/>
        <v>0</v>
      </c>
      <c r="P109" s="194">
        <v>0</v>
      </c>
      <c r="Q109" s="194">
        <f t="shared" si="26"/>
        <v>0</v>
      </c>
      <c r="R109" s="194"/>
      <c r="S109" s="194" t="s">
        <v>255</v>
      </c>
      <c r="T109" s="195" t="s">
        <v>256</v>
      </c>
      <c r="U109" s="156">
        <v>0</v>
      </c>
      <c r="V109" s="156">
        <f t="shared" si="27"/>
        <v>0</v>
      </c>
      <c r="W109" s="156"/>
      <c r="X109" s="156" t="s">
        <v>257</v>
      </c>
      <c r="Y109" s="147"/>
      <c r="Z109" s="147"/>
      <c r="AA109" s="147"/>
      <c r="AB109" s="147"/>
      <c r="AC109" s="147"/>
      <c r="AD109" s="147"/>
      <c r="AE109" s="147"/>
      <c r="AF109" s="147"/>
      <c r="AG109" s="147" t="s">
        <v>1598</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89">
        <v>92</v>
      </c>
      <c r="B110" s="190" t="s">
        <v>2382</v>
      </c>
      <c r="C110" s="196" t="s">
        <v>2383</v>
      </c>
      <c r="D110" s="191" t="s">
        <v>389</v>
      </c>
      <c r="E110" s="192">
        <v>60</v>
      </c>
      <c r="F110" s="193"/>
      <c r="G110" s="194">
        <f t="shared" si="21"/>
        <v>0</v>
      </c>
      <c r="H110" s="193"/>
      <c r="I110" s="194">
        <f t="shared" si="22"/>
        <v>0</v>
      </c>
      <c r="J110" s="193"/>
      <c r="K110" s="194">
        <f t="shared" si="23"/>
        <v>0</v>
      </c>
      <c r="L110" s="194">
        <v>21</v>
      </c>
      <c r="M110" s="194">
        <f t="shared" si="24"/>
        <v>0</v>
      </c>
      <c r="N110" s="194">
        <v>0</v>
      </c>
      <c r="O110" s="194">
        <f t="shared" si="25"/>
        <v>0</v>
      </c>
      <c r="P110" s="194">
        <v>0</v>
      </c>
      <c r="Q110" s="194">
        <f t="shared" si="26"/>
        <v>0</v>
      </c>
      <c r="R110" s="194"/>
      <c r="S110" s="194" t="s">
        <v>255</v>
      </c>
      <c r="T110" s="195" t="s">
        <v>256</v>
      </c>
      <c r="U110" s="156">
        <v>0</v>
      </c>
      <c r="V110" s="156">
        <f t="shared" si="27"/>
        <v>0</v>
      </c>
      <c r="W110" s="156"/>
      <c r="X110" s="156" t="s">
        <v>257</v>
      </c>
      <c r="Y110" s="147"/>
      <c r="Z110" s="147"/>
      <c r="AA110" s="147"/>
      <c r="AB110" s="147"/>
      <c r="AC110" s="147"/>
      <c r="AD110" s="147"/>
      <c r="AE110" s="147"/>
      <c r="AF110" s="147"/>
      <c r="AG110" s="147" t="s">
        <v>1598</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89">
        <v>93</v>
      </c>
      <c r="B111" s="190" t="s">
        <v>2376</v>
      </c>
      <c r="C111" s="196" t="s">
        <v>2377</v>
      </c>
      <c r="D111" s="191" t="s">
        <v>389</v>
      </c>
      <c r="E111" s="192">
        <v>28</v>
      </c>
      <c r="F111" s="193"/>
      <c r="G111" s="194">
        <f t="shared" si="21"/>
        <v>0</v>
      </c>
      <c r="H111" s="193"/>
      <c r="I111" s="194">
        <f t="shared" si="22"/>
        <v>0</v>
      </c>
      <c r="J111" s="193"/>
      <c r="K111" s="194">
        <f t="shared" si="23"/>
        <v>0</v>
      </c>
      <c r="L111" s="194">
        <v>21</v>
      </c>
      <c r="M111" s="194">
        <f t="shared" si="24"/>
        <v>0</v>
      </c>
      <c r="N111" s="194">
        <v>0</v>
      </c>
      <c r="O111" s="194">
        <f t="shared" si="25"/>
        <v>0</v>
      </c>
      <c r="P111" s="194">
        <v>0</v>
      </c>
      <c r="Q111" s="194">
        <f t="shared" si="26"/>
        <v>0</v>
      </c>
      <c r="R111" s="194"/>
      <c r="S111" s="194" t="s">
        <v>255</v>
      </c>
      <c r="T111" s="195" t="s">
        <v>256</v>
      </c>
      <c r="U111" s="156">
        <v>0</v>
      </c>
      <c r="V111" s="156">
        <f t="shared" si="27"/>
        <v>0</v>
      </c>
      <c r="W111" s="156"/>
      <c r="X111" s="156" t="s">
        <v>257</v>
      </c>
      <c r="Y111" s="147"/>
      <c r="Z111" s="147"/>
      <c r="AA111" s="147"/>
      <c r="AB111" s="147"/>
      <c r="AC111" s="147"/>
      <c r="AD111" s="147"/>
      <c r="AE111" s="147"/>
      <c r="AF111" s="147"/>
      <c r="AG111" s="147" t="s">
        <v>1598</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x14ac:dyDescent="0.2">
      <c r="A112" s="160" t="s">
        <v>250</v>
      </c>
      <c r="B112" s="161" t="s">
        <v>106</v>
      </c>
      <c r="C112" s="174" t="s">
        <v>107</v>
      </c>
      <c r="D112" s="162"/>
      <c r="E112" s="163"/>
      <c r="F112" s="164"/>
      <c r="G112" s="164">
        <f>SUMIF(AG113:AG120,"&lt;&gt;NOR",G113:G120)</f>
        <v>0</v>
      </c>
      <c r="H112" s="164"/>
      <c r="I112" s="164">
        <f>SUM(I113:I120)</f>
        <v>0</v>
      </c>
      <c r="J112" s="164"/>
      <c r="K112" s="164">
        <f>SUM(K113:K120)</f>
        <v>0</v>
      </c>
      <c r="L112" s="164"/>
      <c r="M112" s="164">
        <f>SUM(M113:M120)</f>
        <v>0</v>
      </c>
      <c r="N112" s="164"/>
      <c r="O112" s="164">
        <f>SUM(O113:O120)</f>
        <v>0</v>
      </c>
      <c r="P112" s="164"/>
      <c r="Q112" s="164">
        <f>SUM(Q113:Q120)</f>
        <v>0</v>
      </c>
      <c r="R112" s="164"/>
      <c r="S112" s="164"/>
      <c r="T112" s="165"/>
      <c r="U112" s="159"/>
      <c r="V112" s="159">
        <f>SUM(V113:V120)</f>
        <v>0</v>
      </c>
      <c r="W112" s="159"/>
      <c r="X112" s="159"/>
      <c r="AG112" t="s">
        <v>251</v>
      </c>
    </row>
    <row r="113" spans="1:60" outlineLevel="1" x14ac:dyDescent="0.2">
      <c r="A113" s="189">
        <v>94</v>
      </c>
      <c r="B113" s="190" t="s">
        <v>3078</v>
      </c>
      <c r="C113" s="196" t="s">
        <v>3079</v>
      </c>
      <c r="D113" s="191" t="s">
        <v>1928</v>
      </c>
      <c r="E113" s="192">
        <v>1</v>
      </c>
      <c r="F113" s="193"/>
      <c r="G113" s="194">
        <f t="shared" ref="G113:G120" si="28">ROUND(E113*F113,2)</f>
        <v>0</v>
      </c>
      <c r="H113" s="193"/>
      <c r="I113" s="194">
        <f t="shared" ref="I113:I120" si="29">ROUND(E113*H113,2)</f>
        <v>0</v>
      </c>
      <c r="J113" s="193"/>
      <c r="K113" s="194">
        <f t="shared" ref="K113:K120" si="30">ROUND(E113*J113,2)</f>
        <v>0</v>
      </c>
      <c r="L113" s="194">
        <v>21</v>
      </c>
      <c r="M113" s="194">
        <f t="shared" ref="M113:M120" si="31">G113*(1+L113/100)</f>
        <v>0</v>
      </c>
      <c r="N113" s="194">
        <v>0</v>
      </c>
      <c r="O113" s="194">
        <f t="shared" ref="O113:O120" si="32">ROUND(E113*N113,2)</f>
        <v>0</v>
      </c>
      <c r="P113" s="194">
        <v>0</v>
      </c>
      <c r="Q113" s="194">
        <f t="shared" ref="Q113:Q120" si="33">ROUND(E113*P113,2)</f>
        <v>0</v>
      </c>
      <c r="R113" s="194"/>
      <c r="S113" s="194" t="s">
        <v>255</v>
      </c>
      <c r="T113" s="195" t="s">
        <v>256</v>
      </c>
      <c r="U113" s="156">
        <v>0</v>
      </c>
      <c r="V113" s="156">
        <f t="shared" ref="V113:V120" si="34">ROUND(E113*U113,2)</f>
        <v>0</v>
      </c>
      <c r="W113" s="156"/>
      <c r="X113" s="156" t="s">
        <v>257</v>
      </c>
      <c r="Y113" s="147"/>
      <c r="Z113" s="147"/>
      <c r="AA113" s="147"/>
      <c r="AB113" s="147"/>
      <c r="AC113" s="147"/>
      <c r="AD113" s="147"/>
      <c r="AE113" s="147"/>
      <c r="AF113" s="147"/>
      <c r="AG113" s="147" t="s">
        <v>1598</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89">
        <v>95</v>
      </c>
      <c r="B114" s="190" t="s">
        <v>2165</v>
      </c>
      <c r="C114" s="196" t="s">
        <v>2166</v>
      </c>
      <c r="D114" s="191" t="s">
        <v>389</v>
      </c>
      <c r="E114" s="192">
        <v>147</v>
      </c>
      <c r="F114" s="193"/>
      <c r="G114" s="194">
        <f t="shared" si="28"/>
        <v>0</v>
      </c>
      <c r="H114" s="193"/>
      <c r="I114" s="194">
        <f t="shared" si="29"/>
        <v>0</v>
      </c>
      <c r="J114" s="193"/>
      <c r="K114" s="194">
        <f t="shared" si="30"/>
        <v>0</v>
      </c>
      <c r="L114" s="194">
        <v>21</v>
      </c>
      <c r="M114" s="194">
        <f t="shared" si="31"/>
        <v>0</v>
      </c>
      <c r="N114" s="194">
        <v>0</v>
      </c>
      <c r="O114" s="194">
        <f t="shared" si="32"/>
        <v>0</v>
      </c>
      <c r="P114" s="194">
        <v>0</v>
      </c>
      <c r="Q114" s="194">
        <f t="shared" si="33"/>
        <v>0</v>
      </c>
      <c r="R114" s="194"/>
      <c r="S114" s="194" t="s">
        <v>255</v>
      </c>
      <c r="T114" s="195" t="s">
        <v>256</v>
      </c>
      <c r="U114" s="156">
        <v>0</v>
      </c>
      <c r="V114" s="156">
        <f t="shared" si="34"/>
        <v>0</v>
      </c>
      <c r="W114" s="156"/>
      <c r="X114" s="156" t="s">
        <v>257</v>
      </c>
      <c r="Y114" s="147"/>
      <c r="Z114" s="147"/>
      <c r="AA114" s="147"/>
      <c r="AB114" s="147"/>
      <c r="AC114" s="147"/>
      <c r="AD114" s="147"/>
      <c r="AE114" s="147"/>
      <c r="AF114" s="147"/>
      <c r="AG114" s="147" t="s">
        <v>1598</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89">
        <v>96</v>
      </c>
      <c r="B115" s="190" t="s">
        <v>2169</v>
      </c>
      <c r="C115" s="196" t="s">
        <v>2170</v>
      </c>
      <c r="D115" s="191" t="s">
        <v>514</v>
      </c>
      <c r="E115" s="192">
        <v>10</v>
      </c>
      <c r="F115" s="193"/>
      <c r="G115" s="194">
        <f t="shared" si="28"/>
        <v>0</v>
      </c>
      <c r="H115" s="193"/>
      <c r="I115" s="194">
        <f t="shared" si="29"/>
        <v>0</v>
      </c>
      <c r="J115" s="193"/>
      <c r="K115" s="194">
        <f t="shared" si="30"/>
        <v>0</v>
      </c>
      <c r="L115" s="194">
        <v>21</v>
      </c>
      <c r="M115" s="194">
        <f t="shared" si="31"/>
        <v>0</v>
      </c>
      <c r="N115" s="194">
        <v>0</v>
      </c>
      <c r="O115" s="194">
        <f t="shared" si="32"/>
        <v>0</v>
      </c>
      <c r="P115" s="194">
        <v>0</v>
      </c>
      <c r="Q115" s="194">
        <f t="shared" si="33"/>
        <v>0</v>
      </c>
      <c r="R115" s="194"/>
      <c r="S115" s="194" t="s">
        <v>255</v>
      </c>
      <c r="T115" s="195" t="s">
        <v>256</v>
      </c>
      <c r="U115" s="156">
        <v>0</v>
      </c>
      <c r="V115" s="156">
        <f t="shared" si="34"/>
        <v>0</v>
      </c>
      <c r="W115" s="156"/>
      <c r="X115" s="156" t="s">
        <v>257</v>
      </c>
      <c r="Y115" s="147"/>
      <c r="Z115" s="147"/>
      <c r="AA115" s="147"/>
      <c r="AB115" s="147"/>
      <c r="AC115" s="147"/>
      <c r="AD115" s="147"/>
      <c r="AE115" s="147"/>
      <c r="AF115" s="147"/>
      <c r="AG115" s="147" t="s">
        <v>1598</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89">
        <v>97</v>
      </c>
      <c r="B116" s="190" t="s">
        <v>2171</v>
      </c>
      <c r="C116" s="196" t="s">
        <v>2172</v>
      </c>
      <c r="D116" s="191" t="s">
        <v>514</v>
      </c>
      <c r="E116" s="192">
        <v>152.5</v>
      </c>
      <c r="F116" s="193"/>
      <c r="G116" s="194">
        <f t="shared" si="28"/>
        <v>0</v>
      </c>
      <c r="H116" s="193"/>
      <c r="I116" s="194">
        <f t="shared" si="29"/>
        <v>0</v>
      </c>
      <c r="J116" s="193"/>
      <c r="K116" s="194">
        <f t="shared" si="30"/>
        <v>0</v>
      </c>
      <c r="L116" s="194">
        <v>21</v>
      </c>
      <c r="M116" s="194">
        <f t="shared" si="31"/>
        <v>0</v>
      </c>
      <c r="N116" s="194">
        <v>0</v>
      </c>
      <c r="O116" s="194">
        <f t="shared" si="32"/>
        <v>0</v>
      </c>
      <c r="P116" s="194">
        <v>0</v>
      </c>
      <c r="Q116" s="194">
        <f t="shared" si="33"/>
        <v>0</v>
      </c>
      <c r="R116" s="194"/>
      <c r="S116" s="194" t="s">
        <v>255</v>
      </c>
      <c r="T116" s="195" t="s">
        <v>256</v>
      </c>
      <c r="U116" s="156">
        <v>0</v>
      </c>
      <c r="V116" s="156">
        <f t="shared" si="34"/>
        <v>0</v>
      </c>
      <c r="W116" s="156"/>
      <c r="X116" s="156" t="s">
        <v>257</v>
      </c>
      <c r="Y116" s="147"/>
      <c r="Z116" s="147"/>
      <c r="AA116" s="147"/>
      <c r="AB116" s="147"/>
      <c r="AC116" s="147"/>
      <c r="AD116" s="147"/>
      <c r="AE116" s="147"/>
      <c r="AF116" s="147"/>
      <c r="AG116" s="147" t="s">
        <v>1598</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89">
        <v>98</v>
      </c>
      <c r="B117" s="190" t="s">
        <v>2177</v>
      </c>
      <c r="C117" s="196" t="s">
        <v>2178</v>
      </c>
      <c r="D117" s="191" t="s">
        <v>389</v>
      </c>
      <c r="E117" s="192">
        <v>60</v>
      </c>
      <c r="F117" s="193"/>
      <c r="G117" s="194">
        <f t="shared" si="28"/>
        <v>0</v>
      </c>
      <c r="H117" s="193"/>
      <c r="I117" s="194">
        <f t="shared" si="29"/>
        <v>0</v>
      </c>
      <c r="J117" s="193"/>
      <c r="K117" s="194">
        <f t="shared" si="30"/>
        <v>0</v>
      </c>
      <c r="L117" s="194">
        <v>21</v>
      </c>
      <c r="M117" s="194">
        <f t="shared" si="31"/>
        <v>0</v>
      </c>
      <c r="N117" s="194">
        <v>0</v>
      </c>
      <c r="O117" s="194">
        <f t="shared" si="32"/>
        <v>0</v>
      </c>
      <c r="P117" s="194">
        <v>0</v>
      </c>
      <c r="Q117" s="194">
        <f t="shared" si="33"/>
        <v>0</v>
      </c>
      <c r="R117" s="194"/>
      <c r="S117" s="194" t="s">
        <v>255</v>
      </c>
      <c r="T117" s="195" t="s">
        <v>256</v>
      </c>
      <c r="U117" s="156">
        <v>0</v>
      </c>
      <c r="V117" s="156">
        <f t="shared" si="34"/>
        <v>0</v>
      </c>
      <c r="W117" s="156"/>
      <c r="X117" s="156" t="s">
        <v>257</v>
      </c>
      <c r="Y117" s="147"/>
      <c r="Z117" s="147"/>
      <c r="AA117" s="147"/>
      <c r="AB117" s="147"/>
      <c r="AC117" s="147"/>
      <c r="AD117" s="147"/>
      <c r="AE117" s="147"/>
      <c r="AF117" s="147"/>
      <c r="AG117" s="147" t="s">
        <v>1598</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89">
        <v>99</v>
      </c>
      <c r="B118" s="190" t="s">
        <v>2173</v>
      </c>
      <c r="C118" s="196" t="s">
        <v>2174</v>
      </c>
      <c r="D118" s="191" t="s">
        <v>389</v>
      </c>
      <c r="E118" s="192">
        <v>902</v>
      </c>
      <c r="F118" s="193"/>
      <c r="G118" s="194">
        <f t="shared" si="28"/>
        <v>0</v>
      </c>
      <c r="H118" s="193"/>
      <c r="I118" s="194">
        <f t="shared" si="29"/>
        <v>0</v>
      </c>
      <c r="J118" s="193"/>
      <c r="K118" s="194">
        <f t="shared" si="30"/>
        <v>0</v>
      </c>
      <c r="L118" s="194">
        <v>21</v>
      </c>
      <c r="M118" s="194">
        <f t="shared" si="31"/>
        <v>0</v>
      </c>
      <c r="N118" s="194">
        <v>0</v>
      </c>
      <c r="O118" s="194">
        <f t="shared" si="32"/>
        <v>0</v>
      </c>
      <c r="P118" s="194">
        <v>0</v>
      </c>
      <c r="Q118" s="194">
        <f t="shared" si="33"/>
        <v>0</v>
      </c>
      <c r="R118" s="194"/>
      <c r="S118" s="194" t="s">
        <v>255</v>
      </c>
      <c r="T118" s="195" t="s">
        <v>256</v>
      </c>
      <c r="U118" s="156">
        <v>0</v>
      </c>
      <c r="V118" s="156">
        <f t="shared" si="34"/>
        <v>0</v>
      </c>
      <c r="W118" s="156"/>
      <c r="X118" s="156" t="s">
        <v>257</v>
      </c>
      <c r="Y118" s="147"/>
      <c r="Z118" s="147"/>
      <c r="AA118" s="147"/>
      <c r="AB118" s="147"/>
      <c r="AC118" s="147"/>
      <c r="AD118" s="147"/>
      <c r="AE118" s="147"/>
      <c r="AF118" s="147"/>
      <c r="AG118" s="147" t="s">
        <v>1598</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89">
        <v>100</v>
      </c>
      <c r="B119" s="190" t="s">
        <v>3080</v>
      </c>
      <c r="C119" s="196" t="s">
        <v>3081</v>
      </c>
      <c r="D119" s="191" t="s">
        <v>389</v>
      </c>
      <c r="E119" s="192">
        <v>18</v>
      </c>
      <c r="F119" s="193"/>
      <c r="G119" s="194">
        <f t="shared" si="28"/>
        <v>0</v>
      </c>
      <c r="H119" s="193"/>
      <c r="I119" s="194">
        <f t="shared" si="29"/>
        <v>0</v>
      </c>
      <c r="J119" s="193"/>
      <c r="K119" s="194">
        <f t="shared" si="30"/>
        <v>0</v>
      </c>
      <c r="L119" s="194">
        <v>21</v>
      </c>
      <c r="M119" s="194">
        <f t="shared" si="31"/>
        <v>0</v>
      </c>
      <c r="N119" s="194">
        <v>0</v>
      </c>
      <c r="O119" s="194">
        <f t="shared" si="32"/>
        <v>0</v>
      </c>
      <c r="P119" s="194">
        <v>0</v>
      </c>
      <c r="Q119" s="194">
        <f t="shared" si="33"/>
        <v>0</v>
      </c>
      <c r="R119" s="194"/>
      <c r="S119" s="194" t="s">
        <v>255</v>
      </c>
      <c r="T119" s="195" t="s">
        <v>256</v>
      </c>
      <c r="U119" s="156">
        <v>0</v>
      </c>
      <c r="V119" s="156">
        <f t="shared" si="34"/>
        <v>0</v>
      </c>
      <c r="W119" s="156"/>
      <c r="X119" s="156" t="s">
        <v>257</v>
      </c>
      <c r="Y119" s="147"/>
      <c r="Z119" s="147"/>
      <c r="AA119" s="147"/>
      <c r="AB119" s="147"/>
      <c r="AC119" s="147"/>
      <c r="AD119" s="147"/>
      <c r="AE119" s="147"/>
      <c r="AF119" s="147"/>
      <c r="AG119" s="147" t="s">
        <v>1598</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89">
        <v>101</v>
      </c>
      <c r="B120" s="190" t="s">
        <v>2175</v>
      </c>
      <c r="C120" s="196" t="s">
        <v>2176</v>
      </c>
      <c r="D120" s="191" t="s">
        <v>389</v>
      </c>
      <c r="E120" s="192">
        <v>25</v>
      </c>
      <c r="F120" s="193"/>
      <c r="G120" s="194">
        <f t="shared" si="28"/>
        <v>0</v>
      </c>
      <c r="H120" s="193"/>
      <c r="I120" s="194">
        <f t="shared" si="29"/>
        <v>0</v>
      </c>
      <c r="J120" s="193"/>
      <c r="K120" s="194">
        <f t="shared" si="30"/>
        <v>0</v>
      </c>
      <c r="L120" s="194">
        <v>21</v>
      </c>
      <c r="M120" s="194">
        <f t="shared" si="31"/>
        <v>0</v>
      </c>
      <c r="N120" s="194">
        <v>0</v>
      </c>
      <c r="O120" s="194">
        <f t="shared" si="32"/>
        <v>0</v>
      </c>
      <c r="P120" s="194">
        <v>0</v>
      </c>
      <c r="Q120" s="194">
        <f t="shared" si="33"/>
        <v>0</v>
      </c>
      <c r="R120" s="194"/>
      <c r="S120" s="194" t="s">
        <v>255</v>
      </c>
      <c r="T120" s="195" t="s">
        <v>256</v>
      </c>
      <c r="U120" s="156">
        <v>0</v>
      </c>
      <c r="V120" s="156">
        <f t="shared" si="34"/>
        <v>0</v>
      </c>
      <c r="W120" s="156"/>
      <c r="X120" s="156" t="s">
        <v>257</v>
      </c>
      <c r="Y120" s="147"/>
      <c r="Z120" s="147"/>
      <c r="AA120" s="147"/>
      <c r="AB120" s="147"/>
      <c r="AC120" s="147"/>
      <c r="AD120" s="147"/>
      <c r="AE120" s="147"/>
      <c r="AF120" s="147"/>
      <c r="AG120" s="147" t="s">
        <v>1598</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x14ac:dyDescent="0.2">
      <c r="A121" s="160" t="s">
        <v>250</v>
      </c>
      <c r="B121" s="161" t="s">
        <v>108</v>
      </c>
      <c r="C121" s="174" t="s">
        <v>109</v>
      </c>
      <c r="D121" s="162"/>
      <c r="E121" s="163"/>
      <c r="F121" s="164"/>
      <c r="G121" s="164">
        <f>SUMIF(AG122:AG122,"&lt;&gt;NOR",G122:G122)</f>
        <v>0</v>
      </c>
      <c r="H121" s="164"/>
      <c r="I121" s="164">
        <f>SUM(I122:I122)</f>
        <v>0</v>
      </c>
      <c r="J121" s="164"/>
      <c r="K121" s="164">
        <f>SUM(K122:K122)</f>
        <v>0</v>
      </c>
      <c r="L121" s="164"/>
      <c r="M121" s="164">
        <f>SUM(M122:M122)</f>
        <v>0</v>
      </c>
      <c r="N121" s="164"/>
      <c r="O121" s="164">
        <f>SUM(O122:O122)</f>
        <v>0</v>
      </c>
      <c r="P121" s="164"/>
      <c r="Q121" s="164">
        <f>SUM(Q122:Q122)</f>
        <v>0</v>
      </c>
      <c r="R121" s="164"/>
      <c r="S121" s="164"/>
      <c r="T121" s="165"/>
      <c r="U121" s="159"/>
      <c r="V121" s="159">
        <f>SUM(V122:V122)</f>
        <v>0</v>
      </c>
      <c r="W121" s="159"/>
      <c r="X121" s="159"/>
      <c r="AG121" t="s">
        <v>251</v>
      </c>
    </row>
    <row r="122" spans="1:60" outlineLevel="1" x14ac:dyDescent="0.2">
      <c r="A122" s="189">
        <v>102</v>
      </c>
      <c r="B122" s="190" t="s">
        <v>2179</v>
      </c>
      <c r="C122" s="196" t="s">
        <v>3082</v>
      </c>
      <c r="D122" s="191" t="s">
        <v>2329</v>
      </c>
      <c r="E122" s="192">
        <v>12</v>
      </c>
      <c r="F122" s="193"/>
      <c r="G122" s="194">
        <f>ROUND(E122*F122,2)</f>
        <v>0</v>
      </c>
      <c r="H122" s="193"/>
      <c r="I122" s="194">
        <f>ROUND(E122*H122,2)</f>
        <v>0</v>
      </c>
      <c r="J122" s="193"/>
      <c r="K122" s="194">
        <f>ROUND(E122*J122,2)</f>
        <v>0</v>
      </c>
      <c r="L122" s="194">
        <v>21</v>
      </c>
      <c r="M122" s="194">
        <f>G122*(1+L122/100)</f>
        <v>0</v>
      </c>
      <c r="N122" s="194">
        <v>0</v>
      </c>
      <c r="O122" s="194">
        <f>ROUND(E122*N122,2)</f>
        <v>0</v>
      </c>
      <c r="P122" s="194">
        <v>0</v>
      </c>
      <c r="Q122" s="194">
        <f>ROUND(E122*P122,2)</f>
        <v>0</v>
      </c>
      <c r="R122" s="194"/>
      <c r="S122" s="194" t="s">
        <v>255</v>
      </c>
      <c r="T122" s="195" t="s">
        <v>256</v>
      </c>
      <c r="U122" s="156">
        <v>0</v>
      </c>
      <c r="V122" s="156">
        <f>ROUND(E122*U122,2)</f>
        <v>0</v>
      </c>
      <c r="W122" s="156"/>
      <c r="X122" s="156" t="s">
        <v>257</v>
      </c>
      <c r="Y122" s="147"/>
      <c r="Z122" s="147"/>
      <c r="AA122" s="147"/>
      <c r="AB122" s="147"/>
      <c r="AC122" s="147"/>
      <c r="AD122" s="147"/>
      <c r="AE122" s="147"/>
      <c r="AF122" s="147"/>
      <c r="AG122" s="147" t="s">
        <v>1598</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x14ac:dyDescent="0.2">
      <c r="A123" s="160" t="s">
        <v>250</v>
      </c>
      <c r="B123" s="161" t="s">
        <v>110</v>
      </c>
      <c r="C123" s="174" t="s">
        <v>111</v>
      </c>
      <c r="D123" s="162"/>
      <c r="E123" s="163"/>
      <c r="F123" s="164"/>
      <c r="G123" s="164">
        <f>SUMIF(AG124:AG124,"&lt;&gt;NOR",G124:G124)</f>
        <v>0</v>
      </c>
      <c r="H123" s="164"/>
      <c r="I123" s="164">
        <f>SUM(I124:I124)</f>
        <v>0</v>
      </c>
      <c r="J123" s="164"/>
      <c r="K123" s="164">
        <f>SUM(K124:K124)</f>
        <v>0</v>
      </c>
      <c r="L123" s="164"/>
      <c r="M123" s="164">
        <f>SUM(M124:M124)</f>
        <v>0</v>
      </c>
      <c r="N123" s="164"/>
      <c r="O123" s="164">
        <f>SUM(O124:O124)</f>
        <v>0</v>
      </c>
      <c r="P123" s="164"/>
      <c r="Q123" s="164">
        <f>SUM(Q124:Q124)</f>
        <v>0</v>
      </c>
      <c r="R123" s="164"/>
      <c r="S123" s="164"/>
      <c r="T123" s="165"/>
      <c r="U123" s="159"/>
      <c r="V123" s="159">
        <f>SUM(V124:V124)</f>
        <v>0</v>
      </c>
      <c r="W123" s="159"/>
      <c r="X123" s="159"/>
      <c r="AG123" t="s">
        <v>251</v>
      </c>
    </row>
    <row r="124" spans="1:60" outlineLevel="1" x14ac:dyDescent="0.2">
      <c r="A124" s="166">
        <v>103</v>
      </c>
      <c r="B124" s="167" t="s">
        <v>2181</v>
      </c>
      <c r="C124" s="175" t="s">
        <v>2182</v>
      </c>
      <c r="D124" s="168" t="s">
        <v>792</v>
      </c>
      <c r="E124" s="169">
        <v>1</v>
      </c>
      <c r="F124" s="170"/>
      <c r="G124" s="171">
        <f>ROUND(E124*F124,2)</f>
        <v>0</v>
      </c>
      <c r="H124" s="170"/>
      <c r="I124" s="171">
        <f>ROUND(E124*H124,2)</f>
        <v>0</v>
      </c>
      <c r="J124" s="170"/>
      <c r="K124" s="171">
        <f>ROUND(E124*J124,2)</f>
        <v>0</v>
      </c>
      <c r="L124" s="171">
        <v>21</v>
      </c>
      <c r="M124" s="171">
        <f>G124*(1+L124/100)</f>
        <v>0</v>
      </c>
      <c r="N124" s="171">
        <v>0</v>
      </c>
      <c r="O124" s="171">
        <f>ROUND(E124*N124,2)</f>
        <v>0</v>
      </c>
      <c r="P124" s="171">
        <v>0</v>
      </c>
      <c r="Q124" s="171">
        <f>ROUND(E124*P124,2)</f>
        <v>0</v>
      </c>
      <c r="R124" s="171"/>
      <c r="S124" s="171" t="s">
        <v>255</v>
      </c>
      <c r="T124" s="172" t="s">
        <v>256</v>
      </c>
      <c r="U124" s="156">
        <v>0</v>
      </c>
      <c r="V124" s="156">
        <f>ROUND(E124*U124,2)</f>
        <v>0</v>
      </c>
      <c r="W124" s="156"/>
      <c r="X124" s="156" t="s">
        <v>257</v>
      </c>
      <c r="Y124" s="147"/>
      <c r="Z124" s="147"/>
      <c r="AA124" s="147"/>
      <c r="AB124" s="147"/>
      <c r="AC124" s="147"/>
      <c r="AD124" s="147"/>
      <c r="AE124" s="147"/>
      <c r="AF124" s="147"/>
      <c r="AG124" s="147" t="s">
        <v>1598</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x14ac:dyDescent="0.2">
      <c r="A125" s="3"/>
      <c r="B125" s="4"/>
      <c r="C125" s="177"/>
      <c r="D125" s="6"/>
      <c r="E125" s="3"/>
      <c r="F125" s="3"/>
      <c r="G125" s="3"/>
      <c r="H125" s="3"/>
      <c r="I125" s="3"/>
      <c r="J125" s="3"/>
      <c r="K125" s="3"/>
      <c r="L125" s="3"/>
      <c r="M125" s="3"/>
      <c r="N125" s="3"/>
      <c r="O125" s="3"/>
      <c r="P125" s="3"/>
      <c r="Q125" s="3"/>
      <c r="R125" s="3"/>
      <c r="S125" s="3"/>
      <c r="T125" s="3"/>
      <c r="U125" s="3"/>
      <c r="V125" s="3"/>
      <c r="W125" s="3"/>
      <c r="X125" s="3"/>
      <c r="AE125">
        <v>15</v>
      </c>
      <c r="AF125">
        <v>21</v>
      </c>
      <c r="AG125" t="s">
        <v>237</v>
      </c>
    </row>
    <row r="126" spans="1:60" x14ac:dyDescent="0.2">
      <c r="A126" s="150"/>
      <c r="B126" s="151" t="s">
        <v>29</v>
      </c>
      <c r="C126" s="178"/>
      <c r="D126" s="152"/>
      <c r="E126" s="153"/>
      <c r="F126" s="153"/>
      <c r="G126" s="173">
        <f>G8+G22+G27+G36+G50+G54+G56+G59+G68+G112+G121+G123</f>
        <v>0</v>
      </c>
      <c r="H126" s="3"/>
      <c r="I126" s="3"/>
      <c r="J126" s="3"/>
      <c r="K126" s="3"/>
      <c r="L126" s="3"/>
      <c r="M126" s="3"/>
      <c r="N126" s="3"/>
      <c r="O126" s="3"/>
      <c r="P126" s="3"/>
      <c r="Q126" s="3"/>
      <c r="R126" s="3"/>
      <c r="S126" s="3"/>
      <c r="T126" s="3"/>
      <c r="U126" s="3"/>
      <c r="V126" s="3"/>
      <c r="W126" s="3"/>
      <c r="X126" s="3"/>
      <c r="AE126">
        <f>SUMIF(L7:L124,AE125,G7:G124)</f>
        <v>0</v>
      </c>
      <c r="AF126">
        <f>SUMIF(L7:L124,AF125,G7:G124)</f>
        <v>0</v>
      </c>
      <c r="AG126" t="s">
        <v>372</v>
      </c>
    </row>
    <row r="127" spans="1:60" x14ac:dyDescent="0.2">
      <c r="C127" s="179"/>
      <c r="D127" s="10"/>
      <c r="AG127" t="s">
        <v>373</v>
      </c>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nQV+eN7UHxgH2bPmQfF14V+aKIQF9Utf8aluJGpaV3Scl+9KQKYnGtZUZcGufNAzCSNHpYPkPKa5h4Qn/XlJg==" saltValue="Wnz+XSJdu3AvyomobI5cqQ==" spinCount="100000" sheet="1"/>
  <mergeCells count="6">
    <mergeCell ref="C66:G66"/>
    <mergeCell ref="A1:G1"/>
    <mergeCell ref="C2:G2"/>
    <mergeCell ref="C3:G3"/>
    <mergeCell ref="C4:G4"/>
    <mergeCell ref="C62:G6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70</v>
      </c>
      <c r="C3" s="258" t="s">
        <v>71</v>
      </c>
      <c r="D3" s="259"/>
      <c r="E3" s="259"/>
      <c r="F3" s="259"/>
      <c r="G3" s="260"/>
      <c r="AC3" s="121" t="s">
        <v>226</v>
      </c>
      <c r="AG3" t="s">
        <v>227</v>
      </c>
    </row>
    <row r="4" spans="1:60" ht="24.95" customHeight="1" x14ac:dyDescent="0.2">
      <c r="A4" s="140" t="s">
        <v>9</v>
      </c>
      <c r="B4" s="141" t="s">
        <v>64</v>
      </c>
      <c r="C4" s="261" t="s">
        <v>75</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49</v>
      </c>
      <c r="C8" s="174" t="s">
        <v>112</v>
      </c>
      <c r="D8" s="162"/>
      <c r="E8" s="163"/>
      <c r="F8" s="164"/>
      <c r="G8" s="164">
        <f>SUMIF(AG9:AG21,"&lt;&gt;NOR",G9:G21)</f>
        <v>0</v>
      </c>
      <c r="H8" s="164"/>
      <c r="I8" s="164">
        <f>SUM(I9:I21)</f>
        <v>0</v>
      </c>
      <c r="J8" s="164"/>
      <c r="K8" s="164">
        <f>SUM(K9:K21)</f>
        <v>0</v>
      </c>
      <c r="L8" s="164"/>
      <c r="M8" s="164">
        <f>SUM(M9:M21)</f>
        <v>0</v>
      </c>
      <c r="N8" s="164"/>
      <c r="O8" s="164">
        <f>SUM(O9:O21)</f>
        <v>0</v>
      </c>
      <c r="P8" s="164"/>
      <c r="Q8" s="164">
        <f>SUM(Q9:Q21)</f>
        <v>0</v>
      </c>
      <c r="R8" s="164"/>
      <c r="S8" s="164"/>
      <c r="T8" s="165"/>
      <c r="U8" s="159"/>
      <c r="V8" s="159">
        <f>SUM(V9:V21)</f>
        <v>0</v>
      </c>
      <c r="W8" s="159"/>
      <c r="X8" s="159"/>
      <c r="AG8" t="s">
        <v>251</v>
      </c>
    </row>
    <row r="9" spans="1:60" outlineLevel="1" x14ac:dyDescent="0.2">
      <c r="A9" s="189">
        <v>1</v>
      </c>
      <c r="B9" s="190" t="s">
        <v>3083</v>
      </c>
      <c r="C9" s="196" t="s">
        <v>3084</v>
      </c>
      <c r="D9" s="191" t="s">
        <v>1928</v>
      </c>
      <c r="E9" s="192">
        <v>1</v>
      </c>
      <c r="F9" s="193"/>
      <c r="G9" s="194">
        <f t="shared" ref="G9:G21" si="0">ROUND(E9*F9,2)</f>
        <v>0</v>
      </c>
      <c r="H9" s="193"/>
      <c r="I9" s="194">
        <f t="shared" ref="I9:I21" si="1">ROUND(E9*H9,2)</f>
        <v>0</v>
      </c>
      <c r="J9" s="193"/>
      <c r="K9" s="194">
        <f t="shared" ref="K9:K21" si="2">ROUND(E9*J9,2)</f>
        <v>0</v>
      </c>
      <c r="L9" s="194">
        <v>21</v>
      </c>
      <c r="M9" s="194">
        <f t="shared" ref="M9:M21" si="3">G9*(1+L9/100)</f>
        <v>0</v>
      </c>
      <c r="N9" s="194">
        <v>0</v>
      </c>
      <c r="O9" s="194">
        <f t="shared" ref="O9:O21" si="4">ROUND(E9*N9,2)</f>
        <v>0</v>
      </c>
      <c r="P9" s="194">
        <v>0</v>
      </c>
      <c r="Q9" s="194">
        <f t="shared" ref="Q9:Q21" si="5">ROUND(E9*P9,2)</f>
        <v>0</v>
      </c>
      <c r="R9" s="194"/>
      <c r="S9" s="194" t="s">
        <v>255</v>
      </c>
      <c r="T9" s="195" t="s">
        <v>256</v>
      </c>
      <c r="U9" s="156">
        <v>0</v>
      </c>
      <c r="V9" s="156">
        <f t="shared" ref="V9:V21" si="6">ROUND(E9*U9,2)</f>
        <v>0</v>
      </c>
      <c r="W9" s="156"/>
      <c r="X9" s="156" t="s">
        <v>257</v>
      </c>
      <c r="Y9" s="147"/>
      <c r="Z9" s="147"/>
      <c r="AA9" s="147"/>
      <c r="AB9" s="147"/>
      <c r="AC9" s="147"/>
      <c r="AD9" s="147"/>
      <c r="AE9" s="147"/>
      <c r="AF9" s="147"/>
      <c r="AG9" s="147" t="s">
        <v>1598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9">
        <v>2</v>
      </c>
      <c r="B10" s="190" t="s">
        <v>2386</v>
      </c>
      <c r="C10" s="196" t="s">
        <v>2387</v>
      </c>
      <c r="D10" s="191" t="s">
        <v>1928</v>
      </c>
      <c r="E10" s="192">
        <v>4</v>
      </c>
      <c r="F10" s="193"/>
      <c r="G10" s="194">
        <f t="shared" si="0"/>
        <v>0</v>
      </c>
      <c r="H10" s="193"/>
      <c r="I10" s="194">
        <f t="shared" si="1"/>
        <v>0</v>
      </c>
      <c r="J10" s="193"/>
      <c r="K10" s="194">
        <f t="shared" si="2"/>
        <v>0</v>
      </c>
      <c r="L10" s="194">
        <v>21</v>
      </c>
      <c r="M10" s="194">
        <f t="shared" si="3"/>
        <v>0</v>
      </c>
      <c r="N10" s="194">
        <v>0</v>
      </c>
      <c r="O10" s="194">
        <f t="shared" si="4"/>
        <v>0</v>
      </c>
      <c r="P10" s="194">
        <v>0</v>
      </c>
      <c r="Q10" s="194">
        <f t="shared" si="5"/>
        <v>0</v>
      </c>
      <c r="R10" s="194"/>
      <c r="S10" s="194" t="s">
        <v>255</v>
      </c>
      <c r="T10" s="195" t="s">
        <v>256</v>
      </c>
      <c r="U10" s="156">
        <v>0</v>
      </c>
      <c r="V10" s="156">
        <f t="shared" si="6"/>
        <v>0</v>
      </c>
      <c r="W10" s="156"/>
      <c r="X10" s="156" t="s">
        <v>257</v>
      </c>
      <c r="Y10" s="147"/>
      <c r="Z10" s="147"/>
      <c r="AA10" s="147"/>
      <c r="AB10" s="147"/>
      <c r="AC10" s="147"/>
      <c r="AD10" s="147"/>
      <c r="AE10" s="147"/>
      <c r="AF10" s="147"/>
      <c r="AG10" s="147" t="s">
        <v>1598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89">
        <v>3</v>
      </c>
      <c r="B11" s="190" t="s">
        <v>2388</v>
      </c>
      <c r="C11" s="196" t="s">
        <v>2389</v>
      </c>
      <c r="D11" s="191" t="s">
        <v>1928</v>
      </c>
      <c r="E11" s="192">
        <v>2</v>
      </c>
      <c r="F11" s="193"/>
      <c r="G11" s="194">
        <f t="shared" si="0"/>
        <v>0</v>
      </c>
      <c r="H11" s="193"/>
      <c r="I11" s="194">
        <f t="shared" si="1"/>
        <v>0</v>
      </c>
      <c r="J11" s="193"/>
      <c r="K11" s="194">
        <f t="shared" si="2"/>
        <v>0</v>
      </c>
      <c r="L11" s="194">
        <v>21</v>
      </c>
      <c r="M11" s="194">
        <f t="shared" si="3"/>
        <v>0</v>
      </c>
      <c r="N11" s="194">
        <v>0</v>
      </c>
      <c r="O11" s="194">
        <f t="shared" si="4"/>
        <v>0</v>
      </c>
      <c r="P11" s="194">
        <v>0</v>
      </c>
      <c r="Q11" s="194">
        <f t="shared" si="5"/>
        <v>0</v>
      </c>
      <c r="R11" s="194"/>
      <c r="S11" s="194" t="s">
        <v>255</v>
      </c>
      <c r="T11" s="195" t="s">
        <v>256</v>
      </c>
      <c r="U11" s="156">
        <v>0</v>
      </c>
      <c r="V11" s="156">
        <f t="shared" si="6"/>
        <v>0</v>
      </c>
      <c r="W11" s="156"/>
      <c r="X11" s="156" t="s">
        <v>257</v>
      </c>
      <c r="Y11" s="147"/>
      <c r="Z11" s="147"/>
      <c r="AA11" s="147"/>
      <c r="AB11" s="147"/>
      <c r="AC11" s="147"/>
      <c r="AD11" s="147"/>
      <c r="AE11" s="147"/>
      <c r="AF11" s="147"/>
      <c r="AG11" s="147" t="s">
        <v>1598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89">
        <v>4</v>
      </c>
      <c r="B12" s="190" t="s">
        <v>2390</v>
      </c>
      <c r="C12" s="196" t="s">
        <v>2391</v>
      </c>
      <c r="D12" s="191" t="s">
        <v>1928</v>
      </c>
      <c r="E12" s="192">
        <v>1</v>
      </c>
      <c r="F12" s="193"/>
      <c r="G12" s="194">
        <f t="shared" si="0"/>
        <v>0</v>
      </c>
      <c r="H12" s="193"/>
      <c r="I12" s="194">
        <f t="shared" si="1"/>
        <v>0</v>
      </c>
      <c r="J12" s="193"/>
      <c r="K12" s="194">
        <f t="shared" si="2"/>
        <v>0</v>
      </c>
      <c r="L12" s="194">
        <v>21</v>
      </c>
      <c r="M12" s="194">
        <f t="shared" si="3"/>
        <v>0</v>
      </c>
      <c r="N12" s="194">
        <v>0</v>
      </c>
      <c r="O12" s="194">
        <f t="shared" si="4"/>
        <v>0</v>
      </c>
      <c r="P12" s="194">
        <v>0</v>
      </c>
      <c r="Q12" s="194">
        <f t="shared" si="5"/>
        <v>0</v>
      </c>
      <c r="R12" s="194"/>
      <c r="S12" s="194" t="s">
        <v>255</v>
      </c>
      <c r="T12" s="195" t="s">
        <v>256</v>
      </c>
      <c r="U12" s="156">
        <v>0</v>
      </c>
      <c r="V12" s="156">
        <f t="shared" si="6"/>
        <v>0</v>
      </c>
      <c r="W12" s="156"/>
      <c r="X12" s="156" t="s">
        <v>257</v>
      </c>
      <c r="Y12" s="147"/>
      <c r="Z12" s="147"/>
      <c r="AA12" s="147"/>
      <c r="AB12" s="147"/>
      <c r="AC12" s="147"/>
      <c r="AD12" s="147"/>
      <c r="AE12" s="147"/>
      <c r="AF12" s="147"/>
      <c r="AG12" s="147" t="s">
        <v>1598</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9">
        <v>5</v>
      </c>
      <c r="B13" s="190" t="s">
        <v>2392</v>
      </c>
      <c r="C13" s="196" t="s">
        <v>2393</v>
      </c>
      <c r="D13" s="191" t="s">
        <v>1928</v>
      </c>
      <c r="E13" s="192">
        <v>7</v>
      </c>
      <c r="F13" s="193"/>
      <c r="G13" s="194">
        <f t="shared" si="0"/>
        <v>0</v>
      </c>
      <c r="H13" s="193"/>
      <c r="I13" s="194">
        <f t="shared" si="1"/>
        <v>0</v>
      </c>
      <c r="J13" s="193"/>
      <c r="K13" s="194">
        <f t="shared" si="2"/>
        <v>0</v>
      </c>
      <c r="L13" s="194">
        <v>21</v>
      </c>
      <c r="M13" s="194">
        <f t="shared" si="3"/>
        <v>0</v>
      </c>
      <c r="N13" s="194">
        <v>0</v>
      </c>
      <c r="O13" s="194">
        <f t="shared" si="4"/>
        <v>0</v>
      </c>
      <c r="P13" s="194">
        <v>0</v>
      </c>
      <c r="Q13" s="194">
        <f t="shared" si="5"/>
        <v>0</v>
      </c>
      <c r="R13" s="194"/>
      <c r="S13" s="194" t="s">
        <v>255</v>
      </c>
      <c r="T13" s="195" t="s">
        <v>256</v>
      </c>
      <c r="U13" s="156">
        <v>0</v>
      </c>
      <c r="V13" s="156">
        <f t="shared" si="6"/>
        <v>0</v>
      </c>
      <c r="W13" s="156"/>
      <c r="X13" s="156" t="s">
        <v>257</v>
      </c>
      <c r="Y13" s="147"/>
      <c r="Z13" s="147"/>
      <c r="AA13" s="147"/>
      <c r="AB13" s="147"/>
      <c r="AC13" s="147"/>
      <c r="AD13" s="147"/>
      <c r="AE13" s="147"/>
      <c r="AF13" s="147"/>
      <c r="AG13" s="147" t="s">
        <v>1598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9">
        <v>6</v>
      </c>
      <c r="B14" s="190" t="s">
        <v>2394</v>
      </c>
      <c r="C14" s="196" t="s">
        <v>2395</v>
      </c>
      <c r="D14" s="191" t="s">
        <v>1928</v>
      </c>
      <c r="E14" s="192">
        <v>3</v>
      </c>
      <c r="F14" s="193"/>
      <c r="G14" s="194">
        <f t="shared" si="0"/>
        <v>0</v>
      </c>
      <c r="H14" s="193"/>
      <c r="I14" s="194">
        <f t="shared" si="1"/>
        <v>0</v>
      </c>
      <c r="J14" s="193"/>
      <c r="K14" s="194">
        <f t="shared" si="2"/>
        <v>0</v>
      </c>
      <c r="L14" s="194">
        <v>21</v>
      </c>
      <c r="M14" s="194">
        <f t="shared" si="3"/>
        <v>0</v>
      </c>
      <c r="N14" s="194">
        <v>0</v>
      </c>
      <c r="O14" s="194">
        <f t="shared" si="4"/>
        <v>0</v>
      </c>
      <c r="P14" s="194">
        <v>0</v>
      </c>
      <c r="Q14" s="194">
        <f t="shared" si="5"/>
        <v>0</v>
      </c>
      <c r="R14" s="194"/>
      <c r="S14" s="194" t="s">
        <v>255</v>
      </c>
      <c r="T14" s="195" t="s">
        <v>256</v>
      </c>
      <c r="U14" s="156">
        <v>0</v>
      </c>
      <c r="V14" s="156">
        <f t="shared" si="6"/>
        <v>0</v>
      </c>
      <c r="W14" s="156"/>
      <c r="X14" s="156" t="s">
        <v>257</v>
      </c>
      <c r="Y14" s="147"/>
      <c r="Z14" s="147"/>
      <c r="AA14" s="147"/>
      <c r="AB14" s="147"/>
      <c r="AC14" s="147"/>
      <c r="AD14" s="147"/>
      <c r="AE14" s="147"/>
      <c r="AF14" s="147"/>
      <c r="AG14" s="147" t="s">
        <v>1598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9">
        <v>7</v>
      </c>
      <c r="B15" s="190" t="s">
        <v>2396</v>
      </c>
      <c r="C15" s="196" t="s">
        <v>2397</v>
      </c>
      <c r="D15" s="191" t="s">
        <v>792</v>
      </c>
      <c r="E15" s="192">
        <v>1</v>
      </c>
      <c r="F15" s="193"/>
      <c r="G15" s="194">
        <f t="shared" si="0"/>
        <v>0</v>
      </c>
      <c r="H15" s="193"/>
      <c r="I15" s="194">
        <f t="shared" si="1"/>
        <v>0</v>
      </c>
      <c r="J15" s="193"/>
      <c r="K15" s="194">
        <f t="shared" si="2"/>
        <v>0</v>
      </c>
      <c r="L15" s="194">
        <v>21</v>
      </c>
      <c r="M15" s="194">
        <f t="shared" si="3"/>
        <v>0</v>
      </c>
      <c r="N15" s="194">
        <v>0</v>
      </c>
      <c r="O15" s="194">
        <f t="shared" si="4"/>
        <v>0</v>
      </c>
      <c r="P15" s="194">
        <v>0</v>
      </c>
      <c r="Q15" s="194">
        <f t="shared" si="5"/>
        <v>0</v>
      </c>
      <c r="R15" s="194"/>
      <c r="S15" s="194" t="s">
        <v>255</v>
      </c>
      <c r="T15" s="195" t="s">
        <v>256</v>
      </c>
      <c r="U15" s="156">
        <v>0</v>
      </c>
      <c r="V15" s="156">
        <f t="shared" si="6"/>
        <v>0</v>
      </c>
      <c r="W15" s="156"/>
      <c r="X15" s="156" t="s">
        <v>257</v>
      </c>
      <c r="Y15" s="147"/>
      <c r="Z15" s="147"/>
      <c r="AA15" s="147"/>
      <c r="AB15" s="147"/>
      <c r="AC15" s="147"/>
      <c r="AD15" s="147"/>
      <c r="AE15" s="147"/>
      <c r="AF15" s="147"/>
      <c r="AG15" s="147" t="s">
        <v>1598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9">
        <v>8</v>
      </c>
      <c r="B16" s="190" t="s">
        <v>2398</v>
      </c>
      <c r="C16" s="196" t="s">
        <v>2401</v>
      </c>
      <c r="D16" s="191" t="s">
        <v>514</v>
      </c>
      <c r="E16" s="192">
        <v>230</v>
      </c>
      <c r="F16" s="193"/>
      <c r="G16" s="194">
        <f t="shared" si="0"/>
        <v>0</v>
      </c>
      <c r="H16" s="193"/>
      <c r="I16" s="194">
        <f t="shared" si="1"/>
        <v>0</v>
      </c>
      <c r="J16" s="193"/>
      <c r="K16" s="194">
        <f t="shared" si="2"/>
        <v>0</v>
      </c>
      <c r="L16" s="194">
        <v>21</v>
      </c>
      <c r="M16" s="194">
        <f t="shared" si="3"/>
        <v>0</v>
      </c>
      <c r="N16" s="194">
        <v>0</v>
      </c>
      <c r="O16" s="194">
        <f t="shared" si="4"/>
        <v>0</v>
      </c>
      <c r="P16" s="194">
        <v>0</v>
      </c>
      <c r="Q16" s="194">
        <f t="shared" si="5"/>
        <v>0</v>
      </c>
      <c r="R16" s="194"/>
      <c r="S16" s="194" t="s">
        <v>255</v>
      </c>
      <c r="T16" s="195" t="s">
        <v>256</v>
      </c>
      <c r="U16" s="156">
        <v>0</v>
      </c>
      <c r="V16" s="156">
        <f t="shared" si="6"/>
        <v>0</v>
      </c>
      <c r="W16" s="156"/>
      <c r="X16" s="156" t="s">
        <v>257</v>
      </c>
      <c r="Y16" s="147"/>
      <c r="Z16" s="147"/>
      <c r="AA16" s="147"/>
      <c r="AB16" s="147"/>
      <c r="AC16" s="147"/>
      <c r="AD16" s="147"/>
      <c r="AE16" s="147"/>
      <c r="AF16" s="147"/>
      <c r="AG16" s="147" t="s">
        <v>1598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9">
        <v>9</v>
      </c>
      <c r="B17" s="190" t="s">
        <v>2404</v>
      </c>
      <c r="C17" s="196" t="s">
        <v>2405</v>
      </c>
      <c r="D17" s="191" t="s">
        <v>514</v>
      </c>
      <c r="E17" s="192">
        <v>180</v>
      </c>
      <c r="F17" s="193"/>
      <c r="G17" s="194">
        <f t="shared" si="0"/>
        <v>0</v>
      </c>
      <c r="H17" s="193"/>
      <c r="I17" s="194">
        <f t="shared" si="1"/>
        <v>0</v>
      </c>
      <c r="J17" s="193"/>
      <c r="K17" s="194">
        <f t="shared" si="2"/>
        <v>0</v>
      </c>
      <c r="L17" s="194">
        <v>21</v>
      </c>
      <c r="M17" s="194">
        <f t="shared" si="3"/>
        <v>0</v>
      </c>
      <c r="N17" s="194">
        <v>0</v>
      </c>
      <c r="O17" s="194">
        <f t="shared" si="4"/>
        <v>0</v>
      </c>
      <c r="P17" s="194">
        <v>0</v>
      </c>
      <c r="Q17" s="194">
        <f t="shared" si="5"/>
        <v>0</v>
      </c>
      <c r="R17" s="194"/>
      <c r="S17" s="194" t="s">
        <v>255</v>
      </c>
      <c r="T17" s="195" t="s">
        <v>256</v>
      </c>
      <c r="U17" s="156">
        <v>0</v>
      </c>
      <c r="V17" s="156">
        <f t="shared" si="6"/>
        <v>0</v>
      </c>
      <c r="W17" s="156"/>
      <c r="X17" s="156" t="s">
        <v>257</v>
      </c>
      <c r="Y17" s="147"/>
      <c r="Z17" s="147"/>
      <c r="AA17" s="147"/>
      <c r="AB17" s="147"/>
      <c r="AC17" s="147"/>
      <c r="AD17" s="147"/>
      <c r="AE17" s="147"/>
      <c r="AF17" s="147"/>
      <c r="AG17" s="147" t="s">
        <v>1598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9">
        <v>10</v>
      </c>
      <c r="B18" s="190" t="s">
        <v>2406</v>
      </c>
      <c r="C18" s="196" t="s">
        <v>2407</v>
      </c>
      <c r="D18" s="191" t="s">
        <v>514</v>
      </c>
      <c r="E18" s="192">
        <v>30</v>
      </c>
      <c r="F18" s="193"/>
      <c r="G18" s="194">
        <f t="shared" si="0"/>
        <v>0</v>
      </c>
      <c r="H18" s="193"/>
      <c r="I18" s="194">
        <f t="shared" si="1"/>
        <v>0</v>
      </c>
      <c r="J18" s="193"/>
      <c r="K18" s="194">
        <f t="shared" si="2"/>
        <v>0</v>
      </c>
      <c r="L18" s="194">
        <v>21</v>
      </c>
      <c r="M18" s="194">
        <f t="shared" si="3"/>
        <v>0</v>
      </c>
      <c r="N18" s="194">
        <v>0</v>
      </c>
      <c r="O18" s="194">
        <f t="shared" si="4"/>
        <v>0</v>
      </c>
      <c r="P18" s="194">
        <v>0</v>
      </c>
      <c r="Q18" s="194">
        <f t="shared" si="5"/>
        <v>0</v>
      </c>
      <c r="R18" s="194"/>
      <c r="S18" s="194" t="s">
        <v>255</v>
      </c>
      <c r="T18" s="195" t="s">
        <v>256</v>
      </c>
      <c r="U18" s="156">
        <v>0</v>
      </c>
      <c r="V18" s="156">
        <f t="shared" si="6"/>
        <v>0</v>
      </c>
      <c r="W18" s="156"/>
      <c r="X18" s="156" t="s">
        <v>257</v>
      </c>
      <c r="Y18" s="147"/>
      <c r="Z18" s="147"/>
      <c r="AA18" s="147"/>
      <c r="AB18" s="147"/>
      <c r="AC18" s="147"/>
      <c r="AD18" s="147"/>
      <c r="AE18" s="147"/>
      <c r="AF18" s="147"/>
      <c r="AG18" s="147" t="s">
        <v>1598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9">
        <v>11</v>
      </c>
      <c r="B19" s="190" t="s">
        <v>2410</v>
      </c>
      <c r="C19" s="196" t="s">
        <v>2411</v>
      </c>
      <c r="D19" s="191" t="s">
        <v>514</v>
      </c>
      <c r="E19" s="192">
        <v>15</v>
      </c>
      <c r="F19" s="193"/>
      <c r="G19" s="194">
        <f t="shared" si="0"/>
        <v>0</v>
      </c>
      <c r="H19" s="193"/>
      <c r="I19" s="194">
        <f t="shared" si="1"/>
        <v>0</v>
      </c>
      <c r="J19" s="193"/>
      <c r="K19" s="194">
        <f t="shared" si="2"/>
        <v>0</v>
      </c>
      <c r="L19" s="194">
        <v>21</v>
      </c>
      <c r="M19" s="194">
        <f t="shared" si="3"/>
        <v>0</v>
      </c>
      <c r="N19" s="194">
        <v>0</v>
      </c>
      <c r="O19" s="194">
        <f t="shared" si="4"/>
        <v>0</v>
      </c>
      <c r="P19" s="194">
        <v>0</v>
      </c>
      <c r="Q19" s="194">
        <f t="shared" si="5"/>
        <v>0</v>
      </c>
      <c r="R19" s="194"/>
      <c r="S19" s="194" t="s">
        <v>255</v>
      </c>
      <c r="T19" s="195" t="s">
        <v>256</v>
      </c>
      <c r="U19" s="156">
        <v>0</v>
      </c>
      <c r="V19" s="156">
        <f t="shared" si="6"/>
        <v>0</v>
      </c>
      <c r="W19" s="156"/>
      <c r="X19" s="156" t="s">
        <v>257</v>
      </c>
      <c r="Y19" s="147"/>
      <c r="Z19" s="147"/>
      <c r="AA19" s="147"/>
      <c r="AB19" s="147"/>
      <c r="AC19" s="147"/>
      <c r="AD19" s="147"/>
      <c r="AE19" s="147"/>
      <c r="AF19" s="147"/>
      <c r="AG19" s="147" t="s">
        <v>1598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9">
        <v>12</v>
      </c>
      <c r="B20" s="190" t="s">
        <v>1958</v>
      </c>
      <c r="C20" s="196" t="s">
        <v>2412</v>
      </c>
      <c r="D20" s="191" t="s">
        <v>514</v>
      </c>
      <c r="E20" s="192">
        <v>15</v>
      </c>
      <c r="F20" s="193"/>
      <c r="G20" s="194">
        <f t="shared" si="0"/>
        <v>0</v>
      </c>
      <c r="H20" s="193"/>
      <c r="I20" s="194">
        <f t="shared" si="1"/>
        <v>0</v>
      </c>
      <c r="J20" s="193"/>
      <c r="K20" s="194">
        <f t="shared" si="2"/>
        <v>0</v>
      </c>
      <c r="L20" s="194">
        <v>21</v>
      </c>
      <c r="M20" s="194">
        <f t="shared" si="3"/>
        <v>0</v>
      </c>
      <c r="N20" s="194">
        <v>0</v>
      </c>
      <c r="O20" s="194">
        <f t="shared" si="4"/>
        <v>0</v>
      </c>
      <c r="P20" s="194">
        <v>0</v>
      </c>
      <c r="Q20" s="194">
        <f t="shared" si="5"/>
        <v>0</v>
      </c>
      <c r="R20" s="194"/>
      <c r="S20" s="194" t="s">
        <v>255</v>
      </c>
      <c r="T20" s="195" t="s">
        <v>256</v>
      </c>
      <c r="U20" s="156">
        <v>0</v>
      </c>
      <c r="V20" s="156">
        <f t="shared" si="6"/>
        <v>0</v>
      </c>
      <c r="W20" s="156"/>
      <c r="X20" s="156" t="s">
        <v>257</v>
      </c>
      <c r="Y20" s="147"/>
      <c r="Z20" s="147"/>
      <c r="AA20" s="147"/>
      <c r="AB20" s="147"/>
      <c r="AC20" s="147"/>
      <c r="AD20" s="147"/>
      <c r="AE20" s="147"/>
      <c r="AF20" s="147"/>
      <c r="AG20" s="147" t="s">
        <v>1598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89">
        <v>13</v>
      </c>
      <c r="B21" s="190" t="s">
        <v>2408</v>
      </c>
      <c r="C21" s="196" t="s">
        <v>1925</v>
      </c>
      <c r="D21" s="191" t="s">
        <v>376</v>
      </c>
      <c r="E21" s="192">
        <v>0.5</v>
      </c>
      <c r="F21" s="193"/>
      <c r="G21" s="194">
        <f t="shared" si="0"/>
        <v>0</v>
      </c>
      <c r="H21" s="193"/>
      <c r="I21" s="194">
        <f t="shared" si="1"/>
        <v>0</v>
      </c>
      <c r="J21" s="193"/>
      <c r="K21" s="194">
        <f t="shared" si="2"/>
        <v>0</v>
      </c>
      <c r="L21" s="194">
        <v>21</v>
      </c>
      <c r="M21" s="194">
        <f t="shared" si="3"/>
        <v>0</v>
      </c>
      <c r="N21" s="194">
        <v>0</v>
      </c>
      <c r="O21" s="194">
        <f t="shared" si="4"/>
        <v>0</v>
      </c>
      <c r="P21" s="194">
        <v>0</v>
      </c>
      <c r="Q21" s="194">
        <f t="shared" si="5"/>
        <v>0</v>
      </c>
      <c r="R21" s="194"/>
      <c r="S21" s="194" t="s">
        <v>255</v>
      </c>
      <c r="T21" s="195" t="s">
        <v>256</v>
      </c>
      <c r="U21" s="156">
        <v>0</v>
      </c>
      <c r="V21" s="156">
        <f t="shared" si="6"/>
        <v>0</v>
      </c>
      <c r="W21" s="156"/>
      <c r="X21" s="156" t="s">
        <v>257</v>
      </c>
      <c r="Y21" s="147"/>
      <c r="Z21" s="147"/>
      <c r="AA21" s="147"/>
      <c r="AB21" s="147"/>
      <c r="AC21" s="147"/>
      <c r="AD21" s="147"/>
      <c r="AE21" s="147"/>
      <c r="AF21" s="147"/>
      <c r="AG21" s="147" t="s">
        <v>1598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
      <c r="A22" s="160" t="s">
        <v>250</v>
      </c>
      <c r="B22" s="161" t="s">
        <v>54</v>
      </c>
      <c r="C22" s="174" t="s">
        <v>116</v>
      </c>
      <c r="D22" s="162"/>
      <c r="E22" s="163"/>
      <c r="F22" s="164"/>
      <c r="G22" s="164">
        <f>SUMIF(AG23:AG28,"&lt;&gt;NOR",G23:G28)</f>
        <v>0</v>
      </c>
      <c r="H22" s="164"/>
      <c r="I22" s="164">
        <f>SUM(I23:I28)</f>
        <v>0</v>
      </c>
      <c r="J22" s="164"/>
      <c r="K22" s="164">
        <f>SUM(K23:K28)</f>
        <v>0</v>
      </c>
      <c r="L22" s="164"/>
      <c r="M22" s="164">
        <f>SUM(M23:M28)</f>
        <v>0</v>
      </c>
      <c r="N22" s="164"/>
      <c r="O22" s="164">
        <f>SUM(O23:O28)</f>
        <v>0</v>
      </c>
      <c r="P22" s="164"/>
      <c r="Q22" s="164">
        <f>SUM(Q23:Q28)</f>
        <v>0</v>
      </c>
      <c r="R22" s="164"/>
      <c r="S22" s="164"/>
      <c r="T22" s="165"/>
      <c r="U22" s="159"/>
      <c r="V22" s="159">
        <f>SUM(V23:V28)</f>
        <v>0</v>
      </c>
      <c r="W22" s="159"/>
      <c r="X22" s="159"/>
      <c r="AG22" t="s">
        <v>251</v>
      </c>
    </row>
    <row r="23" spans="1:60" outlineLevel="1" x14ac:dyDescent="0.2">
      <c r="A23" s="189">
        <v>14</v>
      </c>
      <c r="B23" s="190" t="s">
        <v>2417</v>
      </c>
      <c r="C23" s="196" t="s">
        <v>2418</v>
      </c>
      <c r="D23" s="191" t="s">
        <v>1928</v>
      </c>
      <c r="E23" s="192">
        <v>1</v>
      </c>
      <c r="F23" s="193"/>
      <c r="G23" s="194">
        <f t="shared" ref="G23:G28" si="7">ROUND(E23*F23,2)</f>
        <v>0</v>
      </c>
      <c r="H23" s="193"/>
      <c r="I23" s="194">
        <f t="shared" ref="I23:I28" si="8">ROUND(E23*H23,2)</f>
        <v>0</v>
      </c>
      <c r="J23" s="193"/>
      <c r="K23" s="194">
        <f t="shared" ref="K23:K28" si="9">ROUND(E23*J23,2)</f>
        <v>0</v>
      </c>
      <c r="L23" s="194">
        <v>21</v>
      </c>
      <c r="M23" s="194">
        <f t="shared" ref="M23:M28" si="10">G23*(1+L23/100)</f>
        <v>0</v>
      </c>
      <c r="N23" s="194">
        <v>0</v>
      </c>
      <c r="O23" s="194">
        <f t="shared" ref="O23:O28" si="11">ROUND(E23*N23,2)</f>
        <v>0</v>
      </c>
      <c r="P23" s="194">
        <v>0</v>
      </c>
      <c r="Q23" s="194">
        <f t="shared" ref="Q23:Q28" si="12">ROUND(E23*P23,2)</f>
        <v>0</v>
      </c>
      <c r="R23" s="194"/>
      <c r="S23" s="194" t="s">
        <v>255</v>
      </c>
      <c r="T23" s="195" t="s">
        <v>256</v>
      </c>
      <c r="U23" s="156">
        <v>0</v>
      </c>
      <c r="V23" s="156">
        <f t="shared" ref="V23:V28" si="13">ROUND(E23*U23,2)</f>
        <v>0</v>
      </c>
      <c r="W23" s="156"/>
      <c r="X23" s="156" t="s">
        <v>257</v>
      </c>
      <c r="Y23" s="147"/>
      <c r="Z23" s="147"/>
      <c r="AA23" s="147"/>
      <c r="AB23" s="147"/>
      <c r="AC23" s="147"/>
      <c r="AD23" s="147"/>
      <c r="AE23" s="147"/>
      <c r="AF23" s="147"/>
      <c r="AG23" s="147" t="s">
        <v>1598</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2.5" outlineLevel="1" x14ac:dyDescent="0.2">
      <c r="A24" s="189">
        <v>15</v>
      </c>
      <c r="B24" s="190" t="s">
        <v>2419</v>
      </c>
      <c r="C24" s="196" t="s">
        <v>2420</v>
      </c>
      <c r="D24" s="191" t="s">
        <v>1928</v>
      </c>
      <c r="E24" s="192">
        <v>6</v>
      </c>
      <c r="F24" s="193"/>
      <c r="G24" s="194">
        <f t="shared" si="7"/>
        <v>0</v>
      </c>
      <c r="H24" s="193"/>
      <c r="I24" s="194">
        <f t="shared" si="8"/>
        <v>0</v>
      </c>
      <c r="J24" s="193"/>
      <c r="K24" s="194">
        <f t="shared" si="9"/>
        <v>0</v>
      </c>
      <c r="L24" s="194">
        <v>21</v>
      </c>
      <c r="M24" s="194">
        <f t="shared" si="10"/>
        <v>0</v>
      </c>
      <c r="N24" s="194">
        <v>0</v>
      </c>
      <c r="O24" s="194">
        <f t="shared" si="11"/>
        <v>0</v>
      </c>
      <c r="P24" s="194">
        <v>0</v>
      </c>
      <c r="Q24" s="194">
        <f t="shared" si="12"/>
        <v>0</v>
      </c>
      <c r="R24" s="194"/>
      <c r="S24" s="194" t="s">
        <v>255</v>
      </c>
      <c r="T24" s="195" t="s">
        <v>256</v>
      </c>
      <c r="U24" s="156">
        <v>0</v>
      </c>
      <c r="V24" s="156">
        <f t="shared" si="13"/>
        <v>0</v>
      </c>
      <c r="W24" s="156"/>
      <c r="X24" s="156" t="s">
        <v>257</v>
      </c>
      <c r="Y24" s="147"/>
      <c r="Z24" s="147"/>
      <c r="AA24" s="147"/>
      <c r="AB24" s="147"/>
      <c r="AC24" s="147"/>
      <c r="AD24" s="147"/>
      <c r="AE24" s="147"/>
      <c r="AF24" s="147"/>
      <c r="AG24" s="147" t="s">
        <v>1598</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89">
        <v>16</v>
      </c>
      <c r="B25" s="190" t="s">
        <v>1962</v>
      </c>
      <c r="C25" s="196" t="s">
        <v>2422</v>
      </c>
      <c r="D25" s="191" t="s">
        <v>514</v>
      </c>
      <c r="E25" s="192">
        <v>200</v>
      </c>
      <c r="F25" s="193"/>
      <c r="G25" s="194">
        <f t="shared" si="7"/>
        <v>0</v>
      </c>
      <c r="H25" s="193"/>
      <c r="I25" s="194">
        <f t="shared" si="8"/>
        <v>0</v>
      </c>
      <c r="J25" s="193"/>
      <c r="K25" s="194">
        <f t="shared" si="9"/>
        <v>0</v>
      </c>
      <c r="L25" s="194">
        <v>21</v>
      </c>
      <c r="M25" s="194">
        <f t="shared" si="10"/>
        <v>0</v>
      </c>
      <c r="N25" s="194">
        <v>0</v>
      </c>
      <c r="O25" s="194">
        <f t="shared" si="11"/>
        <v>0</v>
      </c>
      <c r="P25" s="194">
        <v>0</v>
      </c>
      <c r="Q25" s="194">
        <f t="shared" si="12"/>
        <v>0</v>
      </c>
      <c r="R25" s="194"/>
      <c r="S25" s="194" t="s">
        <v>255</v>
      </c>
      <c r="T25" s="195" t="s">
        <v>256</v>
      </c>
      <c r="U25" s="156">
        <v>0</v>
      </c>
      <c r="V25" s="156">
        <f t="shared" si="13"/>
        <v>0</v>
      </c>
      <c r="W25" s="156"/>
      <c r="X25" s="156" t="s">
        <v>257</v>
      </c>
      <c r="Y25" s="147"/>
      <c r="Z25" s="147"/>
      <c r="AA25" s="147"/>
      <c r="AB25" s="147"/>
      <c r="AC25" s="147"/>
      <c r="AD25" s="147"/>
      <c r="AE25" s="147"/>
      <c r="AF25" s="147"/>
      <c r="AG25" s="147" t="s">
        <v>1598</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89">
        <v>17</v>
      </c>
      <c r="B26" s="190" t="s">
        <v>1965</v>
      </c>
      <c r="C26" s="196" t="s">
        <v>2409</v>
      </c>
      <c r="D26" s="191" t="s">
        <v>1928</v>
      </c>
      <c r="E26" s="192">
        <v>660</v>
      </c>
      <c r="F26" s="193"/>
      <c r="G26" s="194">
        <f t="shared" si="7"/>
        <v>0</v>
      </c>
      <c r="H26" s="193"/>
      <c r="I26" s="194">
        <f t="shared" si="8"/>
        <v>0</v>
      </c>
      <c r="J26" s="193"/>
      <c r="K26" s="194">
        <f t="shared" si="9"/>
        <v>0</v>
      </c>
      <c r="L26" s="194">
        <v>21</v>
      </c>
      <c r="M26" s="194">
        <f t="shared" si="10"/>
        <v>0</v>
      </c>
      <c r="N26" s="194">
        <v>0</v>
      </c>
      <c r="O26" s="194">
        <f t="shared" si="11"/>
        <v>0</v>
      </c>
      <c r="P26" s="194">
        <v>0</v>
      </c>
      <c r="Q26" s="194">
        <f t="shared" si="12"/>
        <v>0</v>
      </c>
      <c r="R26" s="194"/>
      <c r="S26" s="194" t="s">
        <v>255</v>
      </c>
      <c r="T26" s="195" t="s">
        <v>256</v>
      </c>
      <c r="U26" s="156">
        <v>0</v>
      </c>
      <c r="V26" s="156">
        <f t="shared" si="13"/>
        <v>0</v>
      </c>
      <c r="W26" s="156"/>
      <c r="X26" s="156" t="s">
        <v>257</v>
      </c>
      <c r="Y26" s="147"/>
      <c r="Z26" s="147"/>
      <c r="AA26" s="147"/>
      <c r="AB26" s="147"/>
      <c r="AC26" s="147"/>
      <c r="AD26" s="147"/>
      <c r="AE26" s="147"/>
      <c r="AF26" s="147"/>
      <c r="AG26" s="147" t="s">
        <v>1598</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89">
        <v>18</v>
      </c>
      <c r="B27" s="190" t="s">
        <v>2414</v>
      </c>
      <c r="C27" s="196" t="s">
        <v>1925</v>
      </c>
      <c r="D27" s="191" t="s">
        <v>376</v>
      </c>
      <c r="E27" s="192">
        <v>0.5</v>
      </c>
      <c r="F27" s="193"/>
      <c r="G27" s="194">
        <f t="shared" si="7"/>
        <v>0</v>
      </c>
      <c r="H27" s="193"/>
      <c r="I27" s="194">
        <f t="shared" si="8"/>
        <v>0</v>
      </c>
      <c r="J27" s="193"/>
      <c r="K27" s="194">
        <f t="shared" si="9"/>
        <v>0</v>
      </c>
      <c r="L27" s="194">
        <v>21</v>
      </c>
      <c r="M27" s="194">
        <f t="shared" si="10"/>
        <v>0</v>
      </c>
      <c r="N27" s="194">
        <v>0</v>
      </c>
      <c r="O27" s="194">
        <f t="shared" si="11"/>
        <v>0</v>
      </c>
      <c r="P27" s="194">
        <v>0</v>
      </c>
      <c r="Q27" s="194">
        <f t="shared" si="12"/>
        <v>0</v>
      </c>
      <c r="R27" s="194"/>
      <c r="S27" s="194" t="s">
        <v>255</v>
      </c>
      <c r="T27" s="195" t="s">
        <v>256</v>
      </c>
      <c r="U27" s="156">
        <v>0</v>
      </c>
      <c r="V27" s="156">
        <f t="shared" si="13"/>
        <v>0</v>
      </c>
      <c r="W27" s="156"/>
      <c r="X27" s="156" t="s">
        <v>257</v>
      </c>
      <c r="Y27" s="147"/>
      <c r="Z27" s="147"/>
      <c r="AA27" s="147"/>
      <c r="AB27" s="147"/>
      <c r="AC27" s="147"/>
      <c r="AD27" s="147"/>
      <c r="AE27" s="147"/>
      <c r="AF27" s="147"/>
      <c r="AG27" s="147" t="s">
        <v>1598</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89">
        <v>19</v>
      </c>
      <c r="B28" s="190" t="s">
        <v>1967</v>
      </c>
      <c r="C28" s="196" t="s">
        <v>2426</v>
      </c>
      <c r="D28" s="191" t="s">
        <v>792</v>
      </c>
      <c r="E28" s="192">
        <v>1</v>
      </c>
      <c r="F28" s="193"/>
      <c r="G28" s="194">
        <f t="shared" si="7"/>
        <v>0</v>
      </c>
      <c r="H28" s="193"/>
      <c r="I28" s="194">
        <f t="shared" si="8"/>
        <v>0</v>
      </c>
      <c r="J28" s="193"/>
      <c r="K28" s="194">
        <f t="shared" si="9"/>
        <v>0</v>
      </c>
      <c r="L28" s="194">
        <v>21</v>
      </c>
      <c r="M28" s="194">
        <f t="shared" si="10"/>
        <v>0</v>
      </c>
      <c r="N28" s="194">
        <v>0</v>
      </c>
      <c r="O28" s="194">
        <f t="shared" si="11"/>
        <v>0</v>
      </c>
      <c r="P28" s="194">
        <v>0</v>
      </c>
      <c r="Q28" s="194">
        <f t="shared" si="12"/>
        <v>0</v>
      </c>
      <c r="R28" s="194"/>
      <c r="S28" s="194" t="s">
        <v>255</v>
      </c>
      <c r="T28" s="195" t="s">
        <v>256</v>
      </c>
      <c r="U28" s="156">
        <v>0</v>
      </c>
      <c r="V28" s="156">
        <f t="shared" si="13"/>
        <v>0</v>
      </c>
      <c r="W28" s="156"/>
      <c r="X28" s="156" t="s">
        <v>257</v>
      </c>
      <c r="Y28" s="147"/>
      <c r="Z28" s="147"/>
      <c r="AA28" s="147"/>
      <c r="AB28" s="147"/>
      <c r="AC28" s="147"/>
      <c r="AD28" s="147"/>
      <c r="AE28" s="147"/>
      <c r="AF28" s="147"/>
      <c r="AG28" s="147" t="s">
        <v>1598</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x14ac:dyDescent="0.2">
      <c r="A29" s="160" t="s">
        <v>250</v>
      </c>
      <c r="B29" s="161" t="s">
        <v>80</v>
      </c>
      <c r="C29" s="174" t="s">
        <v>120</v>
      </c>
      <c r="D29" s="162"/>
      <c r="E29" s="163"/>
      <c r="F29" s="164"/>
      <c r="G29" s="164">
        <f>SUMIF(AG30:AG43,"&lt;&gt;NOR",G30:G43)</f>
        <v>0</v>
      </c>
      <c r="H29" s="164"/>
      <c r="I29" s="164">
        <f>SUM(I30:I43)</f>
        <v>0</v>
      </c>
      <c r="J29" s="164"/>
      <c r="K29" s="164">
        <f>SUM(K30:K43)</f>
        <v>0</v>
      </c>
      <c r="L29" s="164"/>
      <c r="M29" s="164">
        <f>SUM(M30:M43)</f>
        <v>0</v>
      </c>
      <c r="N29" s="164"/>
      <c r="O29" s="164">
        <f>SUM(O30:O43)</f>
        <v>0</v>
      </c>
      <c r="P29" s="164"/>
      <c r="Q29" s="164">
        <f>SUM(Q30:Q43)</f>
        <v>0</v>
      </c>
      <c r="R29" s="164"/>
      <c r="S29" s="164"/>
      <c r="T29" s="165"/>
      <c r="U29" s="159"/>
      <c r="V29" s="159">
        <f>SUM(V30:V43)</f>
        <v>0</v>
      </c>
      <c r="W29" s="159"/>
      <c r="X29" s="159"/>
      <c r="AG29" t="s">
        <v>251</v>
      </c>
    </row>
    <row r="30" spans="1:60" outlineLevel="1" x14ac:dyDescent="0.2">
      <c r="A30" s="189">
        <v>20</v>
      </c>
      <c r="B30" s="190" t="s">
        <v>2431</v>
      </c>
      <c r="C30" s="196" t="s">
        <v>2432</v>
      </c>
      <c r="D30" s="191" t="s">
        <v>1928</v>
      </c>
      <c r="E30" s="192">
        <v>16</v>
      </c>
      <c r="F30" s="193"/>
      <c r="G30" s="194">
        <f t="shared" ref="G30:G43" si="14">ROUND(E30*F30,2)</f>
        <v>0</v>
      </c>
      <c r="H30" s="193"/>
      <c r="I30" s="194">
        <f t="shared" ref="I30:I43" si="15">ROUND(E30*H30,2)</f>
        <v>0</v>
      </c>
      <c r="J30" s="193"/>
      <c r="K30" s="194">
        <f t="shared" ref="K30:K43" si="16">ROUND(E30*J30,2)</f>
        <v>0</v>
      </c>
      <c r="L30" s="194">
        <v>21</v>
      </c>
      <c r="M30" s="194">
        <f t="shared" ref="M30:M43" si="17">G30*(1+L30/100)</f>
        <v>0</v>
      </c>
      <c r="N30" s="194">
        <v>0</v>
      </c>
      <c r="O30" s="194">
        <f t="shared" ref="O30:O43" si="18">ROUND(E30*N30,2)</f>
        <v>0</v>
      </c>
      <c r="P30" s="194">
        <v>0</v>
      </c>
      <c r="Q30" s="194">
        <f t="shared" ref="Q30:Q43" si="19">ROUND(E30*P30,2)</f>
        <v>0</v>
      </c>
      <c r="R30" s="194"/>
      <c r="S30" s="194" t="s">
        <v>255</v>
      </c>
      <c r="T30" s="195" t="s">
        <v>256</v>
      </c>
      <c r="U30" s="156">
        <v>0</v>
      </c>
      <c r="V30" s="156">
        <f t="shared" ref="V30:V43" si="20">ROUND(E30*U30,2)</f>
        <v>0</v>
      </c>
      <c r="W30" s="156"/>
      <c r="X30" s="156" t="s">
        <v>257</v>
      </c>
      <c r="Y30" s="147"/>
      <c r="Z30" s="147"/>
      <c r="AA30" s="147"/>
      <c r="AB30" s="147"/>
      <c r="AC30" s="147"/>
      <c r="AD30" s="147"/>
      <c r="AE30" s="147"/>
      <c r="AF30" s="147"/>
      <c r="AG30" s="147" t="s">
        <v>1598</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89">
        <v>21</v>
      </c>
      <c r="B31" s="190" t="s">
        <v>2433</v>
      </c>
      <c r="C31" s="196" t="s">
        <v>2434</v>
      </c>
      <c r="D31" s="191" t="s">
        <v>514</v>
      </c>
      <c r="E31" s="192">
        <v>1100</v>
      </c>
      <c r="F31" s="193"/>
      <c r="G31" s="194">
        <f t="shared" si="14"/>
        <v>0</v>
      </c>
      <c r="H31" s="193"/>
      <c r="I31" s="194">
        <f t="shared" si="15"/>
        <v>0</v>
      </c>
      <c r="J31" s="193"/>
      <c r="K31" s="194">
        <f t="shared" si="16"/>
        <v>0</v>
      </c>
      <c r="L31" s="194">
        <v>21</v>
      </c>
      <c r="M31" s="194">
        <f t="shared" si="17"/>
        <v>0</v>
      </c>
      <c r="N31" s="194">
        <v>0</v>
      </c>
      <c r="O31" s="194">
        <f t="shared" si="18"/>
        <v>0</v>
      </c>
      <c r="P31" s="194">
        <v>0</v>
      </c>
      <c r="Q31" s="194">
        <f t="shared" si="19"/>
        <v>0</v>
      </c>
      <c r="R31" s="194"/>
      <c r="S31" s="194" t="s">
        <v>255</v>
      </c>
      <c r="T31" s="195" t="s">
        <v>256</v>
      </c>
      <c r="U31" s="156">
        <v>0</v>
      </c>
      <c r="V31" s="156">
        <f t="shared" si="20"/>
        <v>0</v>
      </c>
      <c r="W31" s="156"/>
      <c r="X31" s="156" t="s">
        <v>257</v>
      </c>
      <c r="Y31" s="147"/>
      <c r="Z31" s="147"/>
      <c r="AA31" s="147"/>
      <c r="AB31" s="147"/>
      <c r="AC31" s="147"/>
      <c r="AD31" s="147"/>
      <c r="AE31" s="147"/>
      <c r="AF31" s="147"/>
      <c r="AG31" s="147" t="s">
        <v>1598</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89">
        <v>22</v>
      </c>
      <c r="B32" s="190" t="s">
        <v>2421</v>
      </c>
      <c r="C32" s="196" t="s">
        <v>2436</v>
      </c>
      <c r="D32" s="191" t="s">
        <v>1928</v>
      </c>
      <c r="E32" s="192">
        <v>8</v>
      </c>
      <c r="F32" s="193"/>
      <c r="G32" s="194">
        <f t="shared" si="14"/>
        <v>0</v>
      </c>
      <c r="H32" s="193"/>
      <c r="I32" s="194">
        <f t="shared" si="15"/>
        <v>0</v>
      </c>
      <c r="J32" s="193"/>
      <c r="K32" s="194">
        <f t="shared" si="16"/>
        <v>0</v>
      </c>
      <c r="L32" s="194">
        <v>21</v>
      </c>
      <c r="M32" s="194">
        <f t="shared" si="17"/>
        <v>0</v>
      </c>
      <c r="N32" s="194">
        <v>0</v>
      </c>
      <c r="O32" s="194">
        <f t="shared" si="18"/>
        <v>0</v>
      </c>
      <c r="P32" s="194">
        <v>0</v>
      </c>
      <c r="Q32" s="194">
        <f t="shared" si="19"/>
        <v>0</v>
      </c>
      <c r="R32" s="194"/>
      <c r="S32" s="194" t="s">
        <v>255</v>
      </c>
      <c r="T32" s="195" t="s">
        <v>256</v>
      </c>
      <c r="U32" s="156">
        <v>0</v>
      </c>
      <c r="V32" s="156">
        <f t="shared" si="20"/>
        <v>0</v>
      </c>
      <c r="W32" s="156"/>
      <c r="X32" s="156" t="s">
        <v>257</v>
      </c>
      <c r="Y32" s="147"/>
      <c r="Z32" s="147"/>
      <c r="AA32" s="147"/>
      <c r="AB32" s="147"/>
      <c r="AC32" s="147"/>
      <c r="AD32" s="147"/>
      <c r="AE32" s="147"/>
      <c r="AF32" s="147"/>
      <c r="AG32" s="147" t="s">
        <v>1598</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89">
        <v>23</v>
      </c>
      <c r="B33" s="190" t="s">
        <v>2423</v>
      </c>
      <c r="C33" s="196" t="s">
        <v>2438</v>
      </c>
      <c r="D33" s="191" t="s">
        <v>1928</v>
      </c>
      <c r="E33" s="192">
        <v>8</v>
      </c>
      <c r="F33" s="193"/>
      <c r="G33" s="194">
        <f t="shared" si="14"/>
        <v>0</v>
      </c>
      <c r="H33" s="193"/>
      <c r="I33" s="194">
        <f t="shared" si="15"/>
        <v>0</v>
      </c>
      <c r="J33" s="193"/>
      <c r="K33" s="194">
        <f t="shared" si="16"/>
        <v>0</v>
      </c>
      <c r="L33" s="194">
        <v>21</v>
      </c>
      <c r="M33" s="194">
        <f t="shared" si="17"/>
        <v>0</v>
      </c>
      <c r="N33" s="194">
        <v>0</v>
      </c>
      <c r="O33" s="194">
        <f t="shared" si="18"/>
        <v>0</v>
      </c>
      <c r="P33" s="194">
        <v>0</v>
      </c>
      <c r="Q33" s="194">
        <f t="shared" si="19"/>
        <v>0</v>
      </c>
      <c r="R33" s="194"/>
      <c r="S33" s="194" t="s">
        <v>255</v>
      </c>
      <c r="T33" s="195" t="s">
        <v>256</v>
      </c>
      <c r="U33" s="156">
        <v>0</v>
      </c>
      <c r="V33" s="156">
        <f t="shared" si="20"/>
        <v>0</v>
      </c>
      <c r="W33" s="156"/>
      <c r="X33" s="156" t="s">
        <v>257</v>
      </c>
      <c r="Y33" s="147"/>
      <c r="Z33" s="147"/>
      <c r="AA33" s="147"/>
      <c r="AB33" s="147"/>
      <c r="AC33" s="147"/>
      <c r="AD33" s="147"/>
      <c r="AE33" s="147"/>
      <c r="AF33" s="147"/>
      <c r="AG33" s="147" t="s">
        <v>1598</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89">
        <v>24</v>
      </c>
      <c r="B34" s="190" t="s">
        <v>2439</v>
      </c>
      <c r="C34" s="196" t="s">
        <v>2440</v>
      </c>
      <c r="D34" s="191" t="s">
        <v>1928</v>
      </c>
      <c r="E34" s="192">
        <v>1</v>
      </c>
      <c r="F34" s="193"/>
      <c r="G34" s="194">
        <f t="shared" si="14"/>
        <v>0</v>
      </c>
      <c r="H34" s="193"/>
      <c r="I34" s="194">
        <f t="shared" si="15"/>
        <v>0</v>
      </c>
      <c r="J34" s="193"/>
      <c r="K34" s="194">
        <f t="shared" si="16"/>
        <v>0</v>
      </c>
      <c r="L34" s="194">
        <v>21</v>
      </c>
      <c r="M34" s="194">
        <f t="shared" si="17"/>
        <v>0</v>
      </c>
      <c r="N34" s="194">
        <v>0</v>
      </c>
      <c r="O34" s="194">
        <f t="shared" si="18"/>
        <v>0</v>
      </c>
      <c r="P34" s="194">
        <v>0</v>
      </c>
      <c r="Q34" s="194">
        <f t="shared" si="19"/>
        <v>0</v>
      </c>
      <c r="R34" s="194"/>
      <c r="S34" s="194" t="s">
        <v>255</v>
      </c>
      <c r="T34" s="195" t="s">
        <v>256</v>
      </c>
      <c r="U34" s="156">
        <v>0</v>
      </c>
      <c r="V34" s="156">
        <f t="shared" si="20"/>
        <v>0</v>
      </c>
      <c r="W34" s="156"/>
      <c r="X34" s="156" t="s">
        <v>257</v>
      </c>
      <c r="Y34" s="147"/>
      <c r="Z34" s="147"/>
      <c r="AA34" s="147"/>
      <c r="AB34" s="147"/>
      <c r="AC34" s="147"/>
      <c r="AD34" s="147"/>
      <c r="AE34" s="147"/>
      <c r="AF34" s="147"/>
      <c r="AG34" s="147" t="s">
        <v>1598</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89">
        <v>25</v>
      </c>
      <c r="B35" s="190" t="s">
        <v>2425</v>
      </c>
      <c r="C35" s="196" t="s">
        <v>2442</v>
      </c>
      <c r="D35" s="191" t="s">
        <v>1928</v>
      </c>
      <c r="E35" s="192">
        <v>1</v>
      </c>
      <c r="F35" s="193"/>
      <c r="G35" s="194">
        <f t="shared" si="14"/>
        <v>0</v>
      </c>
      <c r="H35" s="193"/>
      <c r="I35" s="194">
        <f t="shared" si="15"/>
        <v>0</v>
      </c>
      <c r="J35" s="193"/>
      <c r="K35" s="194">
        <f t="shared" si="16"/>
        <v>0</v>
      </c>
      <c r="L35" s="194">
        <v>21</v>
      </c>
      <c r="M35" s="194">
        <f t="shared" si="17"/>
        <v>0</v>
      </c>
      <c r="N35" s="194">
        <v>0</v>
      </c>
      <c r="O35" s="194">
        <f t="shared" si="18"/>
        <v>0</v>
      </c>
      <c r="P35" s="194">
        <v>0</v>
      </c>
      <c r="Q35" s="194">
        <f t="shared" si="19"/>
        <v>0</v>
      </c>
      <c r="R35" s="194"/>
      <c r="S35" s="194" t="s">
        <v>255</v>
      </c>
      <c r="T35" s="195" t="s">
        <v>256</v>
      </c>
      <c r="U35" s="156">
        <v>0</v>
      </c>
      <c r="V35" s="156">
        <f t="shared" si="20"/>
        <v>0</v>
      </c>
      <c r="W35" s="156"/>
      <c r="X35" s="156" t="s">
        <v>257</v>
      </c>
      <c r="Y35" s="147"/>
      <c r="Z35" s="147"/>
      <c r="AA35" s="147"/>
      <c r="AB35" s="147"/>
      <c r="AC35" s="147"/>
      <c r="AD35" s="147"/>
      <c r="AE35" s="147"/>
      <c r="AF35" s="147"/>
      <c r="AG35" s="147" t="s">
        <v>1598</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89">
        <v>26</v>
      </c>
      <c r="B36" s="190" t="s">
        <v>2427</v>
      </c>
      <c r="C36" s="196" t="s">
        <v>2444</v>
      </c>
      <c r="D36" s="191" t="s">
        <v>1928</v>
      </c>
      <c r="E36" s="192">
        <v>18</v>
      </c>
      <c r="F36" s="193"/>
      <c r="G36" s="194">
        <f t="shared" si="14"/>
        <v>0</v>
      </c>
      <c r="H36" s="193"/>
      <c r="I36" s="194">
        <f t="shared" si="15"/>
        <v>0</v>
      </c>
      <c r="J36" s="193"/>
      <c r="K36" s="194">
        <f t="shared" si="16"/>
        <v>0</v>
      </c>
      <c r="L36" s="194">
        <v>21</v>
      </c>
      <c r="M36" s="194">
        <f t="shared" si="17"/>
        <v>0</v>
      </c>
      <c r="N36" s="194">
        <v>0</v>
      </c>
      <c r="O36" s="194">
        <f t="shared" si="18"/>
        <v>0</v>
      </c>
      <c r="P36" s="194">
        <v>0</v>
      </c>
      <c r="Q36" s="194">
        <f t="shared" si="19"/>
        <v>0</v>
      </c>
      <c r="R36" s="194"/>
      <c r="S36" s="194" t="s">
        <v>255</v>
      </c>
      <c r="T36" s="195" t="s">
        <v>256</v>
      </c>
      <c r="U36" s="156">
        <v>0</v>
      </c>
      <c r="V36" s="156">
        <f t="shared" si="20"/>
        <v>0</v>
      </c>
      <c r="W36" s="156"/>
      <c r="X36" s="156" t="s">
        <v>257</v>
      </c>
      <c r="Y36" s="147"/>
      <c r="Z36" s="147"/>
      <c r="AA36" s="147"/>
      <c r="AB36" s="147"/>
      <c r="AC36" s="147"/>
      <c r="AD36" s="147"/>
      <c r="AE36" s="147"/>
      <c r="AF36" s="147"/>
      <c r="AG36" s="147" t="s">
        <v>1598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89">
        <v>27</v>
      </c>
      <c r="B37" s="190" t="s">
        <v>2429</v>
      </c>
      <c r="C37" s="196" t="s">
        <v>2446</v>
      </c>
      <c r="D37" s="191" t="s">
        <v>1928</v>
      </c>
      <c r="E37" s="192">
        <v>10</v>
      </c>
      <c r="F37" s="193"/>
      <c r="G37" s="194">
        <f t="shared" si="14"/>
        <v>0</v>
      </c>
      <c r="H37" s="193"/>
      <c r="I37" s="194">
        <f t="shared" si="15"/>
        <v>0</v>
      </c>
      <c r="J37" s="193"/>
      <c r="K37" s="194">
        <f t="shared" si="16"/>
        <v>0</v>
      </c>
      <c r="L37" s="194">
        <v>21</v>
      </c>
      <c r="M37" s="194">
        <f t="shared" si="17"/>
        <v>0</v>
      </c>
      <c r="N37" s="194">
        <v>0</v>
      </c>
      <c r="O37" s="194">
        <f t="shared" si="18"/>
        <v>0</v>
      </c>
      <c r="P37" s="194">
        <v>0</v>
      </c>
      <c r="Q37" s="194">
        <f t="shared" si="19"/>
        <v>0</v>
      </c>
      <c r="R37" s="194"/>
      <c r="S37" s="194" t="s">
        <v>255</v>
      </c>
      <c r="T37" s="195" t="s">
        <v>256</v>
      </c>
      <c r="U37" s="156">
        <v>0</v>
      </c>
      <c r="V37" s="156">
        <f t="shared" si="20"/>
        <v>0</v>
      </c>
      <c r="W37" s="156"/>
      <c r="X37" s="156" t="s">
        <v>257</v>
      </c>
      <c r="Y37" s="147"/>
      <c r="Z37" s="147"/>
      <c r="AA37" s="147"/>
      <c r="AB37" s="147"/>
      <c r="AC37" s="147"/>
      <c r="AD37" s="147"/>
      <c r="AE37" s="147"/>
      <c r="AF37" s="147"/>
      <c r="AG37" s="147" t="s">
        <v>1598</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89">
        <v>28</v>
      </c>
      <c r="B38" s="190" t="s">
        <v>2430</v>
      </c>
      <c r="C38" s="196" t="s">
        <v>2447</v>
      </c>
      <c r="D38" s="191" t="s">
        <v>1928</v>
      </c>
      <c r="E38" s="192">
        <v>20</v>
      </c>
      <c r="F38" s="193"/>
      <c r="G38" s="194">
        <f t="shared" si="14"/>
        <v>0</v>
      </c>
      <c r="H38" s="193"/>
      <c r="I38" s="194">
        <f t="shared" si="15"/>
        <v>0</v>
      </c>
      <c r="J38" s="193"/>
      <c r="K38" s="194">
        <f t="shared" si="16"/>
        <v>0</v>
      </c>
      <c r="L38" s="194">
        <v>21</v>
      </c>
      <c r="M38" s="194">
        <f t="shared" si="17"/>
        <v>0</v>
      </c>
      <c r="N38" s="194">
        <v>0</v>
      </c>
      <c r="O38" s="194">
        <f t="shared" si="18"/>
        <v>0</v>
      </c>
      <c r="P38" s="194">
        <v>0</v>
      </c>
      <c r="Q38" s="194">
        <f t="shared" si="19"/>
        <v>0</v>
      </c>
      <c r="R38" s="194"/>
      <c r="S38" s="194" t="s">
        <v>255</v>
      </c>
      <c r="T38" s="195" t="s">
        <v>256</v>
      </c>
      <c r="U38" s="156">
        <v>0</v>
      </c>
      <c r="V38" s="156">
        <f t="shared" si="20"/>
        <v>0</v>
      </c>
      <c r="W38" s="156"/>
      <c r="X38" s="156" t="s">
        <v>257</v>
      </c>
      <c r="Y38" s="147"/>
      <c r="Z38" s="147"/>
      <c r="AA38" s="147"/>
      <c r="AB38" s="147"/>
      <c r="AC38" s="147"/>
      <c r="AD38" s="147"/>
      <c r="AE38" s="147"/>
      <c r="AF38" s="147"/>
      <c r="AG38" s="147" t="s">
        <v>1598</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89">
        <v>29</v>
      </c>
      <c r="B39" s="190" t="s">
        <v>2404</v>
      </c>
      <c r="C39" s="196" t="s">
        <v>2405</v>
      </c>
      <c r="D39" s="191" t="s">
        <v>514</v>
      </c>
      <c r="E39" s="192">
        <v>300</v>
      </c>
      <c r="F39" s="193"/>
      <c r="G39" s="194">
        <f t="shared" si="14"/>
        <v>0</v>
      </c>
      <c r="H39" s="193"/>
      <c r="I39" s="194">
        <f t="shared" si="15"/>
        <v>0</v>
      </c>
      <c r="J39" s="193"/>
      <c r="K39" s="194">
        <f t="shared" si="16"/>
        <v>0</v>
      </c>
      <c r="L39" s="194">
        <v>21</v>
      </c>
      <c r="M39" s="194">
        <f t="shared" si="17"/>
        <v>0</v>
      </c>
      <c r="N39" s="194">
        <v>0</v>
      </c>
      <c r="O39" s="194">
        <f t="shared" si="18"/>
        <v>0</v>
      </c>
      <c r="P39" s="194">
        <v>0</v>
      </c>
      <c r="Q39" s="194">
        <f t="shared" si="19"/>
        <v>0</v>
      </c>
      <c r="R39" s="194"/>
      <c r="S39" s="194" t="s">
        <v>255</v>
      </c>
      <c r="T39" s="195" t="s">
        <v>256</v>
      </c>
      <c r="U39" s="156">
        <v>0</v>
      </c>
      <c r="V39" s="156">
        <f t="shared" si="20"/>
        <v>0</v>
      </c>
      <c r="W39" s="156"/>
      <c r="X39" s="156" t="s">
        <v>257</v>
      </c>
      <c r="Y39" s="147"/>
      <c r="Z39" s="147"/>
      <c r="AA39" s="147"/>
      <c r="AB39" s="147"/>
      <c r="AC39" s="147"/>
      <c r="AD39" s="147"/>
      <c r="AE39" s="147"/>
      <c r="AF39" s="147"/>
      <c r="AG39" s="147" t="s">
        <v>1598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89">
        <v>30</v>
      </c>
      <c r="B40" s="190" t="s">
        <v>2406</v>
      </c>
      <c r="C40" s="196" t="s">
        <v>2407</v>
      </c>
      <c r="D40" s="191" t="s">
        <v>514</v>
      </c>
      <c r="E40" s="192">
        <v>30</v>
      </c>
      <c r="F40" s="193"/>
      <c r="G40" s="194">
        <f t="shared" si="14"/>
        <v>0</v>
      </c>
      <c r="H40" s="193"/>
      <c r="I40" s="194">
        <f t="shared" si="15"/>
        <v>0</v>
      </c>
      <c r="J40" s="193"/>
      <c r="K40" s="194">
        <f t="shared" si="16"/>
        <v>0</v>
      </c>
      <c r="L40" s="194">
        <v>21</v>
      </c>
      <c r="M40" s="194">
        <f t="shared" si="17"/>
        <v>0</v>
      </c>
      <c r="N40" s="194">
        <v>0</v>
      </c>
      <c r="O40" s="194">
        <f t="shared" si="18"/>
        <v>0</v>
      </c>
      <c r="P40" s="194">
        <v>0</v>
      </c>
      <c r="Q40" s="194">
        <f t="shared" si="19"/>
        <v>0</v>
      </c>
      <c r="R40" s="194"/>
      <c r="S40" s="194" t="s">
        <v>255</v>
      </c>
      <c r="T40" s="195" t="s">
        <v>256</v>
      </c>
      <c r="U40" s="156">
        <v>0</v>
      </c>
      <c r="V40" s="156">
        <f t="shared" si="20"/>
        <v>0</v>
      </c>
      <c r="W40" s="156"/>
      <c r="X40" s="156" t="s">
        <v>257</v>
      </c>
      <c r="Y40" s="147"/>
      <c r="Z40" s="147"/>
      <c r="AA40" s="147"/>
      <c r="AB40" s="147"/>
      <c r="AC40" s="147"/>
      <c r="AD40" s="147"/>
      <c r="AE40" s="147"/>
      <c r="AF40" s="147"/>
      <c r="AG40" s="147" t="s">
        <v>1598</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89">
        <v>31</v>
      </c>
      <c r="B41" s="190" t="s">
        <v>2410</v>
      </c>
      <c r="C41" s="196" t="s">
        <v>2411</v>
      </c>
      <c r="D41" s="191" t="s">
        <v>514</v>
      </c>
      <c r="E41" s="192">
        <v>40</v>
      </c>
      <c r="F41" s="193"/>
      <c r="G41" s="194">
        <f t="shared" si="14"/>
        <v>0</v>
      </c>
      <c r="H41" s="193"/>
      <c r="I41" s="194">
        <f t="shared" si="15"/>
        <v>0</v>
      </c>
      <c r="J41" s="193"/>
      <c r="K41" s="194">
        <f t="shared" si="16"/>
        <v>0</v>
      </c>
      <c r="L41" s="194">
        <v>21</v>
      </c>
      <c r="M41" s="194">
        <f t="shared" si="17"/>
        <v>0</v>
      </c>
      <c r="N41" s="194">
        <v>0</v>
      </c>
      <c r="O41" s="194">
        <f t="shared" si="18"/>
        <v>0</v>
      </c>
      <c r="P41" s="194">
        <v>0</v>
      </c>
      <c r="Q41" s="194">
        <f t="shared" si="19"/>
        <v>0</v>
      </c>
      <c r="R41" s="194"/>
      <c r="S41" s="194" t="s">
        <v>255</v>
      </c>
      <c r="T41" s="195" t="s">
        <v>256</v>
      </c>
      <c r="U41" s="156">
        <v>0</v>
      </c>
      <c r="V41" s="156">
        <f t="shared" si="20"/>
        <v>0</v>
      </c>
      <c r="W41" s="156"/>
      <c r="X41" s="156" t="s">
        <v>257</v>
      </c>
      <c r="Y41" s="147"/>
      <c r="Z41" s="147"/>
      <c r="AA41" s="147"/>
      <c r="AB41" s="147"/>
      <c r="AC41" s="147"/>
      <c r="AD41" s="147"/>
      <c r="AE41" s="147"/>
      <c r="AF41" s="147"/>
      <c r="AG41" s="147" t="s">
        <v>1598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89">
        <v>32</v>
      </c>
      <c r="B42" s="190" t="s">
        <v>2437</v>
      </c>
      <c r="C42" s="196" t="s">
        <v>2412</v>
      </c>
      <c r="D42" s="191" t="s">
        <v>514</v>
      </c>
      <c r="E42" s="192">
        <v>40</v>
      </c>
      <c r="F42" s="193"/>
      <c r="G42" s="194">
        <f t="shared" si="14"/>
        <v>0</v>
      </c>
      <c r="H42" s="193"/>
      <c r="I42" s="194">
        <f t="shared" si="15"/>
        <v>0</v>
      </c>
      <c r="J42" s="193"/>
      <c r="K42" s="194">
        <f t="shared" si="16"/>
        <v>0</v>
      </c>
      <c r="L42" s="194">
        <v>21</v>
      </c>
      <c r="M42" s="194">
        <f t="shared" si="17"/>
        <v>0</v>
      </c>
      <c r="N42" s="194">
        <v>0</v>
      </c>
      <c r="O42" s="194">
        <f t="shared" si="18"/>
        <v>0</v>
      </c>
      <c r="P42" s="194">
        <v>0</v>
      </c>
      <c r="Q42" s="194">
        <f t="shared" si="19"/>
        <v>0</v>
      </c>
      <c r="R42" s="194"/>
      <c r="S42" s="194" t="s">
        <v>255</v>
      </c>
      <c r="T42" s="195" t="s">
        <v>256</v>
      </c>
      <c r="U42" s="156">
        <v>0</v>
      </c>
      <c r="V42" s="156">
        <f t="shared" si="20"/>
        <v>0</v>
      </c>
      <c r="W42" s="156"/>
      <c r="X42" s="156" t="s">
        <v>257</v>
      </c>
      <c r="Y42" s="147"/>
      <c r="Z42" s="147"/>
      <c r="AA42" s="147"/>
      <c r="AB42" s="147"/>
      <c r="AC42" s="147"/>
      <c r="AD42" s="147"/>
      <c r="AE42" s="147"/>
      <c r="AF42" s="147"/>
      <c r="AG42" s="147" t="s">
        <v>1598</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89">
        <v>33</v>
      </c>
      <c r="B43" s="190" t="s">
        <v>3041</v>
      </c>
      <c r="C43" s="196" t="s">
        <v>1925</v>
      </c>
      <c r="D43" s="191" t="s">
        <v>376</v>
      </c>
      <c r="E43" s="192">
        <v>0.2</v>
      </c>
      <c r="F43" s="193"/>
      <c r="G43" s="194">
        <f t="shared" si="14"/>
        <v>0</v>
      </c>
      <c r="H43" s="193"/>
      <c r="I43" s="194">
        <f t="shared" si="15"/>
        <v>0</v>
      </c>
      <c r="J43" s="193"/>
      <c r="K43" s="194">
        <f t="shared" si="16"/>
        <v>0</v>
      </c>
      <c r="L43" s="194">
        <v>21</v>
      </c>
      <c r="M43" s="194">
        <f t="shared" si="17"/>
        <v>0</v>
      </c>
      <c r="N43" s="194">
        <v>0</v>
      </c>
      <c r="O43" s="194">
        <f t="shared" si="18"/>
        <v>0</v>
      </c>
      <c r="P43" s="194">
        <v>0</v>
      </c>
      <c r="Q43" s="194">
        <f t="shared" si="19"/>
        <v>0</v>
      </c>
      <c r="R43" s="194"/>
      <c r="S43" s="194" t="s">
        <v>255</v>
      </c>
      <c r="T43" s="195" t="s">
        <v>256</v>
      </c>
      <c r="U43" s="156">
        <v>0</v>
      </c>
      <c r="V43" s="156">
        <f t="shared" si="20"/>
        <v>0</v>
      </c>
      <c r="W43" s="156"/>
      <c r="X43" s="156" t="s">
        <v>257</v>
      </c>
      <c r="Y43" s="147"/>
      <c r="Z43" s="147"/>
      <c r="AA43" s="147"/>
      <c r="AB43" s="147"/>
      <c r="AC43" s="147"/>
      <c r="AD43" s="147"/>
      <c r="AE43" s="147"/>
      <c r="AF43" s="147"/>
      <c r="AG43" s="147" t="s">
        <v>1598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60" t="s">
        <v>250</v>
      </c>
      <c r="B44" s="161" t="s">
        <v>122</v>
      </c>
      <c r="C44" s="174" t="s">
        <v>123</v>
      </c>
      <c r="D44" s="162"/>
      <c r="E44" s="163"/>
      <c r="F44" s="164"/>
      <c r="G44" s="164">
        <f>SUMIF(AG45:AG61,"&lt;&gt;NOR",G45:G61)</f>
        <v>0</v>
      </c>
      <c r="H44" s="164"/>
      <c r="I44" s="164">
        <f>SUM(I45:I61)</f>
        <v>0</v>
      </c>
      <c r="J44" s="164"/>
      <c r="K44" s="164">
        <f>SUM(K45:K61)</f>
        <v>0</v>
      </c>
      <c r="L44" s="164"/>
      <c r="M44" s="164">
        <f>SUM(M45:M61)</f>
        <v>0</v>
      </c>
      <c r="N44" s="164"/>
      <c r="O44" s="164">
        <f>SUM(O45:O61)</f>
        <v>0</v>
      </c>
      <c r="P44" s="164"/>
      <c r="Q44" s="164">
        <f>SUM(Q45:Q61)</f>
        <v>0</v>
      </c>
      <c r="R44" s="164"/>
      <c r="S44" s="164"/>
      <c r="T44" s="165"/>
      <c r="U44" s="159"/>
      <c r="V44" s="159">
        <f>SUM(V45:V61)</f>
        <v>0</v>
      </c>
      <c r="W44" s="159"/>
      <c r="X44" s="159"/>
      <c r="AG44" t="s">
        <v>251</v>
      </c>
    </row>
    <row r="45" spans="1:60" ht="33.75" outlineLevel="1" x14ac:dyDescent="0.2">
      <c r="A45" s="166">
        <v>34</v>
      </c>
      <c r="B45" s="167" t="s">
        <v>3085</v>
      </c>
      <c r="C45" s="175" t="s">
        <v>3086</v>
      </c>
      <c r="D45" s="168" t="s">
        <v>1928</v>
      </c>
      <c r="E45" s="169">
        <v>2</v>
      </c>
      <c r="F45" s="170"/>
      <c r="G45" s="171">
        <f>ROUND(E45*F45,2)</f>
        <v>0</v>
      </c>
      <c r="H45" s="170"/>
      <c r="I45" s="171">
        <f>ROUND(E45*H45,2)</f>
        <v>0</v>
      </c>
      <c r="J45" s="170"/>
      <c r="K45" s="171">
        <f>ROUND(E45*J45,2)</f>
        <v>0</v>
      </c>
      <c r="L45" s="171">
        <v>21</v>
      </c>
      <c r="M45" s="171">
        <f>G45*(1+L45/100)</f>
        <v>0</v>
      </c>
      <c r="N45" s="171">
        <v>0</v>
      </c>
      <c r="O45" s="171">
        <f>ROUND(E45*N45,2)</f>
        <v>0</v>
      </c>
      <c r="P45" s="171">
        <v>0</v>
      </c>
      <c r="Q45" s="171">
        <f>ROUND(E45*P45,2)</f>
        <v>0</v>
      </c>
      <c r="R45" s="171"/>
      <c r="S45" s="171" t="s">
        <v>255</v>
      </c>
      <c r="T45" s="172" t="s">
        <v>256</v>
      </c>
      <c r="U45" s="156">
        <v>0</v>
      </c>
      <c r="V45" s="156">
        <f>ROUND(E45*U45,2)</f>
        <v>0</v>
      </c>
      <c r="W45" s="156"/>
      <c r="X45" s="156" t="s">
        <v>257</v>
      </c>
      <c r="Y45" s="147"/>
      <c r="Z45" s="147"/>
      <c r="AA45" s="147"/>
      <c r="AB45" s="147"/>
      <c r="AC45" s="147"/>
      <c r="AD45" s="147"/>
      <c r="AE45" s="147"/>
      <c r="AF45" s="147"/>
      <c r="AG45" s="147" t="s">
        <v>1598</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266" t="s">
        <v>3087</v>
      </c>
      <c r="D46" s="267"/>
      <c r="E46" s="267"/>
      <c r="F46" s="267"/>
      <c r="G46" s="267"/>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404</v>
      </c>
      <c r="AH46" s="147"/>
      <c r="AI46" s="147"/>
      <c r="AJ46" s="147"/>
      <c r="AK46" s="147"/>
      <c r="AL46" s="147"/>
      <c r="AM46" s="147"/>
      <c r="AN46" s="147"/>
      <c r="AO46" s="147"/>
      <c r="AP46" s="147"/>
      <c r="AQ46" s="147"/>
      <c r="AR46" s="147"/>
      <c r="AS46" s="147"/>
      <c r="AT46" s="147"/>
      <c r="AU46" s="147"/>
      <c r="AV46" s="147"/>
      <c r="AW46" s="147"/>
      <c r="AX46" s="147"/>
      <c r="AY46" s="147"/>
      <c r="AZ46" s="147"/>
      <c r="BA46" s="185" t="str">
        <f>C46</f>
        <v>zámku 1x NO kontakt odchodového tlačítka, napájení 802.3af PoE switchem nebo napájení 12 V DC / 1000 mA</v>
      </c>
      <c r="BB46" s="147"/>
      <c r="BC46" s="147"/>
      <c r="BD46" s="147"/>
      <c r="BE46" s="147"/>
      <c r="BF46" s="147"/>
      <c r="BG46" s="147"/>
      <c r="BH46" s="147"/>
    </row>
    <row r="47" spans="1:60" outlineLevel="1" x14ac:dyDescent="0.2">
      <c r="A47" s="189">
        <v>35</v>
      </c>
      <c r="B47" s="190" t="s">
        <v>3088</v>
      </c>
      <c r="C47" s="196" t="s">
        <v>3089</v>
      </c>
      <c r="D47" s="191" t="s">
        <v>1928</v>
      </c>
      <c r="E47" s="192">
        <v>2</v>
      </c>
      <c r="F47" s="193"/>
      <c r="G47" s="194">
        <f t="shared" ref="G47:G61" si="21">ROUND(E47*F47,2)</f>
        <v>0</v>
      </c>
      <c r="H47" s="193"/>
      <c r="I47" s="194">
        <f t="shared" ref="I47:I61" si="22">ROUND(E47*H47,2)</f>
        <v>0</v>
      </c>
      <c r="J47" s="193"/>
      <c r="K47" s="194">
        <f t="shared" ref="K47:K61" si="23">ROUND(E47*J47,2)</f>
        <v>0</v>
      </c>
      <c r="L47" s="194">
        <v>21</v>
      </c>
      <c r="M47" s="194">
        <f t="shared" ref="M47:M61" si="24">G47*(1+L47/100)</f>
        <v>0</v>
      </c>
      <c r="N47" s="194">
        <v>0</v>
      </c>
      <c r="O47" s="194">
        <f t="shared" ref="O47:O61" si="25">ROUND(E47*N47,2)</f>
        <v>0</v>
      </c>
      <c r="P47" s="194">
        <v>0</v>
      </c>
      <c r="Q47" s="194">
        <f t="shared" ref="Q47:Q61" si="26">ROUND(E47*P47,2)</f>
        <v>0</v>
      </c>
      <c r="R47" s="194"/>
      <c r="S47" s="194" t="s">
        <v>255</v>
      </c>
      <c r="T47" s="195" t="s">
        <v>256</v>
      </c>
      <c r="U47" s="156">
        <v>0</v>
      </c>
      <c r="V47" s="156">
        <f t="shared" ref="V47:V61" si="27">ROUND(E47*U47,2)</f>
        <v>0</v>
      </c>
      <c r="W47" s="156"/>
      <c r="X47" s="156" t="s">
        <v>257</v>
      </c>
      <c r="Y47" s="147"/>
      <c r="Z47" s="147"/>
      <c r="AA47" s="147"/>
      <c r="AB47" s="147"/>
      <c r="AC47" s="147"/>
      <c r="AD47" s="147"/>
      <c r="AE47" s="147"/>
      <c r="AF47" s="147"/>
      <c r="AG47" s="147" t="s">
        <v>1598</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89">
        <v>36</v>
      </c>
      <c r="B48" s="190" t="s">
        <v>2463</v>
      </c>
      <c r="C48" s="196" t="s">
        <v>2464</v>
      </c>
      <c r="D48" s="191" t="s">
        <v>1928</v>
      </c>
      <c r="E48" s="192">
        <v>1</v>
      </c>
      <c r="F48" s="193"/>
      <c r="G48" s="194">
        <f t="shared" si="21"/>
        <v>0</v>
      </c>
      <c r="H48" s="193"/>
      <c r="I48" s="194">
        <f t="shared" si="22"/>
        <v>0</v>
      </c>
      <c r="J48" s="193"/>
      <c r="K48" s="194">
        <f t="shared" si="23"/>
        <v>0</v>
      </c>
      <c r="L48" s="194">
        <v>21</v>
      </c>
      <c r="M48" s="194">
        <f t="shared" si="24"/>
        <v>0</v>
      </c>
      <c r="N48" s="194">
        <v>0</v>
      </c>
      <c r="O48" s="194">
        <f t="shared" si="25"/>
        <v>0</v>
      </c>
      <c r="P48" s="194">
        <v>0</v>
      </c>
      <c r="Q48" s="194">
        <f t="shared" si="26"/>
        <v>0</v>
      </c>
      <c r="R48" s="194"/>
      <c r="S48" s="194" t="s">
        <v>255</v>
      </c>
      <c r="T48" s="195" t="s">
        <v>256</v>
      </c>
      <c r="U48" s="156">
        <v>0</v>
      </c>
      <c r="V48" s="156">
        <f t="shared" si="27"/>
        <v>0</v>
      </c>
      <c r="W48" s="156"/>
      <c r="X48" s="156" t="s">
        <v>257</v>
      </c>
      <c r="Y48" s="147"/>
      <c r="Z48" s="147"/>
      <c r="AA48" s="147"/>
      <c r="AB48" s="147"/>
      <c r="AC48" s="147"/>
      <c r="AD48" s="147"/>
      <c r="AE48" s="147"/>
      <c r="AF48" s="147"/>
      <c r="AG48" s="147" t="s">
        <v>1598</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89">
        <v>37</v>
      </c>
      <c r="B49" s="190" t="s">
        <v>2465</v>
      </c>
      <c r="C49" s="196" t="s">
        <v>2466</v>
      </c>
      <c r="D49" s="191" t="s">
        <v>1928</v>
      </c>
      <c r="E49" s="192">
        <v>1</v>
      </c>
      <c r="F49" s="193"/>
      <c r="G49" s="194">
        <f t="shared" si="21"/>
        <v>0</v>
      </c>
      <c r="H49" s="193"/>
      <c r="I49" s="194">
        <f t="shared" si="22"/>
        <v>0</v>
      </c>
      <c r="J49" s="193"/>
      <c r="K49" s="194">
        <f t="shared" si="23"/>
        <v>0</v>
      </c>
      <c r="L49" s="194">
        <v>21</v>
      </c>
      <c r="M49" s="194">
        <f t="shared" si="24"/>
        <v>0</v>
      </c>
      <c r="N49" s="194">
        <v>0</v>
      </c>
      <c r="O49" s="194">
        <f t="shared" si="25"/>
        <v>0</v>
      </c>
      <c r="P49" s="194">
        <v>0</v>
      </c>
      <c r="Q49" s="194">
        <f t="shared" si="26"/>
        <v>0</v>
      </c>
      <c r="R49" s="194"/>
      <c r="S49" s="194" t="s">
        <v>255</v>
      </c>
      <c r="T49" s="195" t="s">
        <v>256</v>
      </c>
      <c r="U49" s="156">
        <v>0</v>
      </c>
      <c r="V49" s="156">
        <f t="shared" si="27"/>
        <v>0</v>
      </c>
      <c r="W49" s="156"/>
      <c r="X49" s="156" t="s">
        <v>257</v>
      </c>
      <c r="Y49" s="147"/>
      <c r="Z49" s="147"/>
      <c r="AA49" s="147"/>
      <c r="AB49" s="147"/>
      <c r="AC49" s="147"/>
      <c r="AD49" s="147"/>
      <c r="AE49" s="147"/>
      <c r="AF49" s="147"/>
      <c r="AG49" s="147" t="s">
        <v>1598</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2.5" outlineLevel="1" x14ac:dyDescent="0.2">
      <c r="A50" s="189">
        <v>38</v>
      </c>
      <c r="B50" s="190" t="s">
        <v>2467</v>
      </c>
      <c r="C50" s="196" t="s">
        <v>2468</v>
      </c>
      <c r="D50" s="191" t="s">
        <v>1928</v>
      </c>
      <c r="E50" s="192">
        <v>1</v>
      </c>
      <c r="F50" s="193"/>
      <c r="G50" s="194">
        <f t="shared" si="21"/>
        <v>0</v>
      </c>
      <c r="H50" s="193"/>
      <c r="I50" s="194">
        <f t="shared" si="22"/>
        <v>0</v>
      </c>
      <c r="J50" s="193"/>
      <c r="K50" s="194">
        <f t="shared" si="23"/>
        <v>0</v>
      </c>
      <c r="L50" s="194">
        <v>21</v>
      </c>
      <c r="M50" s="194">
        <f t="shared" si="24"/>
        <v>0</v>
      </c>
      <c r="N50" s="194">
        <v>0</v>
      </c>
      <c r="O50" s="194">
        <f t="shared" si="25"/>
        <v>0</v>
      </c>
      <c r="P50" s="194">
        <v>0</v>
      </c>
      <c r="Q50" s="194">
        <f t="shared" si="26"/>
        <v>0</v>
      </c>
      <c r="R50" s="194"/>
      <c r="S50" s="194" t="s">
        <v>255</v>
      </c>
      <c r="T50" s="195" t="s">
        <v>256</v>
      </c>
      <c r="U50" s="156">
        <v>0</v>
      </c>
      <c r="V50" s="156">
        <f t="shared" si="27"/>
        <v>0</v>
      </c>
      <c r="W50" s="156"/>
      <c r="X50" s="156" t="s">
        <v>257</v>
      </c>
      <c r="Y50" s="147"/>
      <c r="Z50" s="147"/>
      <c r="AA50" s="147"/>
      <c r="AB50" s="147"/>
      <c r="AC50" s="147"/>
      <c r="AD50" s="147"/>
      <c r="AE50" s="147"/>
      <c r="AF50" s="147"/>
      <c r="AG50" s="147" t="s">
        <v>1598</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89">
        <v>39</v>
      </c>
      <c r="B51" s="190" t="s">
        <v>2433</v>
      </c>
      <c r="C51" s="196" t="s">
        <v>2434</v>
      </c>
      <c r="D51" s="191" t="s">
        <v>514</v>
      </c>
      <c r="E51" s="192">
        <v>130</v>
      </c>
      <c r="F51" s="193"/>
      <c r="G51" s="194">
        <f t="shared" si="21"/>
        <v>0</v>
      </c>
      <c r="H51" s="193"/>
      <c r="I51" s="194">
        <f t="shared" si="22"/>
        <v>0</v>
      </c>
      <c r="J51" s="193"/>
      <c r="K51" s="194">
        <f t="shared" si="23"/>
        <v>0</v>
      </c>
      <c r="L51" s="194">
        <v>21</v>
      </c>
      <c r="M51" s="194">
        <f t="shared" si="24"/>
        <v>0</v>
      </c>
      <c r="N51" s="194">
        <v>0</v>
      </c>
      <c r="O51" s="194">
        <f t="shared" si="25"/>
        <v>0</v>
      </c>
      <c r="P51" s="194">
        <v>0</v>
      </c>
      <c r="Q51" s="194">
        <f t="shared" si="26"/>
        <v>0</v>
      </c>
      <c r="R51" s="194"/>
      <c r="S51" s="194" t="s">
        <v>255</v>
      </c>
      <c r="T51" s="195" t="s">
        <v>256</v>
      </c>
      <c r="U51" s="156">
        <v>0</v>
      </c>
      <c r="V51" s="156">
        <f t="shared" si="27"/>
        <v>0</v>
      </c>
      <c r="W51" s="156"/>
      <c r="X51" s="156" t="s">
        <v>257</v>
      </c>
      <c r="Y51" s="147"/>
      <c r="Z51" s="147"/>
      <c r="AA51" s="147"/>
      <c r="AB51" s="147"/>
      <c r="AC51" s="147"/>
      <c r="AD51" s="147"/>
      <c r="AE51" s="147"/>
      <c r="AF51" s="147"/>
      <c r="AG51" s="147" t="s">
        <v>1598</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89">
        <v>40</v>
      </c>
      <c r="B52" s="190" t="s">
        <v>3090</v>
      </c>
      <c r="C52" s="196" t="s">
        <v>2470</v>
      </c>
      <c r="D52" s="191" t="s">
        <v>514</v>
      </c>
      <c r="E52" s="192">
        <v>100</v>
      </c>
      <c r="F52" s="193"/>
      <c r="G52" s="194">
        <f t="shared" si="21"/>
        <v>0</v>
      </c>
      <c r="H52" s="193"/>
      <c r="I52" s="194">
        <f t="shared" si="22"/>
        <v>0</v>
      </c>
      <c r="J52" s="193"/>
      <c r="K52" s="194">
        <f t="shared" si="23"/>
        <v>0</v>
      </c>
      <c r="L52" s="194">
        <v>21</v>
      </c>
      <c r="M52" s="194">
        <f t="shared" si="24"/>
        <v>0</v>
      </c>
      <c r="N52" s="194">
        <v>0</v>
      </c>
      <c r="O52" s="194">
        <f t="shared" si="25"/>
        <v>0</v>
      </c>
      <c r="P52" s="194">
        <v>0</v>
      </c>
      <c r="Q52" s="194">
        <f t="shared" si="26"/>
        <v>0</v>
      </c>
      <c r="R52" s="194"/>
      <c r="S52" s="194" t="s">
        <v>255</v>
      </c>
      <c r="T52" s="195" t="s">
        <v>256</v>
      </c>
      <c r="U52" s="156">
        <v>0</v>
      </c>
      <c r="V52" s="156">
        <f t="shared" si="27"/>
        <v>0</v>
      </c>
      <c r="W52" s="156"/>
      <c r="X52" s="156" t="s">
        <v>257</v>
      </c>
      <c r="Y52" s="147"/>
      <c r="Z52" s="147"/>
      <c r="AA52" s="147"/>
      <c r="AB52" s="147"/>
      <c r="AC52" s="147"/>
      <c r="AD52" s="147"/>
      <c r="AE52" s="147"/>
      <c r="AF52" s="147"/>
      <c r="AG52" s="147" t="s">
        <v>1598</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89">
        <v>41</v>
      </c>
      <c r="B53" s="190" t="s">
        <v>2448</v>
      </c>
      <c r="C53" s="196" t="s">
        <v>2472</v>
      </c>
      <c r="D53" s="191" t="s">
        <v>1928</v>
      </c>
      <c r="E53" s="192">
        <v>1</v>
      </c>
      <c r="F53" s="193"/>
      <c r="G53" s="194">
        <f t="shared" si="21"/>
        <v>0</v>
      </c>
      <c r="H53" s="193"/>
      <c r="I53" s="194">
        <f t="shared" si="22"/>
        <v>0</v>
      </c>
      <c r="J53" s="193"/>
      <c r="K53" s="194">
        <f t="shared" si="23"/>
        <v>0</v>
      </c>
      <c r="L53" s="194">
        <v>21</v>
      </c>
      <c r="M53" s="194">
        <f t="shared" si="24"/>
        <v>0</v>
      </c>
      <c r="N53" s="194">
        <v>0</v>
      </c>
      <c r="O53" s="194">
        <f t="shared" si="25"/>
        <v>0</v>
      </c>
      <c r="P53" s="194">
        <v>0</v>
      </c>
      <c r="Q53" s="194">
        <f t="shared" si="26"/>
        <v>0</v>
      </c>
      <c r="R53" s="194"/>
      <c r="S53" s="194" t="s">
        <v>255</v>
      </c>
      <c r="T53" s="195" t="s">
        <v>256</v>
      </c>
      <c r="U53" s="156">
        <v>0</v>
      </c>
      <c r="V53" s="156">
        <f t="shared" si="27"/>
        <v>0</v>
      </c>
      <c r="W53" s="156"/>
      <c r="X53" s="156" t="s">
        <v>257</v>
      </c>
      <c r="Y53" s="147"/>
      <c r="Z53" s="147"/>
      <c r="AA53" s="147"/>
      <c r="AB53" s="147"/>
      <c r="AC53" s="147"/>
      <c r="AD53" s="147"/>
      <c r="AE53" s="147"/>
      <c r="AF53" s="147"/>
      <c r="AG53" s="147" t="s">
        <v>1598</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89">
        <v>42</v>
      </c>
      <c r="B54" s="190" t="s">
        <v>2449</v>
      </c>
      <c r="C54" s="196" t="s">
        <v>2474</v>
      </c>
      <c r="D54" s="191" t="s">
        <v>1928</v>
      </c>
      <c r="E54" s="192">
        <v>6</v>
      </c>
      <c r="F54" s="193"/>
      <c r="G54" s="194">
        <f t="shared" si="21"/>
        <v>0</v>
      </c>
      <c r="H54" s="193"/>
      <c r="I54" s="194">
        <f t="shared" si="22"/>
        <v>0</v>
      </c>
      <c r="J54" s="193"/>
      <c r="K54" s="194">
        <f t="shared" si="23"/>
        <v>0</v>
      </c>
      <c r="L54" s="194">
        <v>21</v>
      </c>
      <c r="M54" s="194">
        <f t="shared" si="24"/>
        <v>0</v>
      </c>
      <c r="N54" s="194">
        <v>0</v>
      </c>
      <c r="O54" s="194">
        <f t="shared" si="25"/>
        <v>0</v>
      </c>
      <c r="P54" s="194">
        <v>0</v>
      </c>
      <c r="Q54" s="194">
        <f t="shared" si="26"/>
        <v>0</v>
      </c>
      <c r="R54" s="194"/>
      <c r="S54" s="194" t="s">
        <v>255</v>
      </c>
      <c r="T54" s="195" t="s">
        <v>256</v>
      </c>
      <c r="U54" s="156">
        <v>0</v>
      </c>
      <c r="V54" s="156">
        <f t="shared" si="27"/>
        <v>0</v>
      </c>
      <c r="W54" s="156"/>
      <c r="X54" s="156" t="s">
        <v>257</v>
      </c>
      <c r="Y54" s="147"/>
      <c r="Z54" s="147"/>
      <c r="AA54" s="147"/>
      <c r="AB54" s="147"/>
      <c r="AC54" s="147"/>
      <c r="AD54" s="147"/>
      <c r="AE54" s="147"/>
      <c r="AF54" s="147"/>
      <c r="AG54" s="147" t="s">
        <v>1598</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89">
        <v>43</v>
      </c>
      <c r="B55" s="190" t="s">
        <v>2451</v>
      </c>
      <c r="C55" s="196" t="s">
        <v>2447</v>
      </c>
      <c r="D55" s="191" t="s">
        <v>1928</v>
      </c>
      <c r="E55" s="192">
        <v>20</v>
      </c>
      <c r="F55" s="193"/>
      <c r="G55" s="194">
        <f t="shared" si="21"/>
        <v>0</v>
      </c>
      <c r="H55" s="193"/>
      <c r="I55" s="194">
        <f t="shared" si="22"/>
        <v>0</v>
      </c>
      <c r="J55" s="193"/>
      <c r="K55" s="194">
        <f t="shared" si="23"/>
        <v>0</v>
      </c>
      <c r="L55" s="194">
        <v>21</v>
      </c>
      <c r="M55" s="194">
        <f t="shared" si="24"/>
        <v>0</v>
      </c>
      <c r="N55" s="194">
        <v>0</v>
      </c>
      <c r="O55" s="194">
        <f t="shared" si="25"/>
        <v>0</v>
      </c>
      <c r="P55" s="194">
        <v>0</v>
      </c>
      <c r="Q55" s="194">
        <f t="shared" si="26"/>
        <v>0</v>
      </c>
      <c r="R55" s="194"/>
      <c r="S55" s="194" t="s">
        <v>255</v>
      </c>
      <c r="T55" s="195" t="s">
        <v>256</v>
      </c>
      <c r="U55" s="156">
        <v>0</v>
      </c>
      <c r="V55" s="156">
        <f t="shared" si="27"/>
        <v>0</v>
      </c>
      <c r="W55" s="156"/>
      <c r="X55" s="156" t="s">
        <v>257</v>
      </c>
      <c r="Y55" s="147"/>
      <c r="Z55" s="147"/>
      <c r="AA55" s="147"/>
      <c r="AB55" s="147"/>
      <c r="AC55" s="147"/>
      <c r="AD55" s="147"/>
      <c r="AE55" s="147"/>
      <c r="AF55" s="147"/>
      <c r="AG55" s="147" t="s">
        <v>1598</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89">
        <v>44</v>
      </c>
      <c r="B56" s="190" t="s">
        <v>2404</v>
      </c>
      <c r="C56" s="196" t="s">
        <v>2405</v>
      </c>
      <c r="D56" s="191" t="s">
        <v>514</v>
      </c>
      <c r="E56" s="192">
        <v>80</v>
      </c>
      <c r="F56" s="193"/>
      <c r="G56" s="194">
        <f t="shared" si="21"/>
        <v>0</v>
      </c>
      <c r="H56" s="193"/>
      <c r="I56" s="194">
        <f t="shared" si="22"/>
        <v>0</v>
      </c>
      <c r="J56" s="193"/>
      <c r="K56" s="194">
        <f t="shared" si="23"/>
        <v>0</v>
      </c>
      <c r="L56" s="194">
        <v>21</v>
      </c>
      <c r="M56" s="194">
        <f t="shared" si="24"/>
        <v>0</v>
      </c>
      <c r="N56" s="194">
        <v>0</v>
      </c>
      <c r="O56" s="194">
        <f t="shared" si="25"/>
        <v>0</v>
      </c>
      <c r="P56" s="194">
        <v>0</v>
      </c>
      <c r="Q56" s="194">
        <f t="shared" si="26"/>
        <v>0</v>
      </c>
      <c r="R56" s="194"/>
      <c r="S56" s="194" t="s">
        <v>255</v>
      </c>
      <c r="T56" s="195" t="s">
        <v>256</v>
      </c>
      <c r="U56" s="156">
        <v>0</v>
      </c>
      <c r="V56" s="156">
        <f t="shared" si="27"/>
        <v>0</v>
      </c>
      <c r="W56" s="156"/>
      <c r="X56" s="156" t="s">
        <v>257</v>
      </c>
      <c r="Y56" s="147"/>
      <c r="Z56" s="147"/>
      <c r="AA56" s="147"/>
      <c r="AB56" s="147"/>
      <c r="AC56" s="147"/>
      <c r="AD56" s="147"/>
      <c r="AE56" s="147"/>
      <c r="AF56" s="147"/>
      <c r="AG56" s="147" t="s">
        <v>1598</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89">
        <v>45</v>
      </c>
      <c r="B57" s="190" t="s">
        <v>2406</v>
      </c>
      <c r="C57" s="196" t="s">
        <v>2407</v>
      </c>
      <c r="D57" s="191" t="s">
        <v>514</v>
      </c>
      <c r="E57" s="192">
        <v>10</v>
      </c>
      <c r="F57" s="193"/>
      <c r="G57" s="194">
        <f t="shared" si="21"/>
        <v>0</v>
      </c>
      <c r="H57" s="193"/>
      <c r="I57" s="194">
        <f t="shared" si="22"/>
        <v>0</v>
      </c>
      <c r="J57" s="193"/>
      <c r="K57" s="194">
        <f t="shared" si="23"/>
        <v>0</v>
      </c>
      <c r="L57" s="194">
        <v>21</v>
      </c>
      <c r="M57" s="194">
        <f t="shared" si="24"/>
        <v>0</v>
      </c>
      <c r="N57" s="194">
        <v>0</v>
      </c>
      <c r="O57" s="194">
        <f t="shared" si="25"/>
        <v>0</v>
      </c>
      <c r="P57" s="194">
        <v>0</v>
      </c>
      <c r="Q57" s="194">
        <f t="shared" si="26"/>
        <v>0</v>
      </c>
      <c r="R57" s="194"/>
      <c r="S57" s="194" t="s">
        <v>255</v>
      </c>
      <c r="T57" s="195" t="s">
        <v>256</v>
      </c>
      <c r="U57" s="156">
        <v>0</v>
      </c>
      <c r="V57" s="156">
        <f t="shared" si="27"/>
        <v>0</v>
      </c>
      <c r="W57" s="156"/>
      <c r="X57" s="156" t="s">
        <v>257</v>
      </c>
      <c r="Y57" s="147"/>
      <c r="Z57" s="147"/>
      <c r="AA57" s="147"/>
      <c r="AB57" s="147"/>
      <c r="AC57" s="147"/>
      <c r="AD57" s="147"/>
      <c r="AE57" s="147"/>
      <c r="AF57" s="147"/>
      <c r="AG57" s="147" t="s">
        <v>1598</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89">
        <v>46</v>
      </c>
      <c r="B58" s="190" t="s">
        <v>2410</v>
      </c>
      <c r="C58" s="196" t="s">
        <v>2411</v>
      </c>
      <c r="D58" s="191" t="s">
        <v>514</v>
      </c>
      <c r="E58" s="192">
        <v>10</v>
      </c>
      <c r="F58" s="193"/>
      <c r="G58" s="194">
        <f t="shared" si="21"/>
        <v>0</v>
      </c>
      <c r="H58" s="193"/>
      <c r="I58" s="194">
        <f t="shared" si="22"/>
        <v>0</v>
      </c>
      <c r="J58" s="193"/>
      <c r="K58" s="194">
        <f t="shared" si="23"/>
        <v>0</v>
      </c>
      <c r="L58" s="194">
        <v>21</v>
      </c>
      <c r="M58" s="194">
        <f t="shared" si="24"/>
        <v>0</v>
      </c>
      <c r="N58" s="194">
        <v>0</v>
      </c>
      <c r="O58" s="194">
        <f t="shared" si="25"/>
        <v>0</v>
      </c>
      <c r="P58" s="194">
        <v>0</v>
      </c>
      <c r="Q58" s="194">
        <f t="shared" si="26"/>
        <v>0</v>
      </c>
      <c r="R58" s="194"/>
      <c r="S58" s="194" t="s">
        <v>255</v>
      </c>
      <c r="T58" s="195" t="s">
        <v>256</v>
      </c>
      <c r="U58" s="156">
        <v>0</v>
      </c>
      <c r="V58" s="156">
        <f t="shared" si="27"/>
        <v>0</v>
      </c>
      <c r="W58" s="156"/>
      <c r="X58" s="156" t="s">
        <v>257</v>
      </c>
      <c r="Y58" s="147"/>
      <c r="Z58" s="147"/>
      <c r="AA58" s="147"/>
      <c r="AB58" s="147"/>
      <c r="AC58" s="147"/>
      <c r="AD58" s="147"/>
      <c r="AE58" s="147"/>
      <c r="AF58" s="147"/>
      <c r="AG58" s="147" t="s">
        <v>1598</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89">
        <v>47</v>
      </c>
      <c r="B59" s="190" t="s">
        <v>3091</v>
      </c>
      <c r="C59" s="196" t="s">
        <v>2477</v>
      </c>
      <c r="D59" s="191" t="s">
        <v>1928</v>
      </c>
      <c r="E59" s="192">
        <v>1</v>
      </c>
      <c r="F59" s="193"/>
      <c r="G59" s="194">
        <f t="shared" si="21"/>
        <v>0</v>
      </c>
      <c r="H59" s="193"/>
      <c r="I59" s="194">
        <f t="shared" si="22"/>
        <v>0</v>
      </c>
      <c r="J59" s="193"/>
      <c r="K59" s="194">
        <f t="shared" si="23"/>
        <v>0</v>
      </c>
      <c r="L59" s="194">
        <v>21</v>
      </c>
      <c r="M59" s="194">
        <f t="shared" si="24"/>
        <v>0</v>
      </c>
      <c r="N59" s="194">
        <v>0</v>
      </c>
      <c r="O59" s="194">
        <f t="shared" si="25"/>
        <v>0</v>
      </c>
      <c r="P59" s="194">
        <v>0</v>
      </c>
      <c r="Q59" s="194">
        <f t="shared" si="26"/>
        <v>0</v>
      </c>
      <c r="R59" s="194"/>
      <c r="S59" s="194" t="s">
        <v>255</v>
      </c>
      <c r="T59" s="195" t="s">
        <v>256</v>
      </c>
      <c r="U59" s="156">
        <v>0</v>
      </c>
      <c r="V59" s="156">
        <f t="shared" si="27"/>
        <v>0</v>
      </c>
      <c r="W59" s="156"/>
      <c r="X59" s="156" t="s">
        <v>257</v>
      </c>
      <c r="Y59" s="147"/>
      <c r="Z59" s="147"/>
      <c r="AA59" s="147"/>
      <c r="AB59" s="147"/>
      <c r="AC59" s="147"/>
      <c r="AD59" s="147"/>
      <c r="AE59" s="147"/>
      <c r="AF59" s="147"/>
      <c r="AG59" s="147" t="s">
        <v>1598</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89">
        <v>48</v>
      </c>
      <c r="B60" s="190" t="s">
        <v>3092</v>
      </c>
      <c r="C60" s="196" t="s">
        <v>2412</v>
      </c>
      <c r="D60" s="191" t="s">
        <v>514</v>
      </c>
      <c r="E60" s="192">
        <v>10</v>
      </c>
      <c r="F60" s="193"/>
      <c r="G60" s="194">
        <f t="shared" si="21"/>
        <v>0</v>
      </c>
      <c r="H60" s="193"/>
      <c r="I60" s="194">
        <f t="shared" si="22"/>
        <v>0</v>
      </c>
      <c r="J60" s="193"/>
      <c r="K60" s="194">
        <f t="shared" si="23"/>
        <v>0</v>
      </c>
      <c r="L60" s="194">
        <v>21</v>
      </c>
      <c r="M60" s="194">
        <f t="shared" si="24"/>
        <v>0</v>
      </c>
      <c r="N60" s="194">
        <v>0</v>
      </c>
      <c r="O60" s="194">
        <f t="shared" si="25"/>
        <v>0</v>
      </c>
      <c r="P60" s="194">
        <v>0</v>
      </c>
      <c r="Q60" s="194">
        <f t="shared" si="26"/>
        <v>0</v>
      </c>
      <c r="R60" s="194"/>
      <c r="S60" s="194" t="s">
        <v>255</v>
      </c>
      <c r="T60" s="195" t="s">
        <v>256</v>
      </c>
      <c r="U60" s="156">
        <v>0</v>
      </c>
      <c r="V60" s="156">
        <f t="shared" si="27"/>
        <v>0</v>
      </c>
      <c r="W60" s="156"/>
      <c r="X60" s="156" t="s">
        <v>257</v>
      </c>
      <c r="Y60" s="147"/>
      <c r="Z60" s="147"/>
      <c r="AA60" s="147"/>
      <c r="AB60" s="147"/>
      <c r="AC60" s="147"/>
      <c r="AD60" s="147"/>
      <c r="AE60" s="147"/>
      <c r="AF60" s="147"/>
      <c r="AG60" s="147" t="s">
        <v>1598</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89">
        <v>49</v>
      </c>
      <c r="B61" s="190" t="s">
        <v>3093</v>
      </c>
      <c r="C61" s="196" t="s">
        <v>1925</v>
      </c>
      <c r="D61" s="191" t="s">
        <v>376</v>
      </c>
      <c r="E61" s="192">
        <v>0.2</v>
      </c>
      <c r="F61" s="193"/>
      <c r="G61" s="194">
        <f t="shared" si="21"/>
        <v>0</v>
      </c>
      <c r="H61" s="193"/>
      <c r="I61" s="194">
        <f t="shared" si="22"/>
        <v>0</v>
      </c>
      <c r="J61" s="193"/>
      <c r="K61" s="194">
        <f t="shared" si="23"/>
        <v>0</v>
      </c>
      <c r="L61" s="194">
        <v>21</v>
      </c>
      <c r="M61" s="194">
        <f t="shared" si="24"/>
        <v>0</v>
      </c>
      <c r="N61" s="194">
        <v>0</v>
      </c>
      <c r="O61" s="194">
        <f t="shared" si="25"/>
        <v>0</v>
      </c>
      <c r="P61" s="194">
        <v>0</v>
      </c>
      <c r="Q61" s="194">
        <f t="shared" si="26"/>
        <v>0</v>
      </c>
      <c r="R61" s="194"/>
      <c r="S61" s="194" t="s">
        <v>255</v>
      </c>
      <c r="T61" s="195" t="s">
        <v>256</v>
      </c>
      <c r="U61" s="156">
        <v>0</v>
      </c>
      <c r="V61" s="156">
        <f t="shared" si="27"/>
        <v>0</v>
      </c>
      <c r="W61" s="156"/>
      <c r="X61" s="156" t="s">
        <v>257</v>
      </c>
      <c r="Y61" s="147"/>
      <c r="Z61" s="147"/>
      <c r="AA61" s="147"/>
      <c r="AB61" s="147"/>
      <c r="AC61" s="147"/>
      <c r="AD61" s="147"/>
      <c r="AE61" s="147"/>
      <c r="AF61" s="147"/>
      <c r="AG61" s="147" t="s">
        <v>1598</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x14ac:dyDescent="0.2">
      <c r="A62" s="160" t="s">
        <v>250</v>
      </c>
      <c r="B62" s="161" t="s">
        <v>124</v>
      </c>
      <c r="C62" s="174" t="s">
        <v>125</v>
      </c>
      <c r="D62" s="162"/>
      <c r="E62" s="163"/>
      <c r="F62" s="164"/>
      <c r="G62" s="164">
        <f>SUMIF(AG63:AG75,"&lt;&gt;NOR",G63:G75)</f>
        <v>0</v>
      </c>
      <c r="H62" s="164"/>
      <c r="I62" s="164">
        <f>SUM(I63:I75)</f>
        <v>0</v>
      </c>
      <c r="J62" s="164"/>
      <c r="K62" s="164">
        <f>SUM(K63:K75)</f>
        <v>0</v>
      </c>
      <c r="L62" s="164"/>
      <c r="M62" s="164">
        <f>SUM(M63:M75)</f>
        <v>0</v>
      </c>
      <c r="N62" s="164"/>
      <c r="O62" s="164">
        <f>SUM(O63:O75)</f>
        <v>0</v>
      </c>
      <c r="P62" s="164"/>
      <c r="Q62" s="164">
        <f>SUM(Q63:Q75)</f>
        <v>0</v>
      </c>
      <c r="R62" s="164"/>
      <c r="S62" s="164"/>
      <c r="T62" s="165"/>
      <c r="U62" s="159"/>
      <c r="V62" s="159">
        <f>SUM(V63:V75)</f>
        <v>0</v>
      </c>
      <c r="W62" s="159"/>
      <c r="X62" s="159"/>
      <c r="AG62" t="s">
        <v>251</v>
      </c>
    </row>
    <row r="63" spans="1:60" outlineLevel="1" x14ac:dyDescent="0.2">
      <c r="A63" s="189">
        <v>50</v>
      </c>
      <c r="B63" s="190" t="s">
        <v>3094</v>
      </c>
      <c r="C63" s="196" t="s">
        <v>2481</v>
      </c>
      <c r="D63" s="191" t="s">
        <v>1928</v>
      </c>
      <c r="E63" s="192">
        <v>2</v>
      </c>
      <c r="F63" s="193"/>
      <c r="G63" s="194">
        <f t="shared" ref="G63:G75" si="28">ROUND(E63*F63,2)</f>
        <v>0</v>
      </c>
      <c r="H63" s="193"/>
      <c r="I63" s="194">
        <f t="shared" ref="I63:I75" si="29">ROUND(E63*H63,2)</f>
        <v>0</v>
      </c>
      <c r="J63" s="193"/>
      <c r="K63" s="194">
        <f t="shared" ref="K63:K75" si="30">ROUND(E63*J63,2)</f>
        <v>0</v>
      </c>
      <c r="L63" s="194">
        <v>21</v>
      </c>
      <c r="M63" s="194">
        <f t="shared" ref="M63:M75" si="31">G63*(1+L63/100)</f>
        <v>0</v>
      </c>
      <c r="N63" s="194">
        <v>0</v>
      </c>
      <c r="O63" s="194">
        <f t="shared" ref="O63:O75" si="32">ROUND(E63*N63,2)</f>
        <v>0</v>
      </c>
      <c r="P63" s="194">
        <v>0</v>
      </c>
      <c r="Q63" s="194">
        <f t="shared" ref="Q63:Q75" si="33">ROUND(E63*P63,2)</f>
        <v>0</v>
      </c>
      <c r="R63" s="194"/>
      <c r="S63" s="194" t="s">
        <v>255</v>
      </c>
      <c r="T63" s="195" t="s">
        <v>256</v>
      </c>
      <c r="U63" s="156">
        <v>0</v>
      </c>
      <c r="V63" s="156">
        <f t="shared" ref="V63:V75" si="34">ROUND(E63*U63,2)</f>
        <v>0</v>
      </c>
      <c r="W63" s="156"/>
      <c r="X63" s="156" t="s">
        <v>257</v>
      </c>
      <c r="Y63" s="147"/>
      <c r="Z63" s="147"/>
      <c r="AA63" s="147"/>
      <c r="AB63" s="147"/>
      <c r="AC63" s="147"/>
      <c r="AD63" s="147"/>
      <c r="AE63" s="147"/>
      <c r="AF63" s="147"/>
      <c r="AG63" s="147" t="s">
        <v>1598</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2.5" outlineLevel="1" x14ac:dyDescent="0.2">
      <c r="A64" s="189">
        <v>51</v>
      </c>
      <c r="B64" s="190" t="s">
        <v>3095</v>
      </c>
      <c r="C64" s="196" t="s">
        <v>2482</v>
      </c>
      <c r="D64" s="191" t="s">
        <v>1928</v>
      </c>
      <c r="E64" s="192">
        <v>2</v>
      </c>
      <c r="F64" s="193"/>
      <c r="G64" s="194">
        <f t="shared" si="28"/>
        <v>0</v>
      </c>
      <c r="H64" s="193"/>
      <c r="I64" s="194">
        <f t="shared" si="29"/>
        <v>0</v>
      </c>
      <c r="J64" s="193"/>
      <c r="K64" s="194">
        <f t="shared" si="30"/>
        <v>0</v>
      </c>
      <c r="L64" s="194">
        <v>21</v>
      </c>
      <c r="M64" s="194">
        <f t="shared" si="31"/>
        <v>0</v>
      </c>
      <c r="N64" s="194">
        <v>0</v>
      </c>
      <c r="O64" s="194">
        <f t="shared" si="32"/>
        <v>0</v>
      </c>
      <c r="P64" s="194">
        <v>0</v>
      </c>
      <c r="Q64" s="194">
        <f t="shared" si="33"/>
        <v>0</v>
      </c>
      <c r="R64" s="194"/>
      <c r="S64" s="194" t="s">
        <v>255</v>
      </c>
      <c r="T64" s="195" t="s">
        <v>256</v>
      </c>
      <c r="U64" s="156">
        <v>0</v>
      </c>
      <c r="V64" s="156">
        <f t="shared" si="34"/>
        <v>0</v>
      </c>
      <c r="W64" s="156"/>
      <c r="X64" s="156" t="s">
        <v>257</v>
      </c>
      <c r="Y64" s="147"/>
      <c r="Z64" s="147"/>
      <c r="AA64" s="147"/>
      <c r="AB64" s="147"/>
      <c r="AC64" s="147"/>
      <c r="AD64" s="147"/>
      <c r="AE64" s="147"/>
      <c r="AF64" s="147"/>
      <c r="AG64" s="147" t="s">
        <v>1598</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89">
        <v>52</v>
      </c>
      <c r="B65" s="190" t="s">
        <v>2485</v>
      </c>
      <c r="C65" s="196" t="s">
        <v>2486</v>
      </c>
      <c r="D65" s="191" t="s">
        <v>1928</v>
      </c>
      <c r="E65" s="192">
        <v>1</v>
      </c>
      <c r="F65" s="193"/>
      <c r="G65" s="194">
        <f t="shared" si="28"/>
        <v>0</v>
      </c>
      <c r="H65" s="193"/>
      <c r="I65" s="194">
        <f t="shared" si="29"/>
        <v>0</v>
      </c>
      <c r="J65" s="193"/>
      <c r="K65" s="194">
        <f t="shared" si="30"/>
        <v>0</v>
      </c>
      <c r="L65" s="194">
        <v>21</v>
      </c>
      <c r="M65" s="194">
        <f t="shared" si="31"/>
        <v>0</v>
      </c>
      <c r="N65" s="194">
        <v>0</v>
      </c>
      <c r="O65" s="194">
        <f t="shared" si="32"/>
        <v>0</v>
      </c>
      <c r="P65" s="194">
        <v>0</v>
      </c>
      <c r="Q65" s="194">
        <f t="shared" si="33"/>
        <v>0</v>
      </c>
      <c r="R65" s="194"/>
      <c r="S65" s="194" t="s">
        <v>255</v>
      </c>
      <c r="T65" s="195" t="s">
        <v>256</v>
      </c>
      <c r="U65" s="156">
        <v>0</v>
      </c>
      <c r="V65" s="156">
        <f t="shared" si="34"/>
        <v>0</v>
      </c>
      <c r="W65" s="156"/>
      <c r="X65" s="156" t="s">
        <v>257</v>
      </c>
      <c r="Y65" s="147"/>
      <c r="Z65" s="147"/>
      <c r="AA65" s="147"/>
      <c r="AB65" s="147"/>
      <c r="AC65" s="147"/>
      <c r="AD65" s="147"/>
      <c r="AE65" s="147"/>
      <c r="AF65" s="147"/>
      <c r="AG65" s="147" t="s">
        <v>1598</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89">
        <v>53</v>
      </c>
      <c r="B66" s="190" t="s">
        <v>2487</v>
      </c>
      <c r="C66" s="196" t="s">
        <v>2488</v>
      </c>
      <c r="D66" s="191" t="s">
        <v>1928</v>
      </c>
      <c r="E66" s="192">
        <v>1</v>
      </c>
      <c r="F66" s="193"/>
      <c r="G66" s="194">
        <f t="shared" si="28"/>
        <v>0</v>
      </c>
      <c r="H66" s="193"/>
      <c r="I66" s="194">
        <f t="shared" si="29"/>
        <v>0</v>
      </c>
      <c r="J66" s="193"/>
      <c r="K66" s="194">
        <f t="shared" si="30"/>
        <v>0</v>
      </c>
      <c r="L66" s="194">
        <v>21</v>
      </c>
      <c r="M66" s="194">
        <f t="shared" si="31"/>
        <v>0</v>
      </c>
      <c r="N66" s="194">
        <v>0</v>
      </c>
      <c r="O66" s="194">
        <f t="shared" si="32"/>
        <v>0</v>
      </c>
      <c r="P66" s="194">
        <v>0</v>
      </c>
      <c r="Q66" s="194">
        <f t="shared" si="33"/>
        <v>0</v>
      </c>
      <c r="R66" s="194"/>
      <c r="S66" s="194" t="s">
        <v>255</v>
      </c>
      <c r="T66" s="195" t="s">
        <v>256</v>
      </c>
      <c r="U66" s="156">
        <v>0</v>
      </c>
      <c r="V66" s="156">
        <f t="shared" si="34"/>
        <v>0</v>
      </c>
      <c r="W66" s="156"/>
      <c r="X66" s="156" t="s">
        <v>257</v>
      </c>
      <c r="Y66" s="147"/>
      <c r="Z66" s="147"/>
      <c r="AA66" s="147"/>
      <c r="AB66" s="147"/>
      <c r="AC66" s="147"/>
      <c r="AD66" s="147"/>
      <c r="AE66" s="147"/>
      <c r="AF66" s="147"/>
      <c r="AG66" s="147" t="s">
        <v>1598</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89">
        <v>54</v>
      </c>
      <c r="B67" s="190" t="s">
        <v>2469</v>
      </c>
      <c r="C67" s="196" t="s">
        <v>2489</v>
      </c>
      <c r="D67" s="191" t="s">
        <v>1928</v>
      </c>
      <c r="E67" s="192">
        <v>1</v>
      </c>
      <c r="F67" s="193"/>
      <c r="G67" s="194">
        <f t="shared" si="28"/>
        <v>0</v>
      </c>
      <c r="H67" s="193"/>
      <c r="I67" s="194">
        <f t="shared" si="29"/>
        <v>0</v>
      </c>
      <c r="J67" s="193"/>
      <c r="K67" s="194">
        <f t="shared" si="30"/>
        <v>0</v>
      </c>
      <c r="L67" s="194">
        <v>21</v>
      </c>
      <c r="M67" s="194">
        <f t="shared" si="31"/>
        <v>0</v>
      </c>
      <c r="N67" s="194">
        <v>0</v>
      </c>
      <c r="O67" s="194">
        <f t="shared" si="32"/>
        <v>0</v>
      </c>
      <c r="P67" s="194">
        <v>0</v>
      </c>
      <c r="Q67" s="194">
        <f t="shared" si="33"/>
        <v>0</v>
      </c>
      <c r="R67" s="194"/>
      <c r="S67" s="194" t="s">
        <v>255</v>
      </c>
      <c r="T67" s="195" t="s">
        <v>256</v>
      </c>
      <c r="U67" s="156">
        <v>0</v>
      </c>
      <c r="V67" s="156">
        <f t="shared" si="34"/>
        <v>0</v>
      </c>
      <c r="W67" s="156"/>
      <c r="X67" s="156" t="s">
        <v>257</v>
      </c>
      <c r="Y67" s="147"/>
      <c r="Z67" s="147"/>
      <c r="AA67" s="147"/>
      <c r="AB67" s="147"/>
      <c r="AC67" s="147"/>
      <c r="AD67" s="147"/>
      <c r="AE67" s="147"/>
      <c r="AF67" s="147"/>
      <c r="AG67" s="147" t="s">
        <v>1598</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89">
        <v>55</v>
      </c>
      <c r="B68" s="190" t="s">
        <v>3096</v>
      </c>
      <c r="C68" s="196" t="s">
        <v>3097</v>
      </c>
      <c r="D68" s="191" t="s">
        <v>1928</v>
      </c>
      <c r="E68" s="192">
        <v>2</v>
      </c>
      <c r="F68" s="193"/>
      <c r="G68" s="194">
        <f t="shared" si="28"/>
        <v>0</v>
      </c>
      <c r="H68" s="193"/>
      <c r="I68" s="194">
        <f t="shared" si="29"/>
        <v>0</v>
      </c>
      <c r="J68" s="193"/>
      <c r="K68" s="194">
        <f t="shared" si="30"/>
        <v>0</v>
      </c>
      <c r="L68" s="194">
        <v>21</v>
      </c>
      <c r="M68" s="194">
        <f t="shared" si="31"/>
        <v>0</v>
      </c>
      <c r="N68" s="194">
        <v>0</v>
      </c>
      <c r="O68" s="194">
        <f t="shared" si="32"/>
        <v>0</v>
      </c>
      <c r="P68" s="194">
        <v>0</v>
      </c>
      <c r="Q68" s="194">
        <f t="shared" si="33"/>
        <v>0</v>
      </c>
      <c r="R68" s="194"/>
      <c r="S68" s="194" t="s">
        <v>255</v>
      </c>
      <c r="T68" s="195" t="s">
        <v>256</v>
      </c>
      <c r="U68" s="156">
        <v>0</v>
      </c>
      <c r="V68" s="156">
        <f t="shared" si="34"/>
        <v>0</v>
      </c>
      <c r="W68" s="156"/>
      <c r="X68" s="156" t="s">
        <v>257</v>
      </c>
      <c r="Y68" s="147"/>
      <c r="Z68" s="147"/>
      <c r="AA68" s="147"/>
      <c r="AB68" s="147"/>
      <c r="AC68" s="147"/>
      <c r="AD68" s="147"/>
      <c r="AE68" s="147"/>
      <c r="AF68" s="147"/>
      <c r="AG68" s="147" t="s">
        <v>1598</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89">
        <v>56</v>
      </c>
      <c r="B69" s="190" t="s">
        <v>2433</v>
      </c>
      <c r="C69" s="196" t="s">
        <v>2434</v>
      </c>
      <c r="D69" s="191" t="s">
        <v>514</v>
      </c>
      <c r="E69" s="192">
        <v>120</v>
      </c>
      <c r="F69" s="193"/>
      <c r="G69" s="194">
        <f t="shared" si="28"/>
        <v>0</v>
      </c>
      <c r="H69" s="193"/>
      <c r="I69" s="194">
        <f t="shared" si="29"/>
        <v>0</v>
      </c>
      <c r="J69" s="193"/>
      <c r="K69" s="194">
        <f t="shared" si="30"/>
        <v>0</v>
      </c>
      <c r="L69" s="194">
        <v>21</v>
      </c>
      <c r="M69" s="194">
        <f t="shared" si="31"/>
        <v>0</v>
      </c>
      <c r="N69" s="194">
        <v>0</v>
      </c>
      <c r="O69" s="194">
        <f t="shared" si="32"/>
        <v>0</v>
      </c>
      <c r="P69" s="194">
        <v>0</v>
      </c>
      <c r="Q69" s="194">
        <f t="shared" si="33"/>
        <v>0</v>
      </c>
      <c r="R69" s="194"/>
      <c r="S69" s="194" t="s">
        <v>255</v>
      </c>
      <c r="T69" s="195" t="s">
        <v>256</v>
      </c>
      <c r="U69" s="156">
        <v>0</v>
      </c>
      <c r="V69" s="156">
        <f t="shared" si="34"/>
        <v>0</v>
      </c>
      <c r="W69" s="156"/>
      <c r="X69" s="156" t="s">
        <v>257</v>
      </c>
      <c r="Y69" s="147"/>
      <c r="Z69" s="147"/>
      <c r="AA69" s="147"/>
      <c r="AB69" s="147"/>
      <c r="AC69" s="147"/>
      <c r="AD69" s="147"/>
      <c r="AE69" s="147"/>
      <c r="AF69" s="147"/>
      <c r="AG69" s="147" t="s">
        <v>1598</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89">
        <v>57</v>
      </c>
      <c r="B70" s="190" t="s">
        <v>2475</v>
      </c>
      <c r="C70" s="196" t="s">
        <v>2470</v>
      </c>
      <c r="D70" s="191" t="s">
        <v>514</v>
      </c>
      <c r="E70" s="192">
        <v>60</v>
      </c>
      <c r="F70" s="193"/>
      <c r="G70" s="194">
        <f t="shared" si="28"/>
        <v>0</v>
      </c>
      <c r="H70" s="193"/>
      <c r="I70" s="194">
        <f t="shared" si="29"/>
        <v>0</v>
      </c>
      <c r="J70" s="193"/>
      <c r="K70" s="194">
        <f t="shared" si="30"/>
        <v>0</v>
      </c>
      <c r="L70" s="194">
        <v>21</v>
      </c>
      <c r="M70" s="194">
        <f t="shared" si="31"/>
        <v>0</v>
      </c>
      <c r="N70" s="194">
        <v>0</v>
      </c>
      <c r="O70" s="194">
        <f t="shared" si="32"/>
        <v>0</v>
      </c>
      <c r="P70" s="194">
        <v>0</v>
      </c>
      <c r="Q70" s="194">
        <f t="shared" si="33"/>
        <v>0</v>
      </c>
      <c r="R70" s="194"/>
      <c r="S70" s="194" t="s">
        <v>255</v>
      </c>
      <c r="T70" s="195" t="s">
        <v>256</v>
      </c>
      <c r="U70" s="156">
        <v>0</v>
      </c>
      <c r="V70" s="156">
        <f t="shared" si="34"/>
        <v>0</v>
      </c>
      <c r="W70" s="156"/>
      <c r="X70" s="156" t="s">
        <v>257</v>
      </c>
      <c r="Y70" s="147"/>
      <c r="Z70" s="147"/>
      <c r="AA70" s="147"/>
      <c r="AB70" s="147"/>
      <c r="AC70" s="147"/>
      <c r="AD70" s="147"/>
      <c r="AE70" s="147"/>
      <c r="AF70" s="147"/>
      <c r="AG70" s="147" t="s">
        <v>1598</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89">
        <v>58</v>
      </c>
      <c r="B71" s="190" t="s">
        <v>2404</v>
      </c>
      <c r="C71" s="196" t="s">
        <v>2405</v>
      </c>
      <c r="D71" s="191" t="s">
        <v>514</v>
      </c>
      <c r="E71" s="192">
        <v>100</v>
      </c>
      <c r="F71" s="193"/>
      <c r="G71" s="194">
        <f t="shared" si="28"/>
        <v>0</v>
      </c>
      <c r="H71" s="193"/>
      <c r="I71" s="194">
        <f t="shared" si="29"/>
        <v>0</v>
      </c>
      <c r="J71" s="193"/>
      <c r="K71" s="194">
        <f t="shared" si="30"/>
        <v>0</v>
      </c>
      <c r="L71" s="194">
        <v>21</v>
      </c>
      <c r="M71" s="194">
        <f t="shared" si="31"/>
        <v>0</v>
      </c>
      <c r="N71" s="194">
        <v>0</v>
      </c>
      <c r="O71" s="194">
        <f t="shared" si="32"/>
        <v>0</v>
      </c>
      <c r="P71" s="194">
        <v>0</v>
      </c>
      <c r="Q71" s="194">
        <f t="shared" si="33"/>
        <v>0</v>
      </c>
      <c r="R71" s="194"/>
      <c r="S71" s="194" t="s">
        <v>255</v>
      </c>
      <c r="T71" s="195" t="s">
        <v>256</v>
      </c>
      <c r="U71" s="156">
        <v>0</v>
      </c>
      <c r="V71" s="156">
        <f t="shared" si="34"/>
        <v>0</v>
      </c>
      <c r="W71" s="156"/>
      <c r="X71" s="156" t="s">
        <v>257</v>
      </c>
      <c r="Y71" s="147"/>
      <c r="Z71" s="147"/>
      <c r="AA71" s="147"/>
      <c r="AB71" s="147"/>
      <c r="AC71" s="147"/>
      <c r="AD71" s="147"/>
      <c r="AE71" s="147"/>
      <c r="AF71" s="147"/>
      <c r="AG71" s="147" t="s">
        <v>1598</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89">
        <v>59</v>
      </c>
      <c r="B72" s="190" t="s">
        <v>2406</v>
      </c>
      <c r="C72" s="196" t="s">
        <v>2407</v>
      </c>
      <c r="D72" s="191" t="s">
        <v>514</v>
      </c>
      <c r="E72" s="192">
        <v>10</v>
      </c>
      <c r="F72" s="193"/>
      <c r="G72" s="194">
        <f t="shared" si="28"/>
        <v>0</v>
      </c>
      <c r="H72" s="193"/>
      <c r="I72" s="194">
        <f t="shared" si="29"/>
        <v>0</v>
      </c>
      <c r="J72" s="193"/>
      <c r="K72" s="194">
        <f t="shared" si="30"/>
        <v>0</v>
      </c>
      <c r="L72" s="194">
        <v>21</v>
      </c>
      <c r="M72" s="194">
        <f t="shared" si="31"/>
        <v>0</v>
      </c>
      <c r="N72" s="194">
        <v>0</v>
      </c>
      <c r="O72" s="194">
        <f t="shared" si="32"/>
        <v>0</v>
      </c>
      <c r="P72" s="194">
        <v>0</v>
      </c>
      <c r="Q72" s="194">
        <f t="shared" si="33"/>
        <v>0</v>
      </c>
      <c r="R72" s="194"/>
      <c r="S72" s="194" t="s">
        <v>255</v>
      </c>
      <c r="T72" s="195" t="s">
        <v>256</v>
      </c>
      <c r="U72" s="156">
        <v>0</v>
      </c>
      <c r="V72" s="156">
        <f t="shared" si="34"/>
        <v>0</v>
      </c>
      <c r="W72" s="156"/>
      <c r="X72" s="156" t="s">
        <v>257</v>
      </c>
      <c r="Y72" s="147"/>
      <c r="Z72" s="147"/>
      <c r="AA72" s="147"/>
      <c r="AB72" s="147"/>
      <c r="AC72" s="147"/>
      <c r="AD72" s="147"/>
      <c r="AE72" s="147"/>
      <c r="AF72" s="147"/>
      <c r="AG72" s="147" t="s">
        <v>1598</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89">
        <v>60</v>
      </c>
      <c r="B73" s="190" t="s">
        <v>2410</v>
      </c>
      <c r="C73" s="196" t="s">
        <v>2411</v>
      </c>
      <c r="D73" s="191" t="s">
        <v>514</v>
      </c>
      <c r="E73" s="192">
        <v>10</v>
      </c>
      <c r="F73" s="193"/>
      <c r="G73" s="194">
        <f t="shared" si="28"/>
        <v>0</v>
      </c>
      <c r="H73" s="193"/>
      <c r="I73" s="194">
        <f t="shared" si="29"/>
        <v>0</v>
      </c>
      <c r="J73" s="193"/>
      <c r="K73" s="194">
        <f t="shared" si="30"/>
        <v>0</v>
      </c>
      <c r="L73" s="194">
        <v>21</v>
      </c>
      <c r="M73" s="194">
        <f t="shared" si="31"/>
        <v>0</v>
      </c>
      <c r="N73" s="194">
        <v>0</v>
      </c>
      <c r="O73" s="194">
        <f t="shared" si="32"/>
        <v>0</v>
      </c>
      <c r="P73" s="194">
        <v>0</v>
      </c>
      <c r="Q73" s="194">
        <f t="shared" si="33"/>
        <v>0</v>
      </c>
      <c r="R73" s="194"/>
      <c r="S73" s="194" t="s">
        <v>255</v>
      </c>
      <c r="T73" s="195" t="s">
        <v>256</v>
      </c>
      <c r="U73" s="156">
        <v>0</v>
      </c>
      <c r="V73" s="156">
        <f t="shared" si="34"/>
        <v>0</v>
      </c>
      <c r="W73" s="156"/>
      <c r="X73" s="156" t="s">
        <v>257</v>
      </c>
      <c r="Y73" s="147"/>
      <c r="Z73" s="147"/>
      <c r="AA73" s="147"/>
      <c r="AB73" s="147"/>
      <c r="AC73" s="147"/>
      <c r="AD73" s="147"/>
      <c r="AE73" s="147"/>
      <c r="AF73" s="147"/>
      <c r="AG73" s="147" t="s">
        <v>1598</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89">
        <v>61</v>
      </c>
      <c r="B74" s="190" t="s">
        <v>2476</v>
      </c>
      <c r="C74" s="196" t="s">
        <v>2412</v>
      </c>
      <c r="D74" s="191" t="s">
        <v>514</v>
      </c>
      <c r="E74" s="192">
        <v>10</v>
      </c>
      <c r="F74" s="193"/>
      <c r="G74" s="194">
        <f t="shared" si="28"/>
        <v>0</v>
      </c>
      <c r="H74" s="193"/>
      <c r="I74" s="194">
        <f t="shared" si="29"/>
        <v>0</v>
      </c>
      <c r="J74" s="193"/>
      <c r="K74" s="194">
        <f t="shared" si="30"/>
        <v>0</v>
      </c>
      <c r="L74" s="194">
        <v>21</v>
      </c>
      <c r="M74" s="194">
        <f t="shared" si="31"/>
        <v>0</v>
      </c>
      <c r="N74" s="194">
        <v>0</v>
      </c>
      <c r="O74" s="194">
        <f t="shared" si="32"/>
        <v>0</v>
      </c>
      <c r="P74" s="194">
        <v>0</v>
      </c>
      <c r="Q74" s="194">
        <f t="shared" si="33"/>
        <v>0</v>
      </c>
      <c r="R74" s="194"/>
      <c r="S74" s="194" t="s">
        <v>255</v>
      </c>
      <c r="T74" s="195" t="s">
        <v>256</v>
      </c>
      <c r="U74" s="156">
        <v>0</v>
      </c>
      <c r="V74" s="156">
        <f t="shared" si="34"/>
        <v>0</v>
      </c>
      <c r="W74" s="156"/>
      <c r="X74" s="156" t="s">
        <v>257</v>
      </c>
      <c r="Y74" s="147"/>
      <c r="Z74" s="147"/>
      <c r="AA74" s="147"/>
      <c r="AB74" s="147"/>
      <c r="AC74" s="147"/>
      <c r="AD74" s="147"/>
      <c r="AE74" s="147"/>
      <c r="AF74" s="147"/>
      <c r="AG74" s="147" t="s">
        <v>1598</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89">
        <v>62</v>
      </c>
      <c r="B75" s="190" t="s">
        <v>2478</v>
      </c>
      <c r="C75" s="196" t="s">
        <v>1925</v>
      </c>
      <c r="D75" s="191" t="s">
        <v>376</v>
      </c>
      <c r="E75" s="192">
        <v>0.2</v>
      </c>
      <c r="F75" s="193"/>
      <c r="G75" s="194">
        <f t="shared" si="28"/>
        <v>0</v>
      </c>
      <c r="H75" s="193"/>
      <c r="I75" s="194">
        <f t="shared" si="29"/>
        <v>0</v>
      </c>
      <c r="J75" s="193"/>
      <c r="K75" s="194">
        <f t="shared" si="30"/>
        <v>0</v>
      </c>
      <c r="L75" s="194">
        <v>21</v>
      </c>
      <c r="M75" s="194">
        <f t="shared" si="31"/>
        <v>0</v>
      </c>
      <c r="N75" s="194">
        <v>0</v>
      </c>
      <c r="O75" s="194">
        <f t="shared" si="32"/>
        <v>0</v>
      </c>
      <c r="P75" s="194">
        <v>0</v>
      </c>
      <c r="Q75" s="194">
        <f t="shared" si="33"/>
        <v>0</v>
      </c>
      <c r="R75" s="194"/>
      <c r="S75" s="194" t="s">
        <v>255</v>
      </c>
      <c r="T75" s="195" t="s">
        <v>256</v>
      </c>
      <c r="U75" s="156">
        <v>0</v>
      </c>
      <c r="V75" s="156">
        <f t="shared" si="34"/>
        <v>0</v>
      </c>
      <c r="W75" s="156"/>
      <c r="X75" s="156" t="s">
        <v>257</v>
      </c>
      <c r="Y75" s="147"/>
      <c r="Z75" s="147"/>
      <c r="AA75" s="147"/>
      <c r="AB75" s="147"/>
      <c r="AC75" s="147"/>
      <c r="AD75" s="147"/>
      <c r="AE75" s="147"/>
      <c r="AF75" s="147"/>
      <c r="AG75" s="147" t="s">
        <v>1598</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60" t="s">
        <v>250</v>
      </c>
      <c r="B76" s="161" t="s">
        <v>218</v>
      </c>
      <c r="C76" s="174" t="s">
        <v>28</v>
      </c>
      <c r="D76" s="162"/>
      <c r="E76" s="163"/>
      <c r="F76" s="164"/>
      <c r="G76" s="164">
        <f>SUMIF(AG77:AG79,"&lt;&gt;NOR",G77:G79)</f>
        <v>0</v>
      </c>
      <c r="H76" s="164"/>
      <c r="I76" s="164">
        <f>SUM(I77:I79)</f>
        <v>0</v>
      </c>
      <c r="J76" s="164"/>
      <c r="K76" s="164">
        <f>SUM(K77:K79)</f>
        <v>0</v>
      </c>
      <c r="L76" s="164"/>
      <c r="M76" s="164">
        <f>SUM(M77:M79)</f>
        <v>0</v>
      </c>
      <c r="N76" s="164"/>
      <c r="O76" s="164">
        <f>SUM(O77:O79)</f>
        <v>0</v>
      </c>
      <c r="P76" s="164"/>
      <c r="Q76" s="164">
        <f>SUM(Q77:Q79)</f>
        <v>0</v>
      </c>
      <c r="R76" s="164"/>
      <c r="S76" s="164"/>
      <c r="T76" s="165"/>
      <c r="U76" s="159"/>
      <c r="V76" s="159">
        <f>SUM(V77:V79)</f>
        <v>0</v>
      </c>
      <c r="W76" s="159"/>
      <c r="X76" s="159"/>
      <c r="AG76" t="s">
        <v>251</v>
      </c>
    </row>
    <row r="77" spans="1:60" outlineLevel="1" x14ac:dyDescent="0.2">
      <c r="A77" s="189">
        <v>63</v>
      </c>
      <c r="B77" s="190" t="s">
        <v>2479</v>
      </c>
      <c r="C77" s="196" t="s">
        <v>2540</v>
      </c>
      <c r="D77" s="191" t="s">
        <v>792</v>
      </c>
      <c r="E77" s="192">
        <v>1</v>
      </c>
      <c r="F77" s="193"/>
      <c r="G77" s="194">
        <f>ROUND(E77*F77,2)</f>
        <v>0</v>
      </c>
      <c r="H77" s="193"/>
      <c r="I77" s="194">
        <f>ROUND(E77*H77,2)</f>
        <v>0</v>
      </c>
      <c r="J77" s="193"/>
      <c r="K77" s="194">
        <f>ROUND(E77*J77,2)</f>
        <v>0</v>
      </c>
      <c r="L77" s="194">
        <v>21</v>
      </c>
      <c r="M77" s="194">
        <f>G77*(1+L77/100)</f>
        <v>0</v>
      </c>
      <c r="N77" s="194">
        <v>0</v>
      </c>
      <c r="O77" s="194">
        <f>ROUND(E77*N77,2)</f>
        <v>0</v>
      </c>
      <c r="P77" s="194">
        <v>0</v>
      </c>
      <c r="Q77" s="194">
        <f>ROUND(E77*P77,2)</f>
        <v>0</v>
      </c>
      <c r="R77" s="194"/>
      <c r="S77" s="194" t="s">
        <v>255</v>
      </c>
      <c r="T77" s="195" t="s">
        <v>256</v>
      </c>
      <c r="U77" s="156">
        <v>0</v>
      </c>
      <c r="V77" s="156">
        <f>ROUND(E77*U77,2)</f>
        <v>0</v>
      </c>
      <c r="W77" s="156"/>
      <c r="X77" s="156" t="s">
        <v>257</v>
      </c>
      <c r="Y77" s="147"/>
      <c r="Z77" s="147"/>
      <c r="AA77" s="147"/>
      <c r="AB77" s="147"/>
      <c r="AC77" s="147"/>
      <c r="AD77" s="147"/>
      <c r="AE77" s="147"/>
      <c r="AF77" s="147"/>
      <c r="AG77" s="147" t="s">
        <v>1598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89">
        <v>64</v>
      </c>
      <c r="B78" s="190" t="s">
        <v>2480</v>
      </c>
      <c r="C78" s="196" t="s">
        <v>2542</v>
      </c>
      <c r="D78" s="191" t="s">
        <v>792</v>
      </c>
      <c r="E78" s="192">
        <v>1</v>
      </c>
      <c r="F78" s="193"/>
      <c r="G78" s="194">
        <f>ROUND(E78*F78,2)</f>
        <v>0</v>
      </c>
      <c r="H78" s="193"/>
      <c r="I78" s="194">
        <f>ROUND(E78*H78,2)</f>
        <v>0</v>
      </c>
      <c r="J78" s="193"/>
      <c r="K78" s="194">
        <f>ROUND(E78*J78,2)</f>
        <v>0</v>
      </c>
      <c r="L78" s="194">
        <v>21</v>
      </c>
      <c r="M78" s="194">
        <f>G78*(1+L78/100)</f>
        <v>0</v>
      </c>
      <c r="N78" s="194">
        <v>0</v>
      </c>
      <c r="O78" s="194">
        <f>ROUND(E78*N78,2)</f>
        <v>0</v>
      </c>
      <c r="P78" s="194">
        <v>0</v>
      </c>
      <c r="Q78" s="194">
        <f>ROUND(E78*P78,2)</f>
        <v>0</v>
      </c>
      <c r="R78" s="194"/>
      <c r="S78" s="194" t="s">
        <v>255</v>
      </c>
      <c r="T78" s="195" t="s">
        <v>256</v>
      </c>
      <c r="U78" s="156">
        <v>0</v>
      </c>
      <c r="V78" s="156">
        <f>ROUND(E78*U78,2)</f>
        <v>0</v>
      </c>
      <c r="W78" s="156"/>
      <c r="X78" s="156" t="s">
        <v>257</v>
      </c>
      <c r="Y78" s="147"/>
      <c r="Z78" s="147"/>
      <c r="AA78" s="147"/>
      <c r="AB78" s="147"/>
      <c r="AC78" s="147"/>
      <c r="AD78" s="147"/>
      <c r="AE78" s="147"/>
      <c r="AF78" s="147"/>
      <c r="AG78" s="147" t="s">
        <v>1598</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66">
        <v>65</v>
      </c>
      <c r="B79" s="167" t="s">
        <v>2109</v>
      </c>
      <c r="C79" s="175" t="s">
        <v>2544</v>
      </c>
      <c r="D79" s="168" t="s">
        <v>792</v>
      </c>
      <c r="E79" s="169">
        <v>1</v>
      </c>
      <c r="F79" s="170"/>
      <c r="G79" s="171">
        <f>ROUND(E79*F79,2)</f>
        <v>0</v>
      </c>
      <c r="H79" s="170"/>
      <c r="I79" s="171">
        <f>ROUND(E79*H79,2)</f>
        <v>0</v>
      </c>
      <c r="J79" s="170"/>
      <c r="K79" s="171">
        <f>ROUND(E79*J79,2)</f>
        <v>0</v>
      </c>
      <c r="L79" s="171">
        <v>21</v>
      </c>
      <c r="M79" s="171">
        <f>G79*(1+L79/100)</f>
        <v>0</v>
      </c>
      <c r="N79" s="171">
        <v>0</v>
      </c>
      <c r="O79" s="171">
        <f>ROUND(E79*N79,2)</f>
        <v>0</v>
      </c>
      <c r="P79" s="171">
        <v>0</v>
      </c>
      <c r="Q79" s="171">
        <f>ROUND(E79*P79,2)</f>
        <v>0</v>
      </c>
      <c r="R79" s="171"/>
      <c r="S79" s="171" t="s">
        <v>255</v>
      </c>
      <c r="T79" s="172" t="s">
        <v>256</v>
      </c>
      <c r="U79" s="156">
        <v>0</v>
      </c>
      <c r="V79" s="156">
        <f>ROUND(E79*U79,2)</f>
        <v>0</v>
      </c>
      <c r="W79" s="156"/>
      <c r="X79" s="156" t="s">
        <v>257</v>
      </c>
      <c r="Y79" s="147"/>
      <c r="Z79" s="147"/>
      <c r="AA79" s="147"/>
      <c r="AB79" s="147"/>
      <c r="AC79" s="147"/>
      <c r="AD79" s="147"/>
      <c r="AE79" s="147"/>
      <c r="AF79" s="147"/>
      <c r="AG79" s="147" t="s">
        <v>1598</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x14ac:dyDescent="0.2">
      <c r="A80" s="3"/>
      <c r="B80" s="4"/>
      <c r="C80" s="177"/>
      <c r="D80" s="6"/>
      <c r="E80" s="3"/>
      <c r="F80" s="3"/>
      <c r="G80" s="3"/>
      <c r="H80" s="3"/>
      <c r="I80" s="3"/>
      <c r="J80" s="3"/>
      <c r="K80" s="3"/>
      <c r="L80" s="3"/>
      <c r="M80" s="3"/>
      <c r="N80" s="3"/>
      <c r="O80" s="3"/>
      <c r="P80" s="3"/>
      <c r="Q80" s="3"/>
      <c r="R80" s="3"/>
      <c r="S80" s="3"/>
      <c r="T80" s="3"/>
      <c r="U80" s="3"/>
      <c r="V80" s="3"/>
      <c r="W80" s="3"/>
      <c r="X80" s="3"/>
      <c r="AE80">
        <v>15</v>
      </c>
      <c r="AF80">
        <v>21</v>
      </c>
      <c r="AG80" t="s">
        <v>237</v>
      </c>
    </row>
    <row r="81" spans="1:33" x14ac:dyDescent="0.2">
      <c r="A81" s="150"/>
      <c r="B81" s="151" t="s">
        <v>29</v>
      </c>
      <c r="C81" s="178"/>
      <c r="D81" s="152"/>
      <c r="E81" s="153"/>
      <c r="F81" s="153"/>
      <c r="G81" s="173">
        <f>G8+G22+G29+G44+G62+G76</f>
        <v>0</v>
      </c>
      <c r="H81" s="3"/>
      <c r="I81" s="3"/>
      <c r="J81" s="3"/>
      <c r="K81" s="3"/>
      <c r="L81" s="3"/>
      <c r="M81" s="3"/>
      <c r="N81" s="3"/>
      <c r="O81" s="3"/>
      <c r="P81" s="3"/>
      <c r="Q81" s="3"/>
      <c r="R81" s="3"/>
      <c r="S81" s="3"/>
      <c r="T81" s="3"/>
      <c r="U81" s="3"/>
      <c r="V81" s="3"/>
      <c r="W81" s="3"/>
      <c r="X81" s="3"/>
      <c r="AE81">
        <f>SUMIF(L7:L79,AE80,G7:G79)</f>
        <v>0</v>
      </c>
      <c r="AF81">
        <f>SUMIF(L7:L79,AF80,G7:G79)</f>
        <v>0</v>
      </c>
      <c r="AG81" t="s">
        <v>372</v>
      </c>
    </row>
    <row r="82" spans="1:33" x14ac:dyDescent="0.2">
      <c r="C82" s="179"/>
      <c r="D82" s="10"/>
      <c r="AG82" t="s">
        <v>373</v>
      </c>
    </row>
    <row r="83" spans="1:33" x14ac:dyDescent="0.2">
      <c r="D83" s="10"/>
    </row>
    <row r="84" spans="1:33" x14ac:dyDescent="0.2">
      <c r="D84" s="10"/>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2vx18UgrMCX9uazW6+AWc0mF4QTpC8eqxWlUAX30wuIehWwSAJKwmL4CI4pm4071dmlfDtClm458MJ9mnDG/g==" saltValue="OeRCFOMrKzuEE9LQFz63iQ==" spinCount="100000" sheet="1"/>
  <mergeCells count="5">
    <mergeCell ref="A1:G1"/>
    <mergeCell ref="C2:G2"/>
    <mergeCell ref="C3:G3"/>
    <mergeCell ref="C4:G4"/>
    <mergeCell ref="C46:G4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70</v>
      </c>
      <c r="C3" s="258" t="s">
        <v>71</v>
      </c>
      <c r="D3" s="259"/>
      <c r="E3" s="259"/>
      <c r="F3" s="259"/>
      <c r="G3" s="260"/>
      <c r="AC3" s="121" t="s">
        <v>226</v>
      </c>
      <c r="AG3" t="s">
        <v>227</v>
      </c>
    </row>
    <row r="4" spans="1:60" ht="24.95" customHeight="1" x14ac:dyDescent="0.2">
      <c r="A4" s="140" t="s">
        <v>9</v>
      </c>
      <c r="B4" s="141" t="s">
        <v>66</v>
      </c>
      <c r="C4" s="261" t="s">
        <v>76</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151</v>
      </c>
      <c r="C8" s="174" t="s">
        <v>152</v>
      </c>
      <c r="D8" s="162"/>
      <c r="E8" s="163"/>
      <c r="F8" s="164"/>
      <c r="G8" s="164">
        <f>SUMIF(AG9:AG21,"&lt;&gt;NOR",G9:G21)</f>
        <v>0</v>
      </c>
      <c r="H8" s="164"/>
      <c r="I8" s="164">
        <f>SUM(I9:I21)</f>
        <v>0</v>
      </c>
      <c r="J8" s="164"/>
      <c r="K8" s="164">
        <f>SUM(K9:K21)</f>
        <v>0</v>
      </c>
      <c r="L8" s="164"/>
      <c r="M8" s="164">
        <f>SUM(M9:M21)</f>
        <v>0</v>
      </c>
      <c r="N8" s="164"/>
      <c r="O8" s="164">
        <f>SUM(O9:O21)</f>
        <v>0</v>
      </c>
      <c r="P8" s="164"/>
      <c r="Q8" s="164">
        <f>SUM(Q9:Q21)</f>
        <v>0</v>
      </c>
      <c r="R8" s="164"/>
      <c r="S8" s="164"/>
      <c r="T8" s="165"/>
      <c r="U8" s="159"/>
      <c r="V8" s="159">
        <f>SUM(V9:V21)</f>
        <v>47.77</v>
      </c>
      <c r="W8" s="159"/>
      <c r="X8" s="159"/>
      <c r="AG8" t="s">
        <v>251</v>
      </c>
    </row>
    <row r="9" spans="1:60" outlineLevel="1" x14ac:dyDescent="0.2">
      <c r="A9" s="189">
        <v>1</v>
      </c>
      <c r="B9" s="190" t="s">
        <v>2545</v>
      </c>
      <c r="C9" s="196" t="s">
        <v>2546</v>
      </c>
      <c r="D9" s="191" t="s">
        <v>514</v>
      </c>
      <c r="E9" s="192">
        <v>40</v>
      </c>
      <c r="F9" s="193"/>
      <c r="G9" s="194">
        <f>ROUND(E9*F9,2)</f>
        <v>0</v>
      </c>
      <c r="H9" s="193"/>
      <c r="I9" s="194">
        <f>ROUND(E9*H9,2)</f>
        <v>0</v>
      </c>
      <c r="J9" s="193"/>
      <c r="K9" s="194">
        <f>ROUND(E9*J9,2)</f>
        <v>0</v>
      </c>
      <c r="L9" s="194">
        <v>21</v>
      </c>
      <c r="M9" s="194">
        <f>G9*(1+L9/100)</f>
        <v>0</v>
      </c>
      <c r="N9" s="194">
        <v>0</v>
      </c>
      <c r="O9" s="194">
        <f>ROUND(E9*N9,2)</f>
        <v>0</v>
      </c>
      <c r="P9" s="194">
        <v>0</v>
      </c>
      <c r="Q9" s="194">
        <f>ROUND(E9*P9,2)</f>
        <v>0</v>
      </c>
      <c r="R9" s="194"/>
      <c r="S9" s="194" t="s">
        <v>255</v>
      </c>
      <c r="T9" s="195" t="s">
        <v>256</v>
      </c>
      <c r="U9" s="156">
        <v>0.55100000000000005</v>
      </c>
      <c r="V9" s="156">
        <f>ROUND(E9*U9,2)</f>
        <v>22.04</v>
      </c>
      <c r="W9" s="156"/>
      <c r="X9" s="156" t="s">
        <v>257</v>
      </c>
      <c r="Y9" s="147"/>
      <c r="Z9" s="147"/>
      <c r="AA9" s="147"/>
      <c r="AB9" s="147"/>
      <c r="AC9" s="147"/>
      <c r="AD9" s="147"/>
      <c r="AE9" s="147"/>
      <c r="AF9" s="147"/>
      <c r="AG9" s="147" t="s">
        <v>258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89">
        <v>2</v>
      </c>
      <c r="B10" s="190" t="s">
        <v>2547</v>
      </c>
      <c r="C10" s="196" t="s">
        <v>2548</v>
      </c>
      <c r="D10" s="191" t="s">
        <v>254</v>
      </c>
      <c r="E10" s="192">
        <v>12</v>
      </c>
      <c r="F10" s="193"/>
      <c r="G10" s="194">
        <f>ROUND(E10*F10,2)</f>
        <v>0</v>
      </c>
      <c r="H10" s="193"/>
      <c r="I10" s="194">
        <f>ROUND(E10*H10,2)</f>
        <v>0</v>
      </c>
      <c r="J10" s="193"/>
      <c r="K10" s="194">
        <f>ROUND(E10*J10,2)</f>
        <v>0</v>
      </c>
      <c r="L10" s="194">
        <v>21</v>
      </c>
      <c r="M10" s="194">
        <f>G10*(1+L10/100)</f>
        <v>0</v>
      </c>
      <c r="N10" s="194">
        <v>0</v>
      </c>
      <c r="O10" s="194">
        <f>ROUND(E10*N10,2)</f>
        <v>0</v>
      </c>
      <c r="P10" s="194">
        <v>0</v>
      </c>
      <c r="Q10" s="194">
        <f>ROUND(E10*P10,2)</f>
        <v>0</v>
      </c>
      <c r="R10" s="194"/>
      <c r="S10" s="194" t="s">
        <v>255</v>
      </c>
      <c r="T10" s="195" t="s">
        <v>256</v>
      </c>
      <c r="U10" s="156">
        <v>6.6000000000000003E-2</v>
      </c>
      <c r="V10" s="156">
        <f>ROUND(E10*U10,2)</f>
        <v>0.79</v>
      </c>
      <c r="W10" s="156"/>
      <c r="X10" s="156" t="s">
        <v>257</v>
      </c>
      <c r="Y10" s="147"/>
      <c r="Z10" s="147"/>
      <c r="AA10" s="147"/>
      <c r="AB10" s="147"/>
      <c r="AC10" s="147"/>
      <c r="AD10" s="147"/>
      <c r="AE10" s="147"/>
      <c r="AF10" s="147"/>
      <c r="AG10" s="147" t="s">
        <v>258</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6">
        <v>3</v>
      </c>
      <c r="B11" s="167" t="s">
        <v>2549</v>
      </c>
      <c r="C11" s="175" t="s">
        <v>2550</v>
      </c>
      <c r="D11" s="168" t="s">
        <v>1024</v>
      </c>
      <c r="E11" s="169">
        <v>0.25</v>
      </c>
      <c r="F11" s="170"/>
      <c r="G11" s="171">
        <f>ROUND(E11*F11,2)</f>
        <v>0</v>
      </c>
      <c r="H11" s="170"/>
      <c r="I11" s="171">
        <f>ROUND(E11*H11,2)</f>
        <v>0</v>
      </c>
      <c r="J11" s="170"/>
      <c r="K11" s="171">
        <f>ROUND(E11*J11,2)</f>
        <v>0</v>
      </c>
      <c r="L11" s="171">
        <v>21</v>
      </c>
      <c r="M11" s="171">
        <f>G11*(1+L11/100)</f>
        <v>0</v>
      </c>
      <c r="N11" s="171">
        <v>0</v>
      </c>
      <c r="O11" s="171">
        <f>ROUND(E11*N11,2)</f>
        <v>0</v>
      </c>
      <c r="P11" s="171">
        <v>0</v>
      </c>
      <c r="Q11" s="171">
        <f>ROUND(E11*P11,2)</f>
        <v>0</v>
      </c>
      <c r="R11" s="171"/>
      <c r="S11" s="171" t="s">
        <v>255</v>
      </c>
      <c r="T11" s="172" t="s">
        <v>256</v>
      </c>
      <c r="U11" s="156">
        <v>0</v>
      </c>
      <c r="V11" s="156">
        <f>ROUND(E11*U11,2)</f>
        <v>0</v>
      </c>
      <c r="W11" s="156"/>
      <c r="X11" s="156" t="s">
        <v>961</v>
      </c>
      <c r="Y11" s="147"/>
      <c r="Z11" s="147"/>
      <c r="AA11" s="147"/>
      <c r="AB11" s="147"/>
      <c r="AC11" s="147"/>
      <c r="AD11" s="147"/>
      <c r="AE11" s="147"/>
      <c r="AF11" s="147"/>
      <c r="AG11" s="147" t="s">
        <v>962</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266" t="s">
        <v>2551</v>
      </c>
      <c r="D12" s="267"/>
      <c r="E12" s="267"/>
      <c r="F12" s="267"/>
      <c r="G12" s="267"/>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404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89">
        <v>4</v>
      </c>
      <c r="B13" s="190" t="s">
        <v>2552</v>
      </c>
      <c r="C13" s="196" t="s">
        <v>2553</v>
      </c>
      <c r="D13" s="191" t="s">
        <v>254</v>
      </c>
      <c r="E13" s="192">
        <v>18</v>
      </c>
      <c r="F13" s="193"/>
      <c r="G13" s="194">
        <f t="shared" ref="G13:G21" si="0">ROUND(E13*F13,2)</f>
        <v>0</v>
      </c>
      <c r="H13" s="193"/>
      <c r="I13" s="194">
        <f t="shared" ref="I13:I21" si="1">ROUND(E13*H13,2)</f>
        <v>0</v>
      </c>
      <c r="J13" s="193"/>
      <c r="K13" s="194">
        <f t="shared" ref="K13:K21" si="2">ROUND(E13*J13,2)</f>
        <v>0</v>
      </c>
      <c r="L13" s="194">
        <v>21</v>
      </c>
      <c r="M13" s="194">
        <f t="shared" ref="M13:M21" si="3">G13*(1+L13/100)</f>
        <v>0</v>
      </c>
      <c r="N13" s="194">
        <v>0</v>
      </c>
      <c r="O13" s="194">
        <f t="shared" ref="O13:O21" si="4">ROUND(E13*N13,2)</f>
        <v>0</v>
      </c>
      <c r="P13" s="194">
        <v>0</v>
      </c>
      <c r="Q13" s="194">
        <f t="shared" ref="Q13:Q21" si="5">ROUND(E13*P13,2)</f>
        <v>0</v>
      </c>
      <c r="R13" s="194"/>
      <c r="S13" s="194" t="s">
        <v>255</v>
      </c>
      <c r="T13" s="195" t="s">
        <v>256</v>
      </c>
      <c r="U13" s="156">
        <v>0.1</v>
      </c>
      <c r="V13" s="156">
        <f t="shared" ref="V13:V21" si="6">ROUND(E13*U13,2)</f>
        <v>1.8</v>
      </c>
      <c r="W13" s="156"/>
      <c r="X13" s="156" t="s">
        <v>257</v>
      </c>
      <c r="Y13" s="147"/>
      <c r="Z13" s="147"/>
      <c r="AA13" s="147"/>
      <c r="AB13" s="147"/>
      <c r="AC13" s="147"/>
      <c r="AD13" s="147"/>
      <c r="AE13" s="147"/>
      <c r="AF13" s="147"/>
      <c r="AG13" s="147" t="s">
        <v>258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9">
        <v>5</v>
      </c>
      <c r="B14" s="190" t="s">
        <v>2554</v>
      </c>
      <c r="C14" s="196" t="s">
        <v>2555</v>
      </c>
      <c r="D14" s="191" t="s">
        <v>514</v>
      </c>
      <c r="E14" s="192">
        <v>1.5</v>
      </c>
      <c r="F14" s="193"/>
      <c r="G14" s="194">
        <f t="shared" si="0"/>
        <v>0</v>
      </c>
      <c r="H14" s="193"/>
      <c r="I14" s="194">
        <f t="shared" si="1"/>
        <v>0</v>
      </c>
      <c r="J14" s="193"/>
      <c r="K14" s="194">
        <f t="shared" si="2"/>
        <v>0</v>
      </c>
      <c r="L14" s="194">
        <v>21</v>
      </c>
      <c r="M14" s="194">
        <f t="shared" si="3"/>
        <v>0</v>
      </c>
      <c r="N14" s="194">
        <v>0</v>
      </c>
      <c r="O14" s="194">
        <f t="shared" si="4"/>
        <v>0</v>
      </c>
      <c r="P14" s="194">
        <v>0</v>
      </c>
      <c r="Q14" s="194">
        <f t="shared" si="5"/>
        <v>0</v>
      </c>
      <c r="R14" s="194"/>
      <c r="S14" s="194" t="s">
        <v>255</v>
      </c>
      <c r="T14" s="195" t="s">
        <v>256</v>
      </c>
      <c r="U14" s="156">
        <v>0.17</v>
      </c>
      <c r="V14" s="156">
        <f t="shared" si="6"/>
        <v>0.26</v>
      </c>
      <c r="W14" s="156"/>
      <c r="X14" s="156" t="s">
        <v>257</v>
      </c>
      <c r="Y14" s="147"/>
      <c r="Z14" s="147"/>
      <c r="AA14" s="147"/>
      <c r="AB14" s="147"/>
      <c r="AC14" s="147"/>
      <c r="AD14" s="147"/>
      <c r="AE14" s="147"/>
      <c r="AF14" s="147"/>
      <c r="AG14" s="147" t="s">
        <v>258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9">
        <v>6</v>
      </c>
      <c r="B15" s="190" t="s">
        <v>2556</v>
      </c>
      <c r="C15" s="196" t="s">
        <v>2557</v>
      </c>
      <c r="D15" s="191" t="s">
        <v>514</v>
      </c>
      <c r="E15" s="192">
        <v>40</v>
      </c>
      <c r="F15" s="193"/>
      <c r="G15" s="194">
        <f t="shared" si="0"/>
        <v>0</v>
      </c>
      <c r="H15" s="193"/>
      <c r="I15" s="194">
        <f t="shared" si="1"/>
        <v>0</v>
      </c>
      <c r="J15" s="193"/>
      <c r="K15" s="194">
        <f t="shared" si="2"/>
        <v>0</v>
      </c>
      <c r="L15" s="194">
        <v>21</v>
      </c>
      <c r="M15" s="194">
        <f t="shared" si="3"/>
        <v>0</v>
      </c>
      <c r="N15" s="194">
        <v>0</v>
      </c>
      <c r="O15" s="194">
        <f t="shared" si="4"/>
        <v>0</v>
      </c>
      <c r="P15" s="194">
        <v>0</v>
      </c>
      <c r="Q15" s="194">
        <f t="shared" si="5"/>
        <v>0</v>
      </c>
      <c r="R15" s="194"/>
      <c r="S15" s="194" t="s">
        <v>255</v>
      </c>
      <c r="T15" s="195" t="s">
        <v>256</v>
      </c>
      <c r="U15" s="156">
        <v>0.02</v>
      </c>
      <c r="V15" s="156">
        <f t="shared" si="6"/>
        <v>0.8</v>
      </c>
      <c r="W15" s="156"/>
      <c r="X15" s="156" t="s">
        <v>257</v>
      </c>
      <c r="Y15" s="147"/>
      <c r="Z15" s="147"/>
      <c r="AA15" s="147"/>
      <c r="AB15" s="147"/>
      <c r="AC15" s="147"/>
      <c r="AD15" s="147"/>
      <c r="AE15" s="147"/>
      <c r="AF15" s="147"/>
      <c r="AG15" s="147" t="s">
        <v>258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9">
        <v>7</v>
      </c>
      <c r="B16" s="190" t="s">
        <v>2558</v>
      </c>
      <c r="C16" s="196" t="s">
        <v>2559</v>
      </c>
      <c r="D16" s="191" t="s">
        <v>700</v>
      </c>
      <c r="E16" s="192">
        <v>40</v>
      </c>
      <c r="F16" s="193"/>
      <c r="G16" s="194">
        <f t="shared" si="0"/>
        <v>0</v>
      </c>
      <c r="H16" s="193"/>
      <c r="I16" s="194">
        <f t="shared" si="1"/>
        <v>0</v>
      </c>
      <c r="J16" s="193"/>
      <c r="K16" s="194">
        <f t="shared" si="2"/>
        <v>0</v>
      </c>
      <c r="L16" s="194">
        <v>21</v>
      </c>
      <c r="M16" s="194">
        <f t="shared" si="3"/>
        <v>0</v>
      </c>
      <c r="N16" s="194">
        <v>0</v>
      </c>
      <c r="O16" s="194">
        <f t="shared" si="4"/>
        <v>0</v>
      </c>
      <c r="P16" s="194">
        <v>0</v>
      </c>
      <c r="Q16" s="194">
        <f t="shared" si="5"/>
        <v>0</v>
      </c>
      <c r="R16" s="194"/>
      <c r="S16" s="194" t="s">
        <v>255</v>
      </c>
      <c r="T16" s="195" t="s">
        <v>256</v>
      </c>
      <c r="U16" s="156">
        <v>0</v>
      </c>
      <c r="V16" s="156">
        <f t="shared" si="6"/>
        <v>0</v>
      </c>
      <c r="W16" s="156"/>
      <c r="X16" s="156" t="s">
        <v>257</v>
      </c>
      <c r="Y16" s="147"/>
      <c r="Z16" s="147"/>
      <c r="AA16" s="147"/>
      <c r="AB16" s="147"/>
      <c r="AC16" s="147"/>
      <c r="AD16" s="147"/>
      <c r="AE16" s="147"/>
      <c r="AF16" s="147"/>
      <c r="AG16" s="147" t="s">
        <v>258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89">
        <v>8</v>
      </c>
      <c r="B17" s="190" t="s">
        <v>2560</v>
      </c>
      <c r="C17" s="196" t="s">
        <v>2561</v>
      </c>
      <c r="D17" s="191" t="s">
        <v>514</v>
      </c>
      <c r="E17" s="192">
        <v>40</v>
      </c>
      <c r="F17" s="193"/>
      <c r="G17" s="194">
        <f t="shared" si="0"/>
        <v>0</v>
      </c>
      <c r="H17" s="193"/>
      <c r="I17" s="194">
        <f t="shared" si="1"/>
        <v>0</v>
      </c>
      <c r="J17" s="193"/>
      <c r="K17" s="194">
        <f t="shared" si="2"/>
        <v>0</v>
      </c>
      <c r="L17" s="194">
        <v>21</v>
      </c>
      <c r="M17" s="194">
        <f t="shared" si="3"/>
        <v>0</v>
      </c>
      <c r="N17" s="194">
        <v>0</v>
      </c>
      <c r="O17" s="194">
        <f t="shared" si="4"/>
        <v>0</v>
      </c>
      <c r="P17" s="194">
        <v>0</v>
      </c>
      <c r="Q17" s="194">
        <f t="shared" si="5"/>
        <v>0</v>
      </c>
      <c r="R17" s="194"/>
      <c r="S17" s="194" t="s">
        <v>255</v>
      </c>
      <c r="T17" s="195" t="s">
        <v>256</v>
      </c>
      <c r="U17" s="156">
        <v>0.05</v>
      </c>
      <c r="V17" s="156">
        <f t="shared" si="6"/>
        <v>2</v>
      </c>
      <c r="W17" s="156"/>
      <c r="X17" s="156" t="s">
        <v>257</v>
      </c>
      <c r="Y17" s="147"/>
      <c r="Z17" s="147"/>
      <c r="AA17" s="147"/>
      <c r="AB17" s="147"/>
      <c r="AC17" s="147"/>
      <c r="AD17" s="147"/>
      <c r="AE17" s="147"/>
      <c r="AF17" s="147"/>
      <c r="AG17" s="147" t="s">
        <v>258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89">
        <v>9</v>
      </c>
      <c r="B18" s="190" t="s">
        <v>2562</v>
      </c>
      <c r="C18" s="196" t="s">
        <v>2563</v>
      </c>
      <c r="D18" s="191" t="s">
        <v>1928</v>
      </c>
      <c r="E18" s="192">
        <v>3</v>
      </c>
      <c r="F18" s="193"/>
      <c r="G18" s="194">
        <f t="shared" si="0"/>
        <v>0</v>
      </c>
      <c r="H18" s="193"/>
      <c r="I18" s="194">
        <f t="shared" si="1"/>
        <v>0</v>
      </c>
      <c r="J18" s="193"/>
      <c r="K18" s="194">
        <f t="shared" si="2"/>
        <v>0</v>
      </c>
      <c r="L18" s="194">
        <v>21</v>
      </c>
      <c r="M18" s="194">
        <f t="shared" si="3"/>
        <v>0</v>
      </c>
      <c r="N18" s="194">
        <v>0</v>
      </c>
      <c r="O18" s="194">
        <f t="shared" si="4"/>
        <v>0</v>
      </c>
      <c r="P18" s="194">
        <v>0</v>
      </c>
      <c r="Q18" s="194">
        <f t="shared" si="5"/>
        <v>0</v>
      </c>
      <c r="R18" s="194"/>
      <c r="S18" s="194" t="s">
        <v>255</v>
      </c>
      <c r="T18" s="195" t="s">
        <v>256</v>
      </c>
      <c r="U18" s="156">
        <v>0.36</v>
      </c>
      <c r="V18" s="156">
        <f t="shared" si="6"/>
        <v>1.08</v>
      </c>
      <c r="W18" s="156"/>
      <c r="X18" s="156" t="s">
        <v>257</v>
      </c>
      <c r="Y18" s="147"/>
      <c r="Z18" s="147"/>
      <c r="AA18" s="147"/>
      <c r="AB18" s="147"/>
      <c r="AC18" s="147"/>
      <c r="AD18" s="147"/>
      <c r="AE18" s="147"/>
      <c r="AF18" s="147"/>
      <c r="AG18" s="147" t="s">
        <v>258</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89">
        <v>10</v>
      </c>
      <c r="B19" s="190" t="s">
        <v>3098</v>
      </c>
      <c r="C19" s="196" t="s">
        <v>3099</v>
      </c>
      <c r="D19" s="191" t="s">
        <v>254</v>
      </c>
      <c r="E19" s="192">
        <v>1</v>
      </c>
      <c r="F19" s="193"/>
      <c r="G19" s="194">
        <f t="shared" si="0"/>
        <v>0</v>
      </c>
      <c r="H19" s="193"/>
      <c r="I19" s="194">
        <f t="shared" si="1"/>
        <v>0</v>
      </c>
      <c r="J19" s="193"/>
      <c r="K19" s="194">
        <f t="shared" si="2"/>
        <v>0</v>
      </c>
      <c r="L19" s="194">
        <v>21</v>
      </c>
      <c r="M19" s="194">
        <f t="shared" si="3"/>
        <v>0</v>
      </c>
      <c r="N19" s="194">
        <v>0</v>
      </c>
      <c r="O19" s="194">
        <f t="shared" si="4"/>
        <v>0</v>
      </c>
      <c r="P19" s="194">
        <v>0</v>
      </c>
      <c r="Q19" s="194">
        <f t="shared" si="5"/>
        <v>0</v>
      </c>
      <c r="R19" s="194"/>
      <c r="S19" s="194" t="s">
        <v>255</v>
      </c>
      <c r="T19" s="195" t="s">
        <v>256</v>
      </c>
      <c r="U19" s="156">
        <v>1</v>
      </c>
      <c r="V19" s="156">
        <f t="shared" si="6"/>
        <v>1</v>
      </c>
      <c r="W19" s="156"/>
      <c r="X19" s="156" t="s">
        <v>257</v>
      </c>
      <c r="Y19" s="147"/>
      <c r="Z19" s="147"/>
      <c r="AA19" s="147"/>
      <c r="AB19" s="147"/>
      <c r="AC19" s="147"/>
      <c r="AD19" s="147"/>
      <c r="AE19" s="147"/>
      <c r="AF19" s="147"/>
      <c r="AG19" s="147" t="s">
        <v>258</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89">
        <v>11</v>
      </c>
      <c r="B20" s="190" t="s">
        <v>3100</v>
      </c>
      <c r="C20" s="196" t="s">
        <v>3101</v>
      </c>
      <c r="D20" s="191" t="s">
        <v>254</v>
      </c>
      <c r="E20" s="192">
        <v>15</v>
      </c>
      <c r="F20" s="193"/>
      <c r="G20" s="194">
        <f t="shared" si="0"/>
        <v>0</v>
      </c>
      <c r="H20" s="193"/>
      <c r="I20" s="194">
        <f t="shared" si="1"/>
        <v>0</v>
      </c>
      <c r="J20" s="193"/>
      <c r="K20" s="194">
        <f t="shared" si="2"/>
        <v>0</v>
      </c>
      <c r="L20" s="194">
        <v>21</v>
      </c>
      <c r="M20" s="194">
        <f t="shared" si="3"/>
        <v>0</v>
      </c>
      <c r="N20" s="194">
        <v>0</v>
      </c>
      <c r="O20" s="194">
        <f t="shared" si="4"/>
        <v>0</v>
      </c>
      <c r="P20" s="194">
        <v>0</v>
      </c>
      <c r="Q20" s="194">
        <f t="shared" si="5"/>
        <v>0</v>
      </c>
      <c r="R20" s="194"/>
      <c r="S20" s="194" t="s">
        <v>255</v>
      </c>
      <c r="T20" s="195" t="s">
        <v>256</v>
      </c>
      <c r="U20" s="156">
        <v>1</v>
      </c>
      <c r="V20" s="156">
        <f t="shared" si="6"/>
        <v>15</v>
      </c>
      <c r="W20" s="156"/>
      <c r="X20" s="156" t="s">
        <v>257</v>
      </c>
      <c r="Y20" s="147"/>
      <c r="Z20" s="147"/>
      <c r="AA20" s="147"/>
      <c r="AB20" s="147"/>
      <c r="AC20" s="147"/>
      <c r="AD20" s="147"/>
      <c r="AE20" s="147"/>
      <c r="AF20" s="147"/>
      <c r="AG20" s="147" t="s">
        <v>258</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12</v>
      </c>
      <c r="B21" s="167" t="s">
        <v>2564</v>
      </c>
      <c r="C21" s="175" t="s">
        <v>2565</v>
      </c>
      <c r="D21" s="168" t="s">
        <v>254</v>
      </c>
      <c r="E21" s="169">
        <v>1</v>
      </c>
      <c r="F21" s="170"/>
      <c r="G21" s="171">
        <f t="shared" si="0"/>
        <v>0</v>
      </c>
      <c r="H21" s="170"/>
      <c r="I21" s="171">
        <f t="shared" si="1"/>
        <v>0</v>
      </c>
      <c r="J21" s="170"/>
      <c r="K21" s="171">
        <f t="shared" si="2"/>
        <v>0</v>
      </c>
      <c r="L21" s="171">
        <v>21</v>
      </c>
      <c r="M21" s="171">
        <f t="shared" si="3"/>
        <v>0</v>
      </c>
      <c r="N21" s="171">
        <v>0</v>
      </c>
      <c r="O21" s="171">
        <f t="shared" si="4"/>
        <v>0</v>
      </c>
      <c r="P21" s="171">
        <v>0</v>
      </c>
      <c r="Q21" s="171">
        <f t="shared" si="5"/>
        <v>0</v>
      </c>
      <c r="R21" s="171"/>
      <c r="S21" s="171" t="s">
        <v>255</v>
      </c>
      <c r="T21" s="172" t="s">
        <v>256</v>
      </c>
      <c r="U21" s="156">
        <v>3</v>
      </c>
      <c r="V21" s="156">
        <f t="shared" si="6"/>
        <v>3</v>
      </c>
      <c r="W21" s="156"/>
      <c r="X21" s="156" t="s">
        <v>257</v>
      </c>
      <c r="Y21" s="147"/>
      <c r="Z21" s="147"/>
      <c r="AA21" s="147"/>
      <c r="AB21" s="147"/>
      <c r="AC21" s="147"/>
      <c r="AD21" s="147"/>
      <c r="AE21" s="147"/>
      <c r="AF21" s="147"/>
      <c r="AG21" s="147" t="s">
        <v>258</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
      <c r="A22" s="3"/>
      <c r="B22" s="4"/>
      <c r="C22" s="177"/>
      <c r="D22" s="6"/>
      <c r="E22" s="3"/>
      <c r="F22" s="3"/>
      <c r="G22" s="3"/>
      <c r="H22" s="3"/>
      <c r="I22" s="3"/>
      <c r="J22" s="3"/>
      <c r="K22" s="3"/>
      <c r="L22" s="3"/>
      <c r="M22" s="3"/>
      <c r="N22" s="3"/>
      <c r="O22" s="3"/>
      <c r="P22" s="3"/>
      <c r="Q22" s="3"/>
      <c r="R22" s="3"/>
      <c r="S22" s="3"/>
      <c r="T22" s="3"/>
      <c r="U22" s="3"/>
      <c r="V22" s="3"/>
      <c r="W22" s="3"/>
      <c r="X22" s="3"/>
      <c r="AE22">
        <v>15</v>
      </c>
      <c r="AF22">
        <v>21</v>
      </c>
      <c r="AG22" t="s">
        <v>237</v>
      </c>
    </row>
    <row r="23" spans="1:60" x14ac:dyDescent="0.2">
      <c r="A23" s="150"/>
      <c r="B23" s="151" t="s">
        <v>29</v>
      </c>
      <c r="C23" s="178"/>
      <c r="D23" s="152"/>
      <c r="E23" s="153"/>
      <c r="F23" s="153"/>
      <c r="G23" s="173">
        <f>G8</f>
        <v>0</v>
      </c>
      <c r="H23" s="3"/>
      <c r="I23" s="3"/>
      <c r="J23" s="3"/>
      <c r="K23" s="3"/>
      <c r="L23" s="3"/>
      <c r="M23" s="3"/>
      <c r="N23" s="3"/>
      <c r="O23" s="3"/>
      <c r="P23" s="3"/>
      <c r="Q23" s="3"/>
      <c r="R23" s="3"/>
      <c r="S23" s="3"/>
      <c r="T23" s="3"/>
      <c r="U23" s="3"/>
      <c r="V23" s="3"/>
      <c r="W23" s="3"/>
      <c r="X23" s="3"/>
      <c r="AE23">
        <f>SUMIF(L7:L21,AE22,G7:G21)</f>
        <v>0</v>
      </c>
      <c r="AF23">
        <f>SUMIF(L7:L21,AF22,G7:G21)</f>
        <v>0</v>
      </c>
      <c r="AG23" t="s">
        <v>372</v>
      </c>
    </row>
    <row r="24" spans="1:60" x14ac:dyDescent="0.2">
      <c r="C24" s="179"/>
      <c r="D24" s="10"/>
      <c r="AG24" t="s">
        <v>373</v>
      </c>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P3JVlwORVUdmJIutNlM5s6XOWeC8t1l1TLjkts5THLyJS/YezAo5sgBg1lzQHMgbBnlHeaHaj3Hk+YEWab7Sw==" saltValue="0uGovwhaf5qehuhOdeIDpg==" spinCount="100000" sheet="1"/>
  <mergeCells count="5">
    <mergeCell ref="A1:G1"/>
    <mergeCell ref="C2:G2"/>
    <mergeCell ref="C3:G3"/>
    <mergeCell ref="C4:G4"/>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70</v>
      </c>
      <c r="C3" s="258" t="s">
        <v>71</v>
      </c>
      <c r="D3" s="259"/>
      <c r="E3" s="259"/>
      <c r="F3" s="259"/>
      <c r="G3" s="260"/>
      <c r="AC3" s="121" t="s">
        <v>226</v>
      </c>
      <c r="AG3" t="s">
        <v>227</v>
      </c>
    </row>
    <row r="4" spans="1:60" ht="24.95" customHeight="1" x14ac:dyDescent="0.2">
      <c r="A4" s="140" t="s">
        <v>9</v>
      </c>
      <c r="B4" s="141" t="s">
        <v>68</v>
      </c>
      <c r="C4" s="261" t="s">
        <v>77</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49</v>
      </c>
      <c r="C8" s="174" t="s">
        <v>113</v>
      </c>
      <c r="D8" s="162"/>
      <c r="E8" s="163"/>
      <c r="F8" s="164"/>
      <c r="G8" s="164">
        <f>SUMIF(AG9:AG9,"&lt;&gt;NOR",G9:G9)</f>
        <v>0</v>
      </c>
      <c r="H8" s="164"/>
      <c r="I8" s="164">
        <f>SUM(I9:I9)</f>
        <v>0</v>
      </c>
      <c r="J8" s="164"/>
      <c r="K8" s="164">
        <f>SUM(K9:K9)</f>
        <v>0</v>
      </c>
      <c r="L8" s="164"/>
      <c r="M8" s="164">
        <f>SUM(M9:M9)</f>
        <v>0</v>
      </c>
      <c r="N8" s="164"/>
      <c r="O8" s="164">
        <f>SUM(O9:O9)</f>
        <v>0</v>
      </c>
      <c r="P8" s="164"/>
      <c r="Q8" s="164">
        <f>SUM(Q9:Q9)</f>
        <v>0</v>
      </c>
      <c r="R8" s="164"/>
      <c r="S8" s="164"/>
      <c r="T8" s="165"/>
      <c r="U8" s="159"/>
      <c r="V8" s="159">
        <f>SUM(V9:V9)</f>
        <v>0</v>
      </c>
      <c r="W8" s="159"/>
      <c r="X8" s="159"/>
      <c r="AG8" t="s">
        <v>251</v>
      </c>
    </row>
    <row r="9" spans="1:60" outlineLevel="1" x14ac:dyDescent="0.2">
      <c r="A9" s="189">
        <v>1</v>
      </c>
      <c r="B9" s="190" t="s">
        <v>3102</v>
      </c>
      <c r="C9" s="196" t="s">
        <v>3103</v>
      </c>
      <c r="D9" s="191" t="s">
        <v>254</v>
      </c>
      <c r="E9" s="192">
        <v>3</v>
      </c>
      <c r="F9" s="193"/>
      <c r="G9" s="194">
        <f>ROUND(E9*F9,2)</f>
        <v>0</v>
      </c>
      <c r="H9" s="193"/>
      <c r="I9" s="194">
        <f>ROUND(E9*H9,2)</f>
        <v>0</v>
      </c>
      <c r="J9" s="193"/>
      <c r="K9" s="194">
        <f>ROUND(E9*J9,2)</f>
        <v>0</v>
      </c>
      <c r="L9" s="194">
        <v>21</v>
      </c>
      <c r="M9" s="194">
        <f>G9*(1+L9/100)</f>
        <v>0</v>
      </c>
      <c r="N9" s="194">
        <v>0</v>
      </c>
      <c r="O9" s="194">
        <f>ROUND(E9*N9,2)</f>
        <v>0</v>
      </c>
      <c r="P9" s="194">
        <v>0</v>
      </c>
      <c r="Q9" s="194">
        <f>ROUND(E9*P9,2)</f>
        <v>0</v>
      </c>
      <c r="R9" s="194"/>
      <c r="S9" s="194" t="s">
        <v>255</v>
      </c>
      <c r="T9" s="195" t="s">
        <v>256</v>
      </c>
      <c r="U9" s="156">
        <v>0</v>
      </c>
      <c r="V9" s="156">
        <f>ROUND(E9*U9,2)</f>
        <v>0</v>
      </c>
      <c r="W9" s="156"/>
      <c r="X9" s="156" t="s">
        <v>257</v>
      </c>
      <c r="Y9" s="147"/>
      <c r="Z9" s="147"/>
      <c r="AA9" s="147"/>
      <c r="AB9" s="147"/>
      <c r="AC9" s="147"/>
      <c r="AD9" s="147"/>
      <c r="AE9" s="147"/>
      <c r="AF9" s="147"/>
      <c r="AG9" s="147" t="s">
        <v>258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x14ac:dyDescent="0.2">
      <c r="A10" s="160" t="s">
        <v>250</v>
      </c>
      <c r="B10" s="161" t="s">
        <v>218</v>
      </c>
      <c r="C10" s="174" t="s">
        <v>219</v>
      </c>
      <c r="D10" s="162"/>
      <c r="E10" s="163"/>
      <c r="F10" s="164"/>
      <c r="G10" s="164">
        <f>SUMIF(AG11:AG11,"&lt;&gt;NOR",G11:G11)</f>
        <v>0</v>
      </c>
      <c r="H10" s="164"/>
      <c r="I10" s="164">
        <f>SUM(I11:I11)</f>
        <v>0</v>
      </c>
      <c r="J10" s="164"/>
      <c r="K10" s="164">
        <f>SUM(K11:K11)</f>
        <v>0</v>
      </c>
      <c r="L10" s="164"/>
      <c r="M10" s="164">
        <f>SUM(M11:M11)</f>
        <v>0</v>
      </c>
      <c r="N10" s="164"/>
      <c r="O10" s="164">
        <f>SUM(O11:O11)</f>
        <v>0</v>
      </c>
      <c r="P10" s="164"/>
      <c r="Q10" s="164">
        <f>SUM(Q11:Q11)</f>
        <v>0</v>
      </c>
      <c r="R10" s="164"/>
      <c r="S10" s="164"/>
      <c r="T10" s="165"/>
      <c r="U10" s="159"/>
      <c r="V10" s="159">
        <f>SUM(V11:V11)</f>
        <v>0</v>
      </c>
      <c r="W10" s="159"/>
      <c r="X10" s="159"/>
      <c r="AG10" t="s">
        <v>251</v>
      </c>
    </row>
    <row r="11" spans="1:60" outlineLevel="1" x14ac:dyDescent="0.2">
      <c r="A11" s="189">
        <v>2</v>
      </c>
      <c r="B11" s="190" t="s">
        <v>2139</v>
      </c>
      <c r="C11" s="196" t="s">
        <v>2648</v>
      </c>
      <c r="D11" s="191" t="s">
        <v>1928</v>
      </c>
      <c r="E11" s="192">
        <v>1</v>
      </c>
      <c r="F11" s="193"/>
      <c r="G11" s="194">
        <f>ROUND(E11*F11,2)</f>
        <v>0</v>
      </c>
      <c r="H11" s="193"/>
      <c r="I11" s="194">
        <f>ROUND(E11*H11,2)</f>
        <v>0</v>
      </c>
      <c r="J11" s="193"/>
      <c r="K11" s="194">
        <f>ROUND(E11*J11,2)</f>
        <v>0</v>
      </c>
      <c r="L11" s="194">
        <v>21</v>
      </c>
      <c r="M11" s="194">
        <f>G11*(1+L11/100)</f>
        <v>0</v>
      </c>
      <c r="N11" s="194">
        <v>0</v>
      </c>
      <c r="O11" s="194">
        <f>ROUND(E11*N11,2)</f>
        <v>0</v>
      </c>
      <c r="P11" s="194">
        <v>0</v>
      </c>
      <c r="Q11" s="194">
        <f>ROUND(E11*P11,2)</f>
        <v>0</v>
      </c>
      <c r="R11" s="194"/>
      <c r="S11" s="194" t="s">
        <v>255</v>
      </c>
      <c r="T11" s="195" t="s">
        <v>256</v>
      </c>
      <c r="U11" s="156">
        <v>0</v>
      </c>
      <c r="V11" s="156">
        <f>ROUND(E11*U11,2)</f>
        <v>0</v>
      </c>
      <c r="W11" s="156"/>
      <c r="X11" s="156" t="s">
        <v>257</v>
      </c>
      <c r="Y11" s="147"/>
      <c r="Z11" s="147"/>
      <c r="AA11" s="147"/>
      <c r="AB11" s="147"/>
      <c r="AC11" s="147"/>
      <c r="AD11" s="147"/>
      <c r="AE11" s="147"/>
      <c r="AF11" s="147"/>
      <c r="AG11" s="147" t="s">
        <v>1598</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x14ac:dyDescent="0.2">
      <c r="A12" s="160" t="s">
        <v>250</v>
      </c>
      <c r="B12" s="161" t="s">
        <v>49</v>
      </c>
      <c r="C12" s="174" t="s">
        <v>113</v>
      </c>
      <c r="D12" s="162"/>
      <c r="E12" s="163"/>
      <c r="F12" s="164"/>
      <c r="G12" s="164">
        <f>SUMIF(AG13:AG17,"&lt;&gt;NOR",G13:G17)</f>
        <v>0</v>
      </c>
      <c r="H12" s="164"/>
      <c r="I12" s="164">
        <f>SUM(I13:I17)</f>
        <v>0</v>
      </c>
      <c r="J12" s="164"/>
      <c r="K12" s="164">
        <f>SUM(K13:K17)</f>
        <v>0</v>
      </c>
      <c r="L12" s="164"/>
      <c r="M12" s="164">
        <f>SUM(M13:M17)</f>
        <v>0</v>
      </c>
      <c r="N12" s="164"/>
      <c r="O12" s="164">
        <f>SUM(O13:O17)</f>
        <v>0</v>
      </c>
      <c r="P12" s="164"/>
      <c r="Q12" s="164">
        <f>SUM(Q13:Q17)</f>
        <v>0</v>
      </c>
      <c r="R12" s="164"/>
      <c r="S12" s="164"/>
      <c r="T12" s="165"/>
      <c r="U12" s="159"/>
      <c r="V12" s="159">
        <f>SUM(V13:V17)</f>
        <v>0</v>
      </c>
      <c r="W12" s="159"/>
      <c r="X12" s="159"/>
      <c r="AG12" t="s">
        <v>251</v>
      </c>
    </row>
    <row r="13" spans="1:60" outlineLevel="1" x14ac:dyDescent="0.2">
      <c r="A13" s="189">
        <v>3</v>
      </c>
      <c r="B13" s="190" t="s">
        <v>3104</v>
      </c>
      <c r="C13" s="196" t="s">
        <v>2619</v>
      </c>
      <c r="D13" s="191" t="s">
        <v>700</v>
      </c>
      <c r="E13" s="192">
        <v>40</v>
      </c>
      <c r="F13" s="193"/>
      <c r="G13" s="194">
        <f>ROUND(E13*F13,2)</f>
        <v>0</v>
      </c>
      <c r="H13" s="193"/>
      <c r="I13" s="194">
        <f>ROUND(E13*H13,2)</f>
        <v>0</v>
      </c>
      <c r="J13" s="193"/>
      <c r="K13" s="194">
        <f>ROUND(E13*J13,2)</f>
        <v>0</v>
      </c>
      <c r="L13" s="194">
        <v>21</v>
      </c>
      <c r="M13" s="194">
        <f>G13*(1+L13/100)</f>
        <v>0</v>
      </c>
      <c r="N13" s="194">
        <v>0</v>
      </c>
      <c r="O13" s="194">
        <f>ROUND(E13*N13,2)</f>
        <v>0</v>
      </c>
      <c r="P13" s="194">
        <v>0</v>
      </c>
      <c r="Q13" s="194">
        <f>ROUND(E13*P13,2)</f>
        <v>0</v>
      </c>
      <c r="R13" s="194"/>
      <c r="S13" s="194" t="s">
        <v>255</v>
      </c>
      <c r="T13" s="195" t="s">
        <v>256</v>
      </c>
      <c r="U13" s="156">
        <v>0</v>
      </c>
      <c r="V13" s="156">
        <f>ROUND(E13*U13,2)</f>
        <v>0</v>
      </c>
      <c r="W13" s="156"/>
      <c r="X13" s="156" t="s">
        <v>257</v>
      </c>
      <c r="Y13" s="147"/>
      <c r="Z13" s="147"/>
      <c r="AA13" s="147"/>
      <c r="AB13" s="147"/>
      <c r="AC13" s="147"/>
      <c r="AD13" s="147"/>
      <c r="AE13" s="147"/>
      <c r="AF13" s="147"/>
      <c r="AG13" s="147" t="s">
        <v>258</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89">
        <v>4</v>
      </c>
      <c r="B14" s="190" t="s">
        <v>2634</v>
      </c>
      <c r="C14" s="196" t="s">
        <v>3105</v>
      </c>
      <c r="D14" s="191" t="s">
        <v>700</v>
      </c>
      <c r="E14" s="192">
        <v>30</v>
      </c>
      <c r="F14" s="193"/>
      <c r="G14" s="194">
        <f>ROUND(E14*F14,2)</f>
        <v>0</v>
      </c>
      <c r="H14" s="193"/>
      <c r="I14" s="194">
        <f>ROUND(E14*H14,2)</f>
        <v>0</v>
      </c>
      <c r="J14" s="193"/>
      <c r="K14" s="194">
        <f>ROUND(E14*J14,2)</f>
        <v>0</v>
      </c>
      <c r="L14" s="194">
        <v>21</v>
      </c>
      <c r="M14" s="194">
        <f>G14*(1+L14/100)</f>
        <v>0</v>
      </c>
      <c r="N14" s="194">
        <v>0</v>
      </c>
      <c r="O14" s="194">
        <f>ROUND(E14*N14,2)</f>
        <v>0</v>
      </c>
      <c r="P14" s="194">
        <v>0</v>
      </c>
      <c r="Q14" s="194">
        <f>ROUND(E14*P14,2)</f>
        <v>0</v>
      </c>
      <c r="R14" s="194"/>
      <c r="S14" s="194" t="s">
        <v>255</v>
      </c>
      <c r="T14" s="195" t="s">
        <v>256</v>
      </c>
      <c r="U14" s="156">
        <v>0</v>
      </c>
      <c r="V14" s="156">
        <f>ROUND(E14*U14,2)</f>
        <v>0</v>
      </c>
      <c r="W14" s="156"/>
      <c r="X14" s="156" t="s">
        <v>257</v>
      </c>
      <c r="Y14" s="147"/>
      <c r="Z14" s="147"/>
      <c r="AA14" s="147"/>
      <c r="AB14" s="147"/>
      <c r="AC14" s="147"/>
      <c r="AD14" s="147"/>
      <c r="AE14" s="147"/>
      <c r="AF14" s="147"/>
      <c r="AG14" s="147" t="s">
        <v>258</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89">
        <v>5</v>
      </c>
      <c r="B15" s="190" t="s">
        <v>3106</v>
      </c>
      <c r="C15" s="196" t="s">
        <v>2636</v>
      </c>
      <c r="D15" s="191" t="s">
        <v>254</v>
      </c>
      <c r="E15" s="192">
        <v>1</v>
      </c>
      <c r="F15" s="193"/>
      <c r="G15" s="194">
        <f>ROUND(E15*F15,2)</f>
        <v>0</v>
      </c>
      <c r="H15" s="193"/>
      <c r="I15" s="194">
        <f>ROUND(E15*H15,2)</f>
        <v>0</v>
      </c>
      <c r="J15" s="193"/>
      <c r="K15" s="194">
        <f>ROUND(E15*J15,2)</f>
        <v>0</v>
      </c>
      <c r="L15" s="194">
        <v>21</v>
      </c>
      <c r="M15" s="194">
        <f>G15*(1+L15/100)</f>
        <v>0</v>
      </c>
      <c r="N15" s="194">
        <v>0</v>
      </c>
      <c r="O15" s="194">
        <f>ROUND(E15*N15,2)</f>
        <v>0</v>
      </c>
      <c r="P15" s="194">
        <v>0</v>
      </c>
      <c r="Q15" s="194">
        <f>ROUND(E15*P15,2)</f>
        <v>0</v>
      </c>
      <c r="R15" s="194"/>
      <c r="S15" s="194" t="s">
        <v>255</v>
      </c>
      <c r="T15" s="195" t="s">
        <v>256</v>
      </c>
      <c r="U15" s="156">
        <v>0</v>
      </c>
      <c r="V15" s="156">
        <f>ROUND(E15*U15,2)</f>
        <v>0</v>
      </c>
      <c r="W15" s="156"/>
      <c r="X15" s="156" t="s">
        <v>257</v>
      </c>
      <c r="Y15" s="147"/>
      <c r="Z15" s="147"/>
      <c r="AA15" s="147"/>
      <c r="AB15" s="147"/>
      <c r="AC15" s="147"/>
      <c r="AD15" s="147"/>
      <c r="AE15" s="147"/>
      <c r="AF15" s="147"/>
      <c r="AG15" s="147" t="s">
        <v>258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89">
        <v>6</v>
      </c>
      <c r="B16" s="190" t="s">
        <v>3107</v>
      </c>
      <c r="C16" s="196" t="s">
        <v>2637</v>
      </c>
      <c r="D16" s="191" t="s">
        <v>254</v>
      </c>
      <c r="E16" s="192">
        <v>2</v>
      </c>
      <c r="F16" s="193"/>
      <c r="G16" s="194">
        <f>ROUND(E16*F16,2)</f>
        <v>0</v>
      </c>
      <c r="H16" s="193"/>
      <c r="I16" s="194">
        <f>ROUND(E16*H16,2)</f>
        <v>0</v>
      </c>
      <c r="J16" s="193"/>
      <c r="K16" s="194">
        <f>ROUND(E16*J16,2)</f>
        <v>0</v>
      </c>
      <c r="L16" s="194">
        <v>21</v>
      </c>
      <c r="M16" s="194">
        <f>G16*(1+L16/100)</f>
        <v>0</v>
      </c>
      <c r="N16" s="194">
        <v>0</v>
      </c>
      <c r="O16" s="194">
        <f>ROUND(E16*N16,2)</f>
        <v>0</v>
      </c>
      <c r="P16" s="194">
        <v>0</v>
      </c>
      <c r="Q16" s="194">
        <f>ROUND(E16*P16,2)</f>
        <v>0</v>
      </c>
      <c r="R16" s="194"/>
      <c r="S16" s="194" t="s">
        <v>255</v>
      </c>
      <c r="T16" s="195" t="s">
        <v>256</v>
      </c>
      <c r="U16" s="156">
        <v>0</v>
      </c>
      <c r="V16" s="156">
        <f>ROUND(E16*U16,2)</f>
        <v>0</v>
      </c>
      <c r="W16" s="156"/>
      <c r="X16" s="156" t="s">
        <v>257</v>
      </c>
      <c r="Y16" s="147"/>
      <c r="Z16" s="147"/>
      <c r="AA16" s="147"/>
      <c r="AB16" s="147"/>
      <c r="AC16" s="147"/>
      <c r="AD16" s="147"/>
      <c r="AE16" s="147"/>
      <c r="AF16" s="147"/>
      <c r="AG16" s="147" t="s">
        <v>258</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6">
        <v>7</v>
      </c>
      <c r="B17" s="167" t="s">
        <v>2137</v>
      </c>
      <c r="C17" s="175" t="s">
        <v>2617</v>
      </c>
      <c r="D17" s="168" t="s">
        <v>792</v>
      </c>
      <c r="E17" s="169">
        <v>1</v>
      </c>
      <c r="F17" s="170"/>
      <c r="G17" s="171">
        <f>ROUND(E17*F17,2)</f>
        <v>0</v>
      </c>
      <c r="H17" s="170"/>
      <c r="I17" s="171">
        <f>ROUND(E17*H17,2)</f>
        <v>0</v>
      </c>
      <c r="J17" s="170"/>
      <c r="K17" s="171">
        <f>ROUND(E17*J17,2)</f>
        <v>0</v>
      </c>
      <c r="L17" s="171">
        <v>21</v>
      </c>
      <c r="M17" s="171">
        <f>G17*(1+L17/100)</f>
        <v>0</v>
      </c>
      <c r="N17" s="171">
        <v>0</v>
      </c>
      <c r="O17" s="171">
        <f>ROUND(E17*N17,2)</f>
        <v>0</v>
      </c>
      <c r="P17" s="171">
        <v>0</v>
      </c>
      <c r="Q17" s="171">
        <f>ROUND(E17*P17,2)</f>
        <v>0</v>
      </c>
      <c r="R17" s="171"/>
      <c r="S17" s="171" t="s">
        <v>255</v>
      </c>
      <c r="T17" s="172" t="s">
        <v>256</v>
      </c>
      <c r="U17" s="156">
        <v>0</v>
      </c>
      <c r="V17" s="156">
        <f>ROUND(E17*U17,2)</f>
        <v>0</v>
      </c>
      <c r="W17" s="156"/>
      <c r="X17" s="156" t="s">
        <v>257</v>
      </c>
      <c r="Y17" s="147"/>
      <c r="Z17" s="147"/>
      <c r="AA17" s="147"/>
      <c r="AB17" s="147"/>
      <c r="AC17" s="147"/>
      <c r="AD17" s="147"/>
      <c r="AE17" s="147"/>
      <c r="AF17" s="147"/>
      <c r="AG17" s="147" t="s">
        <v>258</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x14ac:dyDescent="0.2">
      <c r="A18" s="3"/>
      <c r="B18" s="4"/>
      <c r="C18" s="177"/>
      <c r="D18" s="6"/>
      <c r="E18" s="3"/>
      <c r="F18" s="3"/>
      <c r="G18" s="3"/>
      <c r="H18" s="3"/>
      <c r="I18" s="3"/>
      <c r="J18" s="3"/>
      <c r="K18" s="3"/>
      <c r="L18" s="3"/>
      <c r="M18" s="3"/>
      <c r="N18" s="3"/>
      <c r="O18" s="3"/>
      <c r="P18" s="3"/>
      <c r="Q18" s="3"/>
      <c r="R18" s="3"/>
      <c r="S18" s="3"/>
      <c r="T18" s="3"/>
      <c r="U18" s="3"/>
      <c r="V18" s="3"/>
      <c r="W18" s="3"/>
      <c r="X18" s="3"/>
      <c r="AE18">
        <v>15</v>
      </c>
      <c r="AF18">
        <v>21</v>
      </c>
      <c r="AG18" t="s">
        <v>237</v>
      </c>
    </row>
    <row r="19" spans="1:60" x14ac:dyDescent="0.2">
      <c r="A19" s="150"/>
      <c r="B19" s="151" t="s">
        <v>29</v>
      </c>
      <c r="C19" s="178"/>
      <c r="D19" s="152"/>
      <c r="E19" s="153"/>
      <c r="F19" s="153"/>
      <c r="G19" s="173">
        <f>G8+G10+G12</f>
        <v>0</v>
      </c>
      <c r="H19" s="3"/>
      <c r="I19" s="3"/>
      <c r="J19" s="3"/>
      <c r="K19" s="3"/>
      <c r="L19" s="3"/>
      <c r="M19" s="3"/>
      <c r="N19" s="3"/>
      <c r="O19" s="3"/>
      <c r="P19" s="3"/>
      <c r="Q19" s="3"/>
      <c r="R19" s="3"/>
      <c r="S19" s="3"/>
      <c r="T19" s="3"/>
      <c r="U19" s="3"/>
      <c r="V19" s="3"/>
      <c r="W19" s="3"/>
      <c r="X19" s="3"/>
      <c r="AE19">
        <f>SUMIF(L7:L17,AE18,G7:G17)</f>
        <v>0</v>
      </c>
      <c r="AF19">
        <f>SUMIF(L7:L17,AF18,G7:G17)</f>
        <v>0</v>
      </c>
      <c r="AG19" t="s">
        <v>372</v>
      </c>
    </row>
    <row r="20" spans="1:60" x14ac:dyDescent="0.2">
      <c r="C20" s="179"/>
      <c r="D20" s="10"/>
      <c r="AG20" t="s">
        <v>373</v>
      </c>
    </row>
    <row r="21" spans="1:60" x14ac:dyDescent="0.2">
      <c r="D21" s="10"/>
    </row>
    <row r="22" spans="1:60" x14ac:dyDescent="0.2">
      <c r="D22" s="10"/>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4Lr19/ErIU0ujVODXIZ0dT6jM3GI6p8trD725okk9b1MY7SojxUVmqmA6rPsR6YvyDccPjuKkpOoc5y3g/O8A==" saltValue="3XVTLFIGJx0JHA/+XBmwM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7" t="s">
        <v>224</v>
      </c>
      <c r="B1" s="257"/>
      <c r="C1" s="257"/>
      <c r="D1" s="257"/>
      <c r="E1" s="257"/>
      <c r="F1" s="257"/>
      <c r="G1" s="257"/>
      <c r="AG1" t="s">
        <v>225</v>
      </c>
    </row>
    <row r="2" spans="1:60" ht="24.95" customHeight="1" x14ac:dyDescent="0.2">
      <c r="A2" s="139" t="s">
        <v>7</v>
      </c>
      <c r="B2" s="49" t="s">
        <v>43</v>
      </c>
      <c r="C2" s="258" t="s">
        <v>44</v>
      </c>
      <c r="D2" s="259"/>
      <c r="E2" s="259"/>
      <c r="F2" s="259"/>
      <c r="G2" s="260"/>
      <c r="AG2" t="s">
        <v>226</v>
      </c>
    </row>
    <row r="3" spans="1:60" ht="24.95" customHeight="1" x14ac:dyDescent="0.2">
      <c r="A3" s="139" t="s">
        <v>8</v>
      </c>
      <c r="B3" s="49" t="s">
        <v>78</v>
      </c>
      <c r="C3" s="258" t="s">
        <v>79</v>
      </c>
      <c r="D3" s="259"/>
      <c r="E3" s="259"/>
      <c r="F3" s="259"/>
      <c r="G3" s="260"/>
      <c r="AC3" s="121" t="s">
        <v>226</v>
      </c>
      <c r="AG3" t="s">
        <v>227</v>
      </c>
    </row>
    <row r="4" spans="1:60" ht="24.95" customHeight="1" x14ac:dyDescent="0.2">
      <c r="A4" s="140" t="s">
        <v>9</v>
      </c>
      <c r="B4" s="141" t="s">
        <v>80</v>
      </c>
      <c r="C4" s="261" t="s">
        <v>81</v>
      </c>
      <c r="D4" s="262"/>
      <c r="E4" s="262"/>
      <c r="F4" s="262"/>
      <c r="G4" s="263"/>
      <c r="AG4" t="s">
        <v>228</v>
      </c>
    </row>
    <row r="5" spans="1:60" x14ac:dyDescent="0.2">
      <c r="D5" s="10"/>
    </row>
    <row r="6" spans="1:60" ht="38.25" x14ac:dyDescent="0.2">
      <c r="A6" s="143" t="s">
        <v>229</v>
      </c>
      <c r="B6" s="145" t="s">
        <v>230</v>
      </c>
      <c r="C6" s="145" t="s">
        <v>231</v>
      </c>
      <c r="D6" s="144" t="s">
        <v>232</v>
      </c>
      <c r="E6" s="143" t="s">
        <v>233</v>
      </c>
      <c r="F6" s="142" t="s">
        <v>234</v>
      </c>
      <c r="G6" s="143" t="s">
        <v>29</v>
      </c>
      <c r="H6" s="146" t="s">
        <v>30</v>
      </c>
      <c r="I6" s="146" t="s">
        <v>235</v>
      </c>
      <c r="J6" s="146" t="s">
        <v>31</v>
      </c>
      <c r="K6" s="146" t="s">
        <v>236</v>
      </c>
      <c r="L6" s="146" t="s">
        <v>237</v>
      </c>
      <c r="M6" s="146" t="s">
        <v>238</v>
      </c>
      <c r="N6" s="146" t="s">
        <v>239</v>
      </c>
      <c r="O6" s="146" t="s">
        <v>240</v>
      </c>
      <c r="P6" s="146" t="s">
        <v>241</v>
      </c>
      <c r="Q6" s="146" t="s">
        <v>242</v>
      </c>
      <c r="R6" s="146" t="s">
        <v>243</v>
      </c>
      <c r="S6" s="146" t="s">
        <v>244</v>
      </c>
      <c r="T6" s="146" t="s">
        <v>245</v>
      </c>
      <c r="U6" s="146" t="s">
        <v>246</v>
      </c>
      <c r="V6" s="146" t="s">
        <v>247</v>
      </c>
      <c r="W6" s="146" t="s">
        <v>248</v>
      </c>
      <c r="X6" s="146" t="s">
        <v>249</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0" t="s">
        <v>250</v>
      </c>
      <c r="B8" s="161" t="s">
        <v>220</v>
      </c>
      <c r="C8" s="174" t="s">
        <v>27</v>
      </c>
      <c r="D8" s="162"/>
      <c r="E8" s="163"/>
      <c r="F8" s="164"/>
      <c r="G8" s="164">
        <f>SUMIF(AG9:AG33,"&lt;&gt;NOR",G9:G33)</f>
        <v>0</v>
      </c>
      <c r="H8" s="164"/>
      <c r="I8" s="164">
        <f>SUM(I9:I33)</f>
        <v>0</v>
      </c>
      <c r="J8" s="164"/>
      <c r="K8" s="164">
        <f>SUM(K9:K33)</f>
        <v>0</v>
      </c>
      <c r="L8" s="164"/>
      <c r="M8" s="164">
        <f>SUM(M9:M33)</f>
        <v>0</v>
      </c>
      <c r="N8" s="164"/>
      <c r="O8" s="164">
        <f>SUM(O9:O33)</f>
        <v>0</v>
      </c>
      <c r="P8" s="164"/>
      <c r="Q8" s="164">
        <f>SUM(Q9:Q33)</f>
        <v>0</v>
      </c>
      <c r="R8" s="164"/>
      <c r="S8" s="164"/>
      <c r="T8" s="165"/>
      <c r="U8" s="159"/>
      <c r="V8" s="159">
        <f>SUM(V9:V33)</f>
        <v>0</v>
      </c>
      <c r="W8" s="159"/>
      <c r="X8" s="159"/>
      <c r="AG8" t="s">
        <v>251</v>
      </c>
    </row>
    <row r="9" spans="1:60" outlineLevel="1" x14ac:dyDescent="0.2">
      <c r="A9" s="166">
        <v>1</v>
      </c>
      <c r="B9" s="167" t="s">
        <v>3108</v>
      </c>
      <c r="C9" s="175" t="s">
        <v>3109</v>
      </c>
      <c r="D9" s="168" t="s">
        <v>3110</v>
      </c>
      <c r="E9" s="169">
        <v>1</v>
      </c>
      <c r="F9" s="170"/>
      <c r="G9" s="171">
        <f>ROUND(E9*F9,2)</f>
        <v>0</v>
      </c>
      <c r="H9" s="170"/>
      <c r="I9" s="171">
        <f>ROUND(E9*H9,2)</f>
        <v>0</v>
      </c>
      <c r="J9" s="170"/>
      <c r="K9" s="171">
        <f>ROUND(E9*J9,2)</f>
        <v>0</v>
      </c>
      <c r="L9" s="171">
        <v>21</v>
      </c>
      <c r="M9" s="171">
        <f>G9*(1+L9/100)</f>
        <v>0</v>
      </c>
      <c r="N9" s="171">
        <v>0</v>
      </c>
      <c r="O9" s="171">
        <f>ROUND(E9*N9,2)</f>
        <v>0</v>
      </c>
      <c r="P9" s="171">
        <v>0</v>
      </c>
      <c r="Q9" s="171">
        <f>ROUND(E9*P9,2)</f>
        <v>0</v>
      </c>
      <c r="R9" s="171"/>
      <c r="S9" s="171" t="s">
        <v>337</v>
      </c>
      <c r="T9" s="172" t="s">
        <v>256</v>
      </c>
      <c r="U9" s="156">
        <v>0</v>
      </c>
      <c r="V9" s="156">
        <f>ROUND(E9*U9,2)</f>
        <v>0</v>
      </c>
      <c r="W9" s="156"/>
      <c r="X9" s="156" t="s">
        <v>3111</v>
      </c>
      <c r="Y9" s="147"/>
      <c r="Z9" s="147"/>
      <c r="AA9" s="147"/>
      <c r="AB9" s="147"/>
      <c r="AC9" s="147"/>
      <c r="AD9" s="147"/>
      <c r="AE9" s="147"/>
      <c r="AF9" s="147"/>
      <c r="AG9" s="147" t="s">
        <v>3112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1" x14ac:dyDescent="0.2">
      <c r="A10" s="154"/>
      <c r="B10" s="155"/>
      <c r="C10" s="266" t="s">
        <v>3113</v>
      </c>
      <c r="D10" s="267"/>
      <c r="E10" s="267"/>
      <c r="F10" s="267"/>
      <c r="G10" s="267"/>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404</v>
      </c>
      <c r="AH10" s="147"/>
      <c r="AI10" s="147"/>
      <c r="AJ10" s="147"/>
      <c r="AK10" s="147"/>
      <c r="AL10" s="147"/>
      <c r="AM10" s="147"/>
      <c r="AN10" s="147"/>
      <c r="AO10" s="147"/>
      <c r="AP10" s="147"/>
      <c r="AQ10" s="147"/>
      <c r="AR10" s="147"/>
      <c r="AS10" s="147"/>
      <c r="AT10" s="147"/>
      <c r="AU10" s="147"/>
      <c r="AV10" s="147"/>
      <c r="AW10" s="147"/>
      <c r="AX10" s="147"/>
      <c r="AY10" s="147"/>
      <c r="AZ10" s="147"/>
      <c r="BA10" s="185"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147"/>
      <c r="BC10" s="147"/>
      <c r="BD10" s="147"/>
      <c r="BE10" s="147"/>
      <c r="BF10" s="147"/>
      <c r="BG10" s="147"/>
      <c r="BH10" s="147"/>
    </row>
    <row r="11" spans="1:60" outlineLevel="1" x14ac:dyDescent="0.2">
      <c r="A11" s="154"/>
      <c r="B11" s="155"/>
      <c r="C11" s="176" t="s">
        <v>127</v>
      </c>
      <c r="D11" s="157"/>
      <c r="E11" s="158">
        <v>1</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260</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66">
        <v>2</v>
      </c>
      <c r="B12" s="167" t="s">
        <v>3114</v>
      </c>
      <c r="C12" s="175" t="s">
        <v>3115</v>
      </c>
      <c r="D12" s="168" t="s">
        <v>3110</v>
      </c>
      <c r="E12" s="169">
        <v>1</v>
      </c>
      <c r="F12" s="170"/>
      <c r="G12" s="171">
        <f>ROUND(E12*F12,2)</f>
        <v>0</v>
      </c>
      <c r="H12" s="170"/>
      <c r="I12" s="171">
        <f>ROUND(E12*H12,2)</f>
        <v>0</v>
      </c>
      <c r="J12" s="170"/>
      <c r="K12" s="171">
        <f>ROUND(E12*J12,2)</f>
        <v>0</v>
      </c>
      <c r="L12" s="171">
        <v>21</v>
      </c>
      <c r="M12" s="171">
        <f>G12*(1+L12/100)</f>
        <v>0</v>
      </c>
      <c r="N12" s="171">
        <v>0</v>
      </c>
      <c r="O12" s="171">
        <f>ROUND(E12*N12,2)</f>
        <v>0</v>
      </c>
      <c r="P12" s="171">
        <v>0</v>
      </c>
      <c r="Q12" s="171">
        <f>ROUND(E12*P12,2)</f>
        <v>0</v>
      </c>
      <c r="R12" s="171"/>
      <c r="S12" s="171" t="s">
        <v>337</v>
      </c>
      <c r="T12" s="172" t="s">
        <v>256</v>
      </c>
      <c r="U12" s="156">
        <v>0</v>
      </c>
      <c r="V12" s="156">
        <f>ROUND(E12*U12,2)</f>
        <v>0</v>
      </c>
      <c r="W12" s="156"/>
      <c r="X12" s="156" t="s">
        <v>3111</v>
      </c>
      <c r="Y12" s="147"/>
      <c r="Z12" s="147"/>
      <c r="AA12" s="147"/>
      <c r="AB12" s="147"/>
      <c r="AC12" s="147"/>
      <c r="AD12" s="147"/>
      <c r="AE12" s="147"/>
      <c r="AF12" s="147"/>
      <c r="AG12" s="147" t="s">
        <v>3112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33.75" outlineLevel="1" x14ac:dyDescent="0.2">
      <c r="A13" s="154"/>
      <c r="B13" s="155"/>
      <c r="C13" s="266" t="s">
        <v>3116</v>
      </c>
      <c r="D13" s="267"/>
      <c r="E13" s="267"/>
      <c r="F13" s="267"/>
      <c r="G13" s="267"/>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404</v>
      </c>
      <c r="AH13" s="147"/>
      <c r="AI13" s="147"/>
      <c r="AJ13" s="147"/>
      <c r="AK13" s="147"/>
      <c r="AL13" s="147"/>
      <c r="AM13" s="147"/>
      <c r="AN13" s="147"/>
      <c r="AO13" s="147"/>
      <c r="AP13" s="147"/>
      <c r="AQ13" s="147"/>
      <c r="AR13" s="147"/>
      <c r="AS13" s="147"/>
      <c r="AT13" s="147"/>
      <c r="AU13" s="147"/>
      <c r="AV13" s="147"/>
      <c r="AW13" s="147"/>
      <c r="AX13" s="147"/>
      <c r="AY13" s="147"/>
      <c r="AZ13" s="147"/>
      <c r="BA13" s="185"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147"/>
      <c r="BC13" s="147"/>
      <c r="BD13" s="147"/>
      <c r="BE13" s="147"/>
      <c r="BF13" s="147"/>
      <c r="BG13" s="147"/>
      <c r="BH13" s="147"/>
    </row>
    <row r="14" spans="1:60" outlineLevel="1" x14ac:dyDescent="0.2">
      <c r="A14" s="154"/>
      <c r="B14" s="155"/>
      <c r="C14" s="176" t="s">
        <v>127</v>
      </c>
      <c r="D14" s="157"/>
      <c r="E14" s="158">
        <v>1</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260</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6">
        <v>3</v>
      </c>
      <c r="B15" s="167" t="s">
        <v>3117</v>
      </c>
      <c r="C15" s="175" t="s">
        <v>3118</v>
      </c>
      <c r="D15" s="168" t="s">
        <v>3110</v>
      </c>
      <c r="E15" s="169">
        <v>1</v>
      </c>
      <c r="F15" s="170"/>
      <c r="G15" s="171">
        <f>ROUND(E15*F15,2)</f>
        <v>0</v>
      </c>
      <c r="H15" s="170"/>
      <c r="I15" s="171">
        <f>ROUND(E15*H15,2)</f>
        <v>0</v>
      </c>
      <c r="J15" s="170"/>
      <c r="K15" s="171">
        <f>ROUND(E15*J15,2)</f>
        <v>0</v>
      </c>
      <c r="L15" s="171">
        <v>21</v>
      </c>
      <c r="M15" s="171">
        <f>G15*(1+L15/100)</f>
        <v>0</v>
      </c>
      <c r="N15" s="171">
        <v>0</v>
      </c>
      <c r="O15" s="171">
        <f>ROUND(E15*N15,2)</f>
        <v>0</v>
      </c>
      <c r="P15" s="171">
        <v>0</v>
      </c>
      <c r="Q15" s="171">
        <f>ROUND(E15*P15,2)</f>
        <v>0</v>
      </c>
      <c r="R15" s="171"/>
      <c r="S15" s="171" t="s">
        <v>337</v>
      </c>
      <c r="T15" s="172" t="s">
        <v>256</v>
      </c>
      <c r="U15" s="156">
        <v>0</v>
      </c>
      <c r="V15" s="156">
        <f>ROUND(E15*U15,2)</f>
        <v>0</v>
      </c>
      <c r="W15" s="156"/>
      <c r="X15" s="156" t="s">
        <v>3111</v>
      </c>
      <c r="Y15" s="147"/>
      <c r="Z15" s="147"/>
      <c r="AA15" s="147"/>
      <c r="AB15" s="147"/>
      <c r="AC15" s="147"/>
      <c r="AD15" s="147"/>
      <c r="AE15" s="147"/>
      <c r="AF15" s="147"/>
      <c r="AG15" s="147" t="s">
        <v>3112</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54"/>
      <c r="B16" s="155"/>
      <c r="C16" s="266" t="s">
        <v>3119</v>
      </c>
      <c r="D16" s="267"/>
      <c r="E16" s="267"/>
      <c r="F16" s="267"/>
      <c r="G16" s="267"/>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404</v>
      </c>
      <c r="AH16" s="147"/>
      <c r="AI16" s="147"/>
      <c r="AJ16" s="147"/>
      <c r="AK16" s="147"/>
      <c r="AL16" s="147"/>
      <c r="AM16" s="147"/>
      <c r="AN16" s="147"/>
      <c r="AO16" s="147"/>
      <c r="AP16" s="147"/>
      <c r="AQ16" s="147"/>
      <c r="AR16" s="147"/>
      <c r="AS16" s="147"/>
      <c r="AT16" s="147"/>
      <c r="AU16" s="147"/>
      <c r="AV16" s="147"/>
      <c r="AW16" s="147"/>
      <c r="AX16" s="147"/>
      <c r="AY16" s="147"/>
      <c r="AZ16" s="147"/>
      <c r="BA16" s="185" t="str">
        <f>C16</f>
        <v>Odstranění objektů zařízení staveniště včetně přípojek energií a jejich odvoz. Položka zahrnuje i náklady na úpravu povrchů po odstranění zařízení staveniště a úklid ploch, na kterých bylo zařízení staveniště provozováno.</v>
      </c>
      <c r="BB16" s="147"/>
      <c r="BC16" s="147"/>
      <c r="BD16" s="147"/>
      <c r="BE16" s="147"/>
      <c r="BF16" s="147"/>
      <c r="BG16" s="147"/>
      <c r="BH16" s="147"/>
    </row>
    <row r="17" spans="1:60" outlineLevel="1" x14ac:dyDescent="0.2">
      <c r="A17" s="154"/>
      <c r="B17" s="155"/>
      <c r="C17" s="176" t="s">
        <v>127</v>
      </c>
      <c r="D17" s="157"/>
      <c r="E17" s="158">
        <v>1</v>
      </c>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260</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66">
        <v>4</v>
      </c>
      <c r="B18" s="167" t="s">
        <v>3120</v>
      </c>
      <c r="C18" s="175" t="s">
        <v>3121</v>
      </c>
      <c r="D18" s="168" t="s">
        <v>792</v>
      </c>
      <c r="E18" s="169">
        <v>1</v>
      </c>
      <c r="F18" s="170"/>
      <c r="G18" s="171">
        <f>ROUND(E18*F18,2)</f>
        <v>0</v>
      </c>
      <c r="H18" s="170"/>
      <c r="I18" s="171">
        <f>ROUND(E18*H18,2)</f>
        <v>0</v>
      </c>
      <c r="J18" s="170"/>
      <c r="K18" s="171">
        <f>ROUND(E18*J18,2)</f>
        <v>0</v>
      </c>
      <c r="L18" s="171">
        <v>21</v>
      </c>
      <c r="M18" s="171">
        <f>G18*(1+L18/100)</f>
        <v>0</v>
      </c>
      <c r="N18" s="171">
        <v>0</v>
      </c>
      <c r="O18" s="171">
        <f>ROUND(E18*N18,2)</f>
        <v>0</v>
      </c>
      <c r="P18" s="171">
        <v>0</v>
      </c>
      <c r="Q18" s="171">
        <f>ROUND(E18*P18,2)</f>
        <v>0</v>
      </c>
      <c r="R18" s="171"/>
      <c r="S18" s="171" t="s">
        <v>255</v>
      </c>
      <c r="T18" s="172" t="s">
        <v>256</v>
      </c>
      <c r="U18" s="156">
        <v>0</v>
      </c>
      <c r="V18" s="156">
        <f>ROUND(E18*U18,2)</f>
        <v>0</v>
      </c>
      <c r="W18" s="156"/>
      <c r="X18" s="156" t="s">
        <v>3111</v>
      </c>
      <c r="Y18" s="147"/>
      <c r="Z18" s="147"/>
      <c r="AA18" s="147"/>
      <c r="AB18" s="147"/>
      <c r="AC18" s="147"/>
      <c r="AD18" s="147"/>
      <c r="AE18" s="147"/>
      <c r="AF18" s="147"/>
      <c r="AG18" s="147" t="s">
        <v>3112</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266" t="s">
        <v>3122</v>
      </c>
      <c r="D19" s="267"/>
      <c r="E19" s="267"/>
      <c r="F19" s="267"/>
      <c r="G19" s="267"/>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404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176" t="s">
        <v>127</v>
      </c>
      <c r="D20" s="157"/>
      <c r="E20" s="158">
        <v>1</v>
      </c>
      <c r="F20" s="156"/>
      <c r="G20" s="156"/>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260</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6">
        <v>5</v>
      </c>
      <c r="B21" s="167" t="s">
        <v>3123</v>
      </c>
      <c r="C21" s="175" t="s">
        <v>3124</v>
      </c>
      <c r="D21" s="168" t="s">
        <v>792</v>
      </c>
      <c r="E21" s="169">
        <v>1</v>
      </c>
      <c r="F21" s="170"/>
      <c r="G21" s="171">
        <f>ROUND(E21*F21,2)</f>
        <v>0</v>
      </c>
      <c r="H21" s="170"/>
      <c r="I21" s="171">
        <f>ROUND(E21*H21,2)</f>
        <v>0</v>
      </c>
      <c r="J21" s="170"/>
      <c r="K21" s="171">
        <f>ROUND(E21*J21,2)</f>
        <v>0</v>
      </c>
      <c r="L21" s="171">
        <v>21</v>
      </c>
      <c r="M21" s="171">
        <f>G21*(1+L21/100)</f>
        <v>0</v>
      </c>
      <c r="N21" s="171">
        <v>0</v>
      </c>
      <c r="O21" s="171">
        <f>ROUND(E21*N21,2)</f>
        <v>0</v>
      </c>
      <c r="P21" s="171">
        <v>0</v>
      </c>
      <c r="Q21" s="171">
        <f>ROUND(E21*P21,2)</f>
        <v>0</v>
      </c>
      <c r="R21" s="171"/>
      <c r="S21" s="171" t="s">
        <v>255</v>
      </c>
      <c r="T21" s="172" t="s">
        <v>256</v>
      </c>
      <c r="U21" s="156">
        <v>0</v>
      </c>
      <c r="V21" s="156">
        <f>ROUND(E21*U21,2)</f>
        <v>0</v>
      </c>
      <c r="W21" s="156"/>
      <c r="X21" s="156" t="s">
        <v>3111</v>
      </c>
      <c r="Y21" s="147"/>
      <c r="Z21" s="147"/>
      <c r="AA21" s="147"/>
      <c r="AB21" s="147"/>
      <c r="AC21" s="147"/>
      <c r="AD21" s="147"/>
      <c r="AE21" s="147"/>
      <c r="AF21" s="147"/>
      <c r="AG21" s="147" t="s">
        <v>3112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176" t="s">
        <v>127</v>
      </c>
      <c r="D22" s="157"/>
      <c r="E22" s="158">
        <v>1</v>
      </c>
      <c r="F22" s="156"/>
      <c r="G22" s="156"/>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260</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6">
        <v>6</v>
      </c>
      <c r="B23" s="167" t="s">
        <v>3125</v>
      </c>
      <c r="C23" s="175" t="s">
        <v>3126</v>
      </c>
      <c r="D23" s="168" t="s">
        <v>3110</v>
      </c>
      <c r="E23" s="169">
        <v>1</v>
      </c>
      <c r="F23" s="170"/>
      <c r="G23" s="171">
        <f>ROUND(E23*F23,2)</f>
        <v>0</v>
      </c>
      <c r="H23" s="170"/>
      <c r="I23" s="171">
        <f>ROUND(E23*H23,2)</f>
        <v>0</v>
      </c>
      <c r="J23" s="170"/>
      <c r="K23" s="171">
        <f>ROUND(E23*J23,2)</f>
        <v>0</v>
      </c>
      <c r="L23" s="171">
        <v>21</v>
      </c>
      <c r="M23" s="171">
        <f>G23*(1+L23/100)</f>
        <v>0</v>
      </c>
      <c r="N23" s="171">
        <v>0</v>
      </c>
      <c r="O23" s="171">
        <f>ROUND(E23*N23,2)</f>
        <v>0</v>
      </c>
      <c r="P23" s="171">
        <v>0</v>
      </c>
      <c r="Q23" s="171">
        <f>ROUND(E23*P23,2)</f>
        <v>0</v>
      </c>
      <c r="R23" s="171"/>
      <c r="S23" s="171" t="s">
        <v>337</v>
      </c>
      <c r="T23" s="172" t="s">
        <v>256</v>
      </c>
      <c r="U23" s="156">
        <v>0</v>
      </c>
      <c r="V23" s="156">
        <f>ROUND(E23*U23,2)</f>
        <v>0</v>
      </c>
      <c r="W23" s="156"/>
      <c r="X23" s="156" t="s">
        <v>3111</v>
      </c>
      <c r="Y23" s="147"/>
      <c r="Z23" s="147"/>
      <c r="AA23" s="147"/>
      <c r="AB23" s="147"/>
      <c r="AC23" s="147"/>
      <c r="AD23" s="147"/>
      <c r="AE23" s="147"/>
      <c r="AF23" s="147"/>
      <c r="AG23" s="147" t="s">
        <v>3112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266" t="s">
        <v>3127</v>
      </c>
      <c r="D24" s="267"/>
      <c r="E24" s="267"/>
      <c r="F24" s="267"/>
      <c r="G24" s="267"/>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404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176" t="s">
        <v>127</v>
      </c>
      <c r="D25" s="157"/>
      <c r="E25" s="158">
        <v>1</v>
      </c>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260</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66">
        <v>7</v>
      </c>
      <c r="B26" s="167" t="s">
        <v>3128</v>
      </c>
      <c r="C26" s="175" t="s">
        <v>3129</v>
      </c>
      <c r="D26" s="168" t="s">
        <v>3110</v>
      </c>
      <c r="E26" s="169">
        <v>1</v>
      </c>
      <c r="F26" s="170"/>
      <c r="G26" s="171">
        <f>ROUND(E26*F26,2)</f>
        <v>0</v>
      </c>
      <c r="H26" s="170"/>
      <c r="I26" s="171">
        <f>ROUND(E26*H26,2)</f>
        <v>0</v>
      </c>
      <c r="J26" s="170"/>
      <c r="K26" s="171">
        <f>ROUND(E26*J26,2)</f>
        <v>0</v>
      </c>
      <c r="L26" s="171">
        <v>21</v>
      </c>
      <c r="M26" s="171">
        <f>G26*(1+L26/100)</f>
        <v>0</v>
      </c>
      <c r="N26" s="171">
        <v>0</v>
      </c>
      <c r="O26" s="171">
        <f>ROUND(E26*N26,2)</f>
        <v>0</v>
      </c>
      <c r="P26" s="171">
        <v>0</v>
      </c>
      <c r="Q26" s="171">
        <f>ROUND(E26*P26,2)</f>
        <v>0</v>
      </c>
      <c r="R26" s="171"/>
      <c r="S26" s="171" t="s">
        <v>337</v>
      </c>
      <c r="T26" s="172" t="s">
        <v>256</v>
      </c>
      <c r="U26" s="156">
        <v>0</v>
      </c>
      <c r="V26" s="156">
        <f>ROUND(E26*U26,2)</f>
        <v>0</v>
      </c>
      <c r="W26" s="156"/>
      <c r="X26" s="156" t="s">
        <v>3111</v>
      </c>
      <c r="Y26" s="147"/>
      <c r="Z26" s="147"/>
      <c r="AA26" s="147"/>
      <c r="AB26" s="147"/>
      <c r="AC26" s="147"/>
      <c r="AD26" s="147"/>
      <c r="AE26" s="147"/>
      <c r="AF26" s="147"/>
      <c r="AG26" s="147" t="s">
        <v>3112</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1" x14ac:dyDescent="0.2">
      <c r="A27" s="154"/>
      <c r="B27" s="155"/>
      <c r="C27" s="266" t="s">
        <v>3130</v>
      </c>
      <c r="D27" s="267"/>
      <c r="E27" s="267"/>
      <c r="F27" s="267"/>
      <c r="G27" s="267"/>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404</v>
      </c>
      <c r="AH27" s="147"/>
      <c r="AI27" s="147"/>
      <c r="AJ27" s="147"/>
      <c r="AK27" s="147"/>
      <c r="AL27" s="147"/>
      <c r="AM27" s="147"/>
      <c r="AN27" s="147"/>
      <c r="AO27" s="147"/>
      <c r="AP27" s="147"/>
      <c r="AQ27" s="147"/>
      <c r="AR27" s="147"/>
      <c r="AS27" s="147"/>
      <c r="AT27" s="147"/>
      <c r="AU27" s="147"/>
      <c r="AV27" s="147"/>
      <c r="AW27" s="147"/>
      <c r="AX27" s="147"/>
      <c r="AY27" s="147"/>
      <c r="AZ27" s="147"/>
      <c r="BA27" s="185" t="str">
        <f>C27</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7" s="147"/>
      <c r="BC27" s="147"/>
      <c r="BD27" s="147"/>
      <c r="BE27" s="147"/>
      <c r="BF27" s="147"/>
      <c r="BG27" s="147"/>
      <c r="BH27" s="147"/>
    </row>
    <row r="28" spans="1:60" outlineLevel="1" x14ac:dyDescent="0.2">
      <c r="A28" s="154"/>
      <c r="B28" s="155"/>
      <c r="C28" s="176" t="s">
        <v>127</v>
      </c>
      <c r="D28" s="157"/>
      <c r="E28" s="158">
        <v>1</v>
      </c>
      <c r="F28" s="156"/>
      <c r="G28" s="1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260</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6">
        <v>8</v>
      </c>
      <c r="B29" s="167" t="s">
        <v>3131</v>
      </c>
      <c r="C29" s="175" t="s">
        <v>3132</v>
      </c>
      <c r="D29" s="168" t="s">
        <v>792</v>
      </c>
      <c r="E29" s="169">
        <v>1</v>
      </c>
      <c r="F29" s="170"/>
      <c r="G29" s="171">
        <f>ROUND(E29*F29,2)</f>
        <v>0</v>
      </c>
      <c r="H29" s="170"/>
      <c r="I29" s="171">
        <f>ROUND(E29*H29,2)</f>
        <v>0</v>
      </c>
      <c r="J29" s="170"/>
      <c r="K29" s="171">
        <f>ROUND(E29*J29,2)</f>
        <v>0</v>
      </c>
      <c r="L29" s="171">
        <v>21</v>
      </c>
      <c r="M29" s="171">
        <f>G29*(1+L29/100)</f>
        <v>0</v>
      </c>
      <c r="N29" s="171">
        <v>0</v>
      </c>
      <c r="O29" s="171">
        <f>ROUND(E29*N29,2)</f>
        <v>0</v>
      </c>
      <c r="P29" s="171">
        <v>0</v>
      </c>
      <c r="Q29" s="171">
        <f>ROUND(E29*P29,2)</f>
        <v>0</v>
      </c>
      <c r="R29" s="171"/>
      <c r="S29" s="171" t="s">
        <v>255</v>
      </c>
      <c r="T29" s="172" t="s">
        <v>256</v>
      </c>
      <c r="U29" s="156">
        <v>0</v>
      </c>
      <c r="V29" s="156">
        <f>ROUND(E29*U29,2)</f>
        <v>0</v>
      </c>
      <c r="W29" s="156"/>
      <c r="X29" s="156" t="s">
        <v>3111</v>
      </c>
      <c r="Y29" s="147"/>
      <c r="Z29" s="147"/>
      <c r="AA29" s="147"/>
      <c r="AB29" s="147"/>
      <c r="AC29" s="147"/>
      <c r="AD29" s="147"/>
      <c r="AE29" s="147"/>
      <c r="AF29" s="147"/>
      <c r="AG29" s="147" t="s">
        <v>3112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6" t="s">
        <v>127</v>
      </c>
      <c r="D30" s="157"/>
      <c r="E30" s="158">
        <v>1</v>
      </c>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260</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66">
        <v>9</v>
      </c>
      <c r="B31" s="167" t="s">
        <v>3133</v>
      </c>
      <c r="C31" s="175" t="s">
        <v>3134</v>
      </c>
      <c r="D31" s="168" t="s">
        <v>3110</v>
      </c>
      <c r="E31" s="169">
        <v>1</v>
      </c>
      <c r="F31" s="170"/>
      <c r="G31" s="171">
        <f>ROUND(E31*F31,2)</f>
        <v>0</v>
      </c>
      <c r="H31" s="170"/>
      <c r="I31" s="171">
        <f>ROUND(E31*H31,2)</f>
        <v>0</v>
      </c>
      <c r="J31" s="170"/>
      <c r="K31" s="171">
        <f>ROUND(E31*J31,2)</f>
        <v>0</v>
      </c>
      <c r="L31" s="171">
        <v>21</v>
      </c>
      <c r="M31" s="171">
        <f>G31*(1+L31/100)</f>
        <v>0</v>
      </c>
      <c r="N31" s="171">
        <v>0</v>
      </c>
      <c r="O31" s="171">
        <f>ROUND(E31*N31,2)</f>
        <v>0</v>
      </c>
      <c r="P31" s="171">
        <v>0</v>
      </c>
      <c r="Q31" s="171">
        <f>ROUND(E31*P31,2)</f>
        <v>0</v>
      </c>
      <c r="R31" s="171"/>
      <c r="S31" s="171" t="s">
        <v>337</v>
      </c>
      <c r="T31" s="172" t="s">
        <v>256</v>
      </c>
      <c r="U31" s="156">
        <v>0</v>
      </c>
      <c r="V31" s="156">
        <f>ROUND(E31*U31,2)</f>
        <v>0</v>
      </c>
      <c r="W31" s="156"/>
      <c r="X31" s="156" t="s">
        <v>3111</v>
      </c>
      <c r="Y31" s="147"/>
      <c r="Z31" s="147"/>
      <c r="AA31" s="147"/>
      <c r="AB31" s="147"/>
      <c r="AC31" s="147"/>
      <c r="AD31" s="147"/>
      <c r="AE31" s="147"/>
      <c r="AF31" s="147"/>
      <c r="AG31" s="147" t="s">
        <v>3112</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33.75" outlineLevel="1" x14ac:dyDescent="0.2">
      <c r="A32" s="154"/>
      <c r="B32" s="155"/>
      <c r="C32" s="266" t="s">
        <v>3135</v>
      </c>
      <c r="D32" s="267"/>
      <c r="E32" s="267"/>
      <c r="F32" s="267"/>
      <c r="G32" s="267"/>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404</v>
      </c>
      <c r="AH32" s="147"/>
      <c r="AI32" s="147"/>
      <c r="AJ32" s="147"/>
      <c r="AK32" s="147"/>
      <c r="AL32" s="147"/>
      <c r="AM32" s="147"/>
      <c r="AN32" s="147"/>
      <c r="AO32" s="147"/>
      <c r="AP32" s="147"/>
      <c r="AQ32" s="147"/>
      <c r="AR32" s="147"/>
      <c r="AS32" s="147"/>
      <c r="AT32" s="147"/>
      <c r="AU32" s="147"/>
      <c r="AV32" s="147"/>
      <c r="AW32" s="147"/>
      <c r="AX32" s="147"/>
      <c r="AY32" s="147"/>
      <c r="AZ32" s="147"/>
      <c r="BA32" s="185"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147"/>
      <c r="BC32" s="147"/>
      <c r="BD32" s="147"/>
      <c r="BE32" s="147"/>
      <c r="BF32" s="147"/>
      <c r="BG32" s="147"/>
      <c r="BH32" s="147"/>
    </row>
    <row r="33" spans="1:60" outlineLevel="1" x14ac:dyDescent="0.2">
      <c r="A33" s="154"/>
      <c r="B33" s="155"/>
      <c r="C33" s="176" t="s">
        <v>127</v>
      </c>
      <c r="D33" s="157"/>
      <c r="E33" s="158">
        <v>1</v>
      </c>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260</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x14ac:dyDescent="0.2">
      <c r="A34" s="160" t="s">
        <v>250</v>
      </c>
      <c r="B34" s="161" t="s">
        <v>221</v>
      </c>
      <c r="C34" s="174" t="s">
        <v>28</v>
      </c>
      <c r="D34" s="162"/>
      <c r="E34" s="163"/>
      <c r="F34" s="164"/>
      <c r="G34" s="164">
        <f>SUMIF(AG35:AG83,"&lt;&gt;NOR",G35:G83)</f>
        <v>0</v>
      </c>
      <c r="H34" s="164"/>
      <c r="I34" s="164">
        <f>SUM(I35:I83)</f>
        <v>0</v>
      </c>
      <c r="J34" s="164"/>
      <c r="K34" s="164">
        <f>SUM(K35:K83)</f>
        <v>0</v>
      </c>
      <c r="L34" s="164"/>
      <c r="M34" s="164">
        <f>SUM(M35:M83)</f>
        <v>0</v>
      </c>
      <c r="N34" s="164"/>
      <c r="O34" s="164">
        <f>SUM(O35:O83)</f>
        <v>0</v>
      </c>
      <c r="P34" s="164"/>
      <c r="Q34" s="164">
        <f>SUM(Q35:Q83)</f>
        <v>0</v>
      </c>
      <c r="R34" s="164"/>
      <c r="S34" s="164"/>
      <c r="T34" s="165"/>
      <c r="U34" s="159"/>
      <c r="V34" s="159">
        <f>SUM(V35:V83)</f>
        <v>0</v>
      </c>
      <c r="W34" s="159"/>
      <c r="X34" s="159"/>
      <c r="AG34" t="s">
        <v>251</v>
      </c>
    </row>
    <row r="35" spans="1:60" outlineLevel="1" x14ac:dyDescent="0.2">
      <c r="A35" s="166">
        <v>10</v>
      </c>
      <c r="B35" s="167" t="s">
        <v>3136</v>
      </c>
      <c r="C35" s="175" t="s">
        <v>3137</v>
      </c>
      <c r="D35" s="168" t="s">
        <v>3110</v>
      </c>
      <c r="E35" s="169">
        <v>1</v>
      </c>
      <c r="F35" s="170"/>
      <c r="G35" s="171">
        <f>ROUND(E35*F35,2)</f>
        <v>0</v>
      </c>
      <c r="H35" s="170"/>
      <c r="I35" s="171">
        <f>ROUND(E35*H35,2)</f>
        <v>0</v>
      </c>
      <c r="J35" s="170"/>
      <c r="K35" s="171">
        <f>ROUND(E35*J35,2)</f>
        <v>0</v>
      </c>
      <c r="L35" s="171">
        <v>21</v>
      </c>
      <c r="M35" s="171">
        <f>G35*(1+L35/100)</f>
        <v>0</v>
      </c>
      <c r="N35" s="171">
        <v>0</v>
      </c>
      <c r="O35" s="171">
        <f>ROUND(E35*N35,2)</f>
        <v>0</v>
      </c>
      <c r="P35" s="171">
        <v>0</v>
      </c>
      <c r="Q35" s="171">
        <f>ROUND(E35*P35,2)</f>
        <v>0</v>
      </c>
      <c r="R35" s="171"/>
      <c r="S35" s="171" t="s">
        <v>337</v>
      </c>
      <c r="T35" s="172" t="s">
        <v>256</v>
      </c>
      <c r="U35" s="156">
        <v>0</v>
      </c>
      <c r="V35" s="156">
        <f>ROUND(E35*U35,2)</f>
        <v>0</v>
      </c>
      <c r="W35" s="156"/>
      <c r="X35" s="156" t="s">
        <v>3111</v>
      </c>
      <c r="Y35" s="147"/>
      <c r="Z35" s="147"/>
      <c r="AA35" s="147"/>
      <c r="AB35" s="147"/>
      <c r="AC35" s="147"/>
      <c r="AD35" s="147"/>
      <c r="AE35" s="147"/>
      <c r="AF35" s="147"/>
      <c r="AG35" s="147" t="s">
        <v>3112</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33.75" outlineLevel="1" x14ac:dyDescent="0.2">
      <c r="A36" s="154"/>
      <c r="B36" s="155"/>
      <c r="C36" s="266" t="s">
        <v>3138</v>
      </c>
      <c r="D36" s="267"/>
      <c r="E36" s="267"/>
      <c r="F36" s="267"/>
      <c r="G36" s="267"/>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404</v>
      </c>
      <c r="AH36" s="147"/>
      <c r="AI36" s="147"/>
      <c r="AJ36" s="147"/>
      <c r="AK36" s="147"/>
      <c r="AL36" s="147"/>
      <c r="AM36" s="147"/>
      <c r="AN36" s="147"/>
      <c r="AO36" s="147"/>
      <c r="AP36" s="147"/>
      <c r="AQ36" s="147"/>
      <c r="AR36" s="147"/>
      <c r="AS36" s="147"/>
      <c r="AT36" s="147"/>
      <c r="AU36" s="147"/>
      <c r="AV36" s="147"/>
      <c r="AW36" s="147"/>
      <c r="AX36" s="147"/>
      <c r="AY36" s="147"/>
      <c r="AZ36" s="147"/>
      <c r="BA36" s="185" t="str">
        <f>C36</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36" s="147"/>
      <c r="BC36" s="147"/>
      <c r="BD36" s="147"/>
      <c r="BE36" s="147"/>
      <c r="BF36" s="147"/>
      <c r="BG36" s="147"/>
      <c r="BH36" s="147"/>
    </row>
    <row r="37" spans="1:60" outlineLevel="1" x14ac:dyDescent="0.2">
      <c r="A37" s="154"/>
      <c r="B37" s="155"/>
      <c r="C37" s="268" t="s">
        <v>3139</v>
      </c>
      <c r="D37" s="269"/>
      <c r="E37" s="269"/>
      <c r="F37" s="269"/>
      <c r="G37" s="269"/>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404</v>
      </c>
      <c r="AH37" s="147"/>
      <c r="AI37" s="147"/>
      <c r="AJ37" s="147"/>
      <c r="AK37" s="147"/>
      <c r="AL37" s="147"/>
      <c r="AM37" s="147"/>
      <c r="AN37" s="147"/>
      <c r="AO37" s="147"/>
      <c r="AP37" s="147"/>
      <c r="AQ37" s="147"/>
      <c r="AR37" s="147"/>
      <c r="AS37" s="147"/>
      <c r="AT37" s="147"/>
      <c r="AU37" s="147"/>
      <c r="AV37" s="147"/>
      <c r="AW37" s="147"/>
      <c r="AX37" s="147"/>
      <c r="AY37" s="147"/>
      <c r="AZ37" s="147"/>
      <c r="BA37" s="185" t="str">
        <f>C37</f>
        <v>Součástí je zajištění odprašnění a odhlučnění prostoru z důvodu nepřerušeného provozu sousedních částí nemocnice.</v>
      </c>
      <c r="BB37" s="147"/>
      <c r="BC37" s="147"/>
      <c r="BD37" s="147"/>
      <c r="BE37" s="147"/>
      <c r="BF37" s="147"/>
      <c r="BG37" s="147"/>
      <c r="BH37" s="147"/>
    </row>
    <row r="38" spans="1:60" outlineLevel="1" x14ac:dyDescent="0.2">
      <c r="A38" s="154"/>
      <c r="B38" s="155"/>
      <c r="C38" s="176" t="s">
        <v>127</v>
      </c>
      <c r="D38" s="157"/>
      <c r="E38" s="158">
        <v>1</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260</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66">
        <v>11</v>
      </c>
      <c r="B39" s="167" t="s">
        <v>3140</v>
      </c>
      <c r="C39" s="175" t="s">
        <v>3141</v>
      </c>
      <c r="D39" s="168" t="s">
        <v>3110</v>
      </c>
      <c r="E39" s="169">
        <v>1</v>
      </c>
      <c r="F39" s="170"/>
      <c r="G39" s="171">
        <f>ROUND(E39*F39,2)</f>
        <v>0</v>
      </c>
      <c r="H39" s="170"/>
      <c r="I39" s="171">
        <f>ROUND(E39*H39,2)</f>
        <v>0</v>
      </c>
      <c r="J39" s="170"/>
      <c r="K39" s="171">
        <f>ROUND(E39*J39,2)</f>
        <v>0</v>
      </c>
      <c r="L39" s="171">
        <v>21</v>
      </c>
      <c r="M39" s="171">
        <f>G39*(1+L39/100)</f>
        <v>0</v>
      </c>
      <c r="N39" s="171">
        <v>0</v>
      </c>
      <c r="O39" s="171">
        <f>ROUND(E39*N39,2)</f>
        <v>0</v>
      </c>
      <c r="P39" s="171">
        <v>0</v>
      </c>
      <c r="Q39" s="171">
        <f>ROUND(E39*P39,2)</f>
        <v>0</v>
      </c>
      <c r="R39" s="171"/>
      <c r="S39" s="171" t="s">
        <v>337</v>
      </c>
      <c r="T39" s="172" t="s">
        <v>256</v>
      </c>
      <c r="U39" s="156">
        <v>0</v>
      </c>
      <c r="V39" s="156">
        <f>ROUND(E39*U39,2)</f>
        <v>0</v>
      </c>
      <c r="W39" s="156"/>
      <c r="X39" s="156" t="s">
        <v>3111</v>
      </c>
      <c r="Y39" s="147"/>
      <c r="Z39" s="147"/>
      <c r="AA39" s="147"/>
      <c r="AB39" s="147"/>
      <c r="AC39" s="147"/>
      <c r="AD39" s="147"/>
      <c r="AE39" s="147"/>
      <c r="AF39" s="147"/>
      <c r="AG39" s="147" t="s">
        <v>3112</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266" t="s">
        <v>3142</v>
      </c>
      <c r="D40" s="267"/>
      <c r="E40" s="267"/>
      <c r="F40" s="267"/>
      <c r="G40" s="267"/>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404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76" t="s">
        <v>127</v>
      </c>
      <c r="D41" s="157"/>
      <c r="E41" s="158">
        <v>1</v>
      </c>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260</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6">
        <v>12</v>
      </c>
      <c r="B42" s="167" t="s">
        <v>3143</v>
      </c>
      <c r="C42" s="175" t="s">
        <v>3144</v>
      </c>
      <c r="D42" s="168" t="s">
        <v>792</v>
      </c>
      <c r="E42" s="169">
        <v>1</v>
      </c>
      <c r="F42" s="170"/>
      <c r="G42" s="171">
        <f>ROUND(E42*F42,2)</f>
        <v>0</v>
      </c>
      <c r="H42" s="170"/>
      <c r="I42" s="171">
        <f>ROUND(E42*H42,2)</f>
        <v>0</v>
      </c>
      <c r="J42" s="170"/>
      <c r="K42" s="171">
        <f>ROUND(E42*J42,2)</f>
        <v>0</v>
      </c>
      <c r="L42" s="171">
        <v>21</v>
      </c>
      <c r="M42" s="171">
        <f>G42*(1+L42/100)</f>
        <v>0</v>
      </c>
      <c r="N42" s="171">
        <v>0</v>
      </c>
      <c r="O42" s="171">
        <f>ROUND(E42*N42,2)</f>
        <v>0</v>
      </c>
      <c r="P42" s="171">
        <v>0</v>
      </c>
      <c r="Q42" s="171">
        <f>ROUND(E42*P42,2)</f>
        <v>0</v>
      </c>
      <c r="R42" s="171"/>
      <c r="S42" s="171" t="s">
        <v>255</v>
      </c>
      <c r="T42" s="172" t="s">
        <v>256</v>
      </c>
      <c r="U42" s="156">
        <v>0</v>
      </c>
      <c r="V42" s="156">
        <f>ROUND(E42*U42,2)</f>
        <v>0</v>
      </c>
      <c r="W42" s="156"/>
      <c r="X42" s="156" t="s">
        <v>3111</v>
      </c>
      <c r="Y42" s="147"/>
      <c r="Z42" s="147"/>
      <c r="AA42" s="147"/>
      <c r="AB42" s="147"/>
      <c r="AC42" s="147"/>
      <c r="AD42" s="147"/>
      <c r="AE42" s="147"/>
      <c r="AF42" s="147"/>
      <c r="AG42" s="147" t="s">
        <v>3112</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76" t="s">
        <v>127</v>
      </c>
      <c r="D43" s="157"/>
      <c r="E43" s="158">
        <v>1</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260</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66">
        <v>13</v>
      </c>
      <c r="B44" s="167" t="s">
        <v>3145</v>
      </c>
      <c r="C44" s="175" t="s">
        <v>3146</v>
      </c>
      <c r="D44" s="168" t="s">
        <v>792</v>
      </c>
      <c r="E44" s="169">
        <v>1</v>
      </c>
      <c r="F44" s="170"/>
      <c r="G44" s="171">
        <f>ROUND(E44*F44,2)</f>
        <v>0</v>
      </c>
      <c r="H44" s="170"/>
      <c r="I44" s="171">
        <f>ROUND(E44*H44,2)</f>
        <v>0</v>
      </c>
      <c r="J44" s="170"/>
      <c r="K44" s="171">
        <f>ROUND(E44*J44,2)</f>
        <v>0</v>
      </c>
      <c r="L44" s="171">
        <v>21</v>
      </c>
      <c r="M44" s="171">
        <f>G44*(1+L44/100)</f>
        <v>0</v>
      </c>
      <c r="N44" s="171">
        <v>0</v>
      </c>
      <c r="O44" s="171">
        <f>ROUND(E44*N44,2)</f>
        <v>0</v>
      </c>
      <c r="P44" s="171">
        <v>0</v>
      </c>
      <c r="Q44" s="171">
        <f>ROUND(E44*P44,2)</f>
        <v>0</v>
      </c>
      <c r="R44" s="171"/>
      <c r="S44" s="171" t="s">
        <v>255</v>
      </c>
      <c r="T44" s="172" t="s">
        <v>256</v>
      </c>
      <c r="U44" s="156">
        <v>0</v>
      </c>
      <c r="V44" s="156">
        <f>ROUND(E44*U44,2)</f>
        <v>0</v>
      </c>
      <c r="W44" s="156"/>
      <c r="X44" s="156" t="s">
        <v>3111</v>
      </c>
      <c r="Y44" s="147"/>
      <c r="Z44" s="147"/>
      <c r="AA44" s="147"/>
      <c r="AB44" s="147"/>
      <c r="AC44" s="147"/>
      <c r="AD44" s="147"/>
      <c r="AE44" s="147"/>
      <c r="AF44" s="147"/>
      <c r="AG44" s="147" t="s">
        <v>3112</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54"/>
      <c r="B45" s="155"/>
      <c r="C45" s="266" t="s">
        <v>3147</v>
      </c>
      <c r="D45" s="267"/>
      <c r="E45" s="267"/>
      <c r="F45" s="267"/>
      <c r="G45" s="267"/>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404</v>
      </c>
      <c r="AH45" s="147"/>
      <c r="AI45" s="147"/>
      <c r="AJ45" s="147"/>
      <c r="AK45" s="147"/>
      <c r="AL45" s="147"/>
      <c r="AM45" s="147"/>
      <c r="AN45" s="147"/>
      <c r="AO45" s="147"/>
      <c r="AP45" s="147"/>
      <c r="AQ45" s="147"/>
      <c r="AR45" s="147"/>
      <c r="AS45" s="147"/>
      <c r="AT45" s="147"/>
      <c r="AU45" s="147"/>
      <c r="AV45" s="147"/>
      <c r="AW45" s="147"/>
      <c r="AX45" s="147"/>
      <c r="AY45" s="147"/>
      <c r="AZ45" s="147"/>
      <c r="BA45" s="185" t="str">
        <f>C45</f>
        <v>dle příslušných norem a dalších předpisů a nařízení platných v ČR, kterými bude prokázáno dosažení předepsané kvality a parametrů dokončeného díla  a které nejsou obsaženy v položkovém seznamu prací</v>
      </c>
      <c r="BB45" s="147"/>
      <c r="BC45" s="147"/>
      <c r="BD45" s="147"/>
      <c r="BE45" s="147"/>
      <c r="BF45" s="147"/>
      <c r="BG45" s="147"/>
      <c r="BH45" s="147"/>
    </row>
    <row r="46" spans="1:60" outlineLevel="1" x14ac:dyDescent="0.2">
      <c r="A46" s="154"/>
      <c r="B46" s="155"/>
      <c r="C46" s="176" t="s">
        <v>127</v>
      </c>
      <c r="D46" s="157"/>
      <c r="E46" s="158">
        <v>1</v>
      </c>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260</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22.5" outlineLevel="1" x14ac:dyDescent="0.2">
      <c r="A47" s="166">
        <v>14</v>
      </c>
      <c r="B47" s="167" t="s">
        <v>3148</v>
      </c>
      <c r="C47" s="175" t="s">
        <v>3149</v>
      </c>
      <c r="D47" s="168" t="s">
        <v>792</v>
      </c>
      <c r="E47" s="169">
        <v>1</v>
      </c>
      <c r="F47" s="170"/>
      <c r="G47" s="171">
        <f>ROUND(E47*F47,2)</f>
        <v>0</v>
      </c>
      <c r="H47" s="170"/>
      <c r="I47" s="171">
        <f>ROUND(E47*H47,2)</f>
        <v>0</v>
      </c>
      <c r="J47" s="170"/>
      <c r="K47" s="171">
        <f>ROUND(E47*J47,2)</f>
        <v>0</v>
      </c>
      <c r="L47" s="171">
        <v>21</v>
      </c>
      <c r="M47" s="171">
        <f>G47*(1+L47/100)</f>
        <v>0</v>
      </c>
      <c r="N47" s="171">
        <v>0</v>
      </c>
      <c r="O47" s="171">
        <f>ROUND(E47*N47,2)</f>
        <v>0</v>
      </c>
      <c r="P47" s="171">
        <v>0</v>
      </c>
      <c r="Q47" s="171">
        <f>ROUND(E47*P47,2)</f>
        <v>0</v>
      </c>
      <c r="R47" s="171"/>
      <c r="S47" s="171" t="s">
        <v>255</v>
      </c>
      <c r="T47" s="172" t="s">
        <v>256</v>
      </c>
      <c r="U47" s="156">
        <v>0</v>
      </c>
      <c r="V47" s="156">
        <f>ROUND(E47*U47,2)</f>
        <v>0</v>
      </c>
      <c r="W47" s="156"/>
      <c r="X47" s="156" t="s">
        <v>3111</v>
      </c>
      <c r="Y47" s="147"/>
      <c r="Z47" s="147"/>
      <c r="AA47" s="147"/>
      <c r="AB47" s="147"/>
      <c r="AC47" s="147"/>
      <c r="AD47" s="147"/>
      <c r="AE47" s="147"/>
      <c r="AF47" s="147"/>
      <c r="AG47" s="147" t="s">
        <v>3112</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176" t="s">
        <v>127</v>
      </c>
      <c r="D48" s="157"/>
      <c r="E48" s="158">
        <v>1</v>
      </c>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260</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6">
        <v>15</v>
      </c>
      <c r="B49" s="167" t="s">
        <v>3150</v>
      </c>
      <c r="C49" s="175" t="s">
        <v>3151</v>
      </c>
      <c r="D49" s="168" t="s">
        <v>792</v>
      </c>
      <c r="E49" s="169">
        <v>1</v>
      </c>
      <c r="F49" s="170"/>
      <c r="G49" s="171">
        <f>ROUND(E49*F49,2)</f>
        <v>0</v>
      </c>
      <c r="H49" s="170"/>
      <c r="I49" s="171">
        <f>ROUND(E49*H49,2)</f>
        <v>0</v>
      </c>
      <c r="J49" s="170"/>
      <c r="K49" s="171">
        <f>ROUND(E49*J49,2)</f>
        <v>0</v>
      </c>
      <c r="L49" s="171">
        <v>21</v>
      </c>
      <c r="M49" s="171">
        <f>G49*(1+L49/100)</f>
        <v>0</v>
      </c>
      <c r="N49" s="171">
        <v>0</v>
      </c>
      <c r="O49" s="171">
        <f>ROUND(E49*N49,2)</f>
        <v>0</v>
      </c>
      <c r="P49" s="171">
        <v>0</v>
      </c>
      <c r="Q49" s="171">
        <f>ROUND(E49*P49,2)</f>
        <v>0</v>
      </c>
      <c r="R49" s="171"/>
      <c r="S49" s="171" t="s">
        <v>255</v>
      </c>
      <c r="T49" s="172" t="s">
        <v>256</v>
      </c>
      <c r="U49" s="156">
        <v>0</v>
      </c>
      <c r="V49" s="156">
        <f>ROUND(E49*U49,2)</f>
        <v>0</v>
      </c>
      <c r="W49" s="156"/>
      <c r="X49" s="156" t="s">
        <v>3111</v>
      </c>
      <c r="Y49" s="147"/>
      <c r="Z49" s="147"/>
      <c r="AA49" s="147"/>
      <c r="AB49" s="147"/>
      <c r="AC49" s="147"/>
      <c r="AD49" s="147"/>
      <c r="AE49" s="147"/>
      <c r="AF49" s="147"/>
      <c r="AG49" s="147" t="s">
        <v>3112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76" t="s">
        <v>127</v>
      </c>
      <c r="D50" s="157"/>
      <c r="E50" s="158">
        <v>1</v>
      </c>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260</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6">
        <v>16</v>
      </c>
      <c r="B51" s="167" t="s">
        <v>3152</v>
      </c>
      <c r="C51" s="175" t="s">
        <v>3153</v>
      </c>
      <c r="D51" s="168" t="s">
        <v>3110</v>
      </c>
      <c r="E51" s="169">
        <v>1</v>
      </c>
      <c r="F51" s="170"/>
      <c r="G51" s="171">
        <f>ROUND(E51*F51,2)</f>
        <v>0</v>
      </c>
      <c r="H51" s="170"/>
      <c r="I51" s="171">
        <f>ROUND(E51*H51,2)</f>
        <v>0</v>
      </c>
      <c r="J51" s="170"/>
      <c r="K51" s="171">
        <f>ROUND(E51*J51,2)</f>
        <v>0</v>
      </c>
      <c r="L51" s="171">
        <v>21</v>
      </c>
      <c r="M51" s="171">
        <f>G51*(1+L51/100)</f>
        <v>0</v>
      </c>
      <c r="N51" s="171">
        <v>0</v>
      </c>
      <c r="O51" s="171">
        <f>ROUND(E51*N51,2)</f>
        <v>0</v>
      </c>
      <c r="P51" s="171">
        <v>0</v>
      </c>
      <c r="Q51" s="171">
        <f>ROUND(E51*P51,2)</f>
        <v>0</v>
      </c>
      <c r="R51" s="171"/>
      <c r="S51" s="171" t="s">
        <v>337</v>
      </c>
      <c r="T51" s="172" t="s">
        <v>256</v>
      </c>
      <c r="U51" s="156">
        <v>0</v>
      </c>
      <c r="V51" s="156">
        <f>ROUND(E51*U51,2)</f>
        <v>0</v>
      </c>
      <c r="W51" s="156"/>
      <c r="X51" s="156" t="s">
        <v>3111</v>
      </c>
      <c r="Y51" s="147"/>
      <c r="Z51" s="147"/>
      <c r="AA51" s="147"/>
      <c r="AB51" s="147"/>
      <c r="AC51" s="147"/>
      <c r="AD51" s="147"/>
      <c r="AE51" s="147"/>
      <c r="AF51" s="147"/>
      <c r="AG51" s="147" t="s">
        <v>3112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54"/>
      <c r="B52" s="155"/>
      <c r="C52" s="266" t="s">
        <v>3154</v>
      </c>
      <c r="D52" s="267"/>
      <c r="E52" s="267"/>
      <c r="F52" s="267"/>
      <c r="G52" s="267"/>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404</v>
      </c>
      <c r="AH52" s="147"/>
      <c r="AI52" s="147"/>
      <c r="AJ52" s="147"/>
      <c r="AK52" s="147"/>
      <c r="AL52" s="147"/>
      <c r="AM52" s="147"/>
      <c r="AN52" s="147"/>
      <c r="AO52" s="147"/>
      <c r="AP52" s="147"/>
      <c r="AQ52" s="147"/>
      <c r="AR52" s="147"/>
      <c r="AS52" s="147"/>
      <c r="AT52" s="147"/>
      <c r="AU52" s="147"/>
      <c r="AV52" s="147"/>
      <c r="AW52" s="147"/>
      <c r="AX52" s="147"/>
      <c r="AY52" s="147"/>
      <c r="AZ52" s="147"/>
      <c r="BA52" s="185" t="str">
        <f>C52</f>
        <v>Náklady zhotovitele, související s prováděním zkoušek a revizí předepsaných technickými normami nebo objednatelem a které jsou pro provedení díla nezbytné.</v>
      </c>
      <c r="BB52" s="147"/>
      <c r="BC52" s="147"/>
      <c r="BD52" s="147"/>
      <c r="BE52" s="147"/>
      <c r="BF52" s="147"/>
      <c r="BG52" s="147"/>
      <c r="BH52" s="147"/>
    </row>
    <row r="53" spans="1:60" outlineLevel="1" x14ac:dyDescent="0.2">
      <c r="A53" s="154"/>
      <c r="B53" s="155"/>
      <c r="C53" s="176" t="s">
        <v>127</v>
      </c>
      <c r="D53" s="157"/>
      <c r="E53" s="158">
        <v>1</v>
      </c>
      <c r="F53" s="156"/>
      <c r="G53" s="156"/>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260</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66">
        <v>17</v>
      </c>
      <c r="B54" s="167" t="s">
        <v>3155</v>
      </c>
      <c r="C54" s="175" t="s">
        <v>3156</v>
      </c>
      <c r="D54" s="168" t="s">
        <v>792</v>
      </c>
      <c r="E54" s="169">
        <v>1</v>
      </c>
      <c r="F54" s="170"/>
      <c r="G54" s="171">
        <f>ROUND(E54*F54,2)</f>
        <v>0</v>
      </c>
      <c r="H54" s="170"/>
      <c r="I54" s="171">
        <f>ROUND(E54*H54,2)</f>
        <v>0</v>
      </c>
      <c r="J54" s="170"/>
      <c r="K54" s="171">
        <f>ROUND(E54*J54,2)</f>
        <v>0</v>
      </c>
      <c r="L54" s="171">
        <v>21</v>
      </c>
      <c r="M54" s="171">
        <f>G54*(1+L54/100)</f>
        <v>0</v>
      </c>
      <c r="N54" s="171">
        <v>0</v>
      </c>
      <c r="O54" s="171">
        <f>ROUND(E54*N54,2)</f>
        <v>0</v>
      </c>
      <c r="P54" s="171">
        <v>0</v>
      </c>
      <c r="Q54" s="171">
        <f>ROUND(E54*P54,2)</f>
        <v>0</v>
      </c>
      <c r="R54" s="171"/>
      <c r="S54" s="171" t="s">
        <v>255</v>
      </c>
      <c r="T54" s="172" t="s">
        <v>256</v>
      </c>
      <c r="U54" s="156">
        <v>0</v>
      </c>
      <c r="V54" s="156">
        <f>ROUND(E54*U54,2)</f>
        <v>0</v>
      </c>
      <c r="W54" s="156"/>
      <c r="X54" s="156" t="s">
        <v>3111</v>
      </c>
      <c r="Y54" s="147"/>
      <c r="Z54" s="147"/>
      <c r="AA54" s="147"/>
      <c r="AB54" s="147"/>
      <c r="AC54" s="147"/>
      <c r="AD54" s="147"/>
      <c r="AE54" s="147"/>
      <c r="AF54" s="147"/>
      <c r="AG54" s="147" t="s">
        <v>3112</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6" t="s">
        <v>127</v>
      </c>
      <c r="D55" s="157"/>
      <c r="E55" s="158">
        <v>1</v>
      </c>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260</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66">
        <v>18</v>
      </c>
      <c r="B56" s="167" t="s">
        <v>3157</v>
      </c>
      <c r="C56" s="175" t="s">
        <v>3158</v>
      </c>
      <c r="D56" s="168" t="s">
        <v>792</v>
      </c>
      <c r="E56" s="169">
        <v>1</v>
      </c>
      <c r="F56" s="170"/>
      <c r="G56" s="171">
        <f>ROUND(E56*F56,2)</f>
        <v>0</v>
      </c>
      <c r="H56" s="170"/>
      <c r="I56" s="171">
        <f>ROUND(E56*H56,2)</f>
        <v>0</v>
      </c>
      <c r="J56" s="170"/>
      <c r="K56" s="171">
        <f>ROUND(E56*J56,2)</f>
        <v>0</v>
      </c>
      <c r="L56" s="171">
        <v>21</v>
      </c>
      <c r="M56" s="171">
        <f>G56*(1+L56/100)</f>
        <v>0</v>
      </c>
      <c r="N56" s="171">
        <v>0</v>
      </c>
      <c r="O56" s="171">
        <f>ROUND(E56*N56,2)</f>
        <v>0</v>
      </c>
      <c r="P56" s="171">
        <v>0</v>
      </c>
      <c r="Q56" s="171">
        <f>ROUND(E56*P56,2)</f>
        <v>0</v>
      </c>
      <c r="R56" s="171"/>
      <c r="S56" s="171" t="s">
        <v>255</v>
      </c>
      <c r="T56" s="172" t="s">
        <v>256</v>
      </c>
      <c r="U56" s="156">
        <v>0</v>
      </c>
      <c r="V56" s="156">
        <f>ROUND(E56*U56,2)</f>
        <v>0</v>
      </c>
      <c r="W56" s="156"/>
      <c r="X56" s="156" t="s">
        <v>3111</v>
      </c>
      <c r="Y56" s="147"/>
      <c r="Z56" s="147"/>
      <c r="AA56" s="147"/>
      <c r="AB56" s="147"/>
      <c r="AC56" s="147"/>
      <c r="AD56" s="147"/>
      <c r="AE56" s="147"/>
      <c r="AF56" s="147"/>
      <c r="AG56" s="147" t="s">
        <v>3112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266" t="s">
        <v>3159</v>
      </c>
      <c r="D57" s="267"/>
      <c r="E57" s="267"/>
      <c r="F57" s="267"/>
      <c r="G57" s="267"/>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404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176" t="s">
        <v>127</v>
      </c>
      <c r="D58" s="157"/>
      <c r="E58" s="158">
        <v>1</v>
      </c>
      <c r="F58" s="156"/>
      <c r="G58" s="156"/>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260</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6">
        <v>19</v>
      </c>
      <c r="B59" s="167" t="s">
        <v>3160</v>
      </c>
      <c r="C59" s="175" t="s">
        <v>3161</v>
      </c>
      <c r="D59" s="168" t="s">
        <v>792</v>
      </c>
      <c r="E59" s="169">
        <v>1</v>
      </c>
      <c r="F59" s="170"/>
      <c r="G59" s="171">
        <f>ROUND(E59*F59,2)</f>
        <v>0</v>
      </c>
      <c r="H59" s="170"/>
      <c r="I59" s="171">
        <f>ROUND(E59*H59,2)</f>
        <v>0</v>
      </c>
      <c r="J59" s="170"/>
      <c r="K59" s="171">
        <f>ROUND(E59*J59,2)</f>
        <v>0</v>
      </c>
      <c r="L59" s="171">
        <v>21</v>
      </c>
      <c r="M59" s="171">
        <f>G59*(1+L59/100)</f>
        <v>0</v>
      </c>
      <c r="N59" s="171">
        <v>0</v>
      </c>
      <c r="O59" s="171">
        <f>ROUND(E59*N59,2)</f>
        <v>0</v>
      </c>
      <c r="P59" s="171">
        <v>0</v>
      </c>
      <c r="Q59" s="171">
        <f>ROUND(E59*P59,2)</f>
        <v>0</v>
      </c>
      <c r="R59" s="171"/>
      <c r="S59" s="171" t="s">
        <v>255</v>
      </c>
      <c r="T59" s="172" t="s">
        <v>256</v>
      </c>
      <c r="U59" s="156">
        <v>0</v>
      </c>
      <c r="V59" s="156">
        <f>ROUND(E59*U59,2)</f>
        <v>0</v>
      </c>
      <c r="W59" s="156"/>
      <c r="X59" s="156" t="s">
        <v>3111</v>
      </c>
      <c r="Y59" s="147"/>
      <c r="Z59" s="147"/>
      <c r="AA59" s="147"/>
      <c r="AB59" s="147"/>
      <c r="AC59" s="147"/>
      <c r="AD59" s="147"/>
      <c r="AE59" s="147"/>
      <c r="AF59" s="147"/>
      <c r="AG59" s="147" t="s">
        <v>3112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2.5" outlineLevel="1" x14ac:dyDescent="0.2">
      <c r="A60" s="154"/>
      <c r="B60" s="155"/>
      <c r="C60" s="266" t="s">
        <v>3162</v>
      </c>
      <c r="D60" s="267"/>
      <c r="E60" s="267"/>
      <c r="F60" s="267"/>
      <c r="G60" s="267"/>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404</v>
      </c>
      <c r="AH60" s="147"/>
      <c r="AI60" s="147"/>
      <c r="AJ60" s="147"/>
      <c r="AK60" s="147"/>
      <c r="AL60" s="147"/>
      <c r="AM60" s="147"/>
      <c r="AN60" s="147"/>
      <c r="AO60" s="147"/>
      <c r="AP60" s="147"/>
      <c r="AQ60" s="147"/>
      <c r="AR60" s="147"/>
      <c r="AS60" s="147"/>
      <c r="AT60" s="147"/>
      <c r="AU60" s="147"/>
      <c r="AV60" s="147"/>
      <c r="AW60" s="147"/>
      <c r="AX60" s="147"/>
      <c r="AY60" s="147"/>
      <c r="AZ60" s="147"/>
      <c r="BA60" s="185" t="str">
        <f>C60</f>
        <v>včetně zajištění fotodokumentace veškerých konstrukcí, které budou v průběhu výstavby skryty nebo zakryty. Zajištění fotodokumentace stávajícího stavu přístupových komunikací</v>
      </c>
      <c r="BB60" s="147"/>
      <c r="BC60" s="147"/>
      <c r="BD60" s="147"/>
      <c r="BE60" s="147"/>
      <c r="BF60" s="147"/>
      <c r="BG60" s="147"/>
      <c r="BH60" s="147"/>
    </row>
    <row r="61" spans="1:60" outlineLevel="1" x14ac:dyDescent="0.2">
      <c r="A61" s="154"/>
      <c r="B61" s="155"/>
      <c r="C61" s="176" t="s">
        <v>127</v>
      </c>
      <c r="D61" s="157"/>
      <c r="E61" s="158">
        <v>1</v>
      </c>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260</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6">
        <v>20</v>
      </c>
      <c r="B62" s="167" t="s">
        <v>3163</v>
      </c>
      <c r="C62" s="175" t="s">
        <v>3164</v>
      </c>
      <c r="D62" s="168" t="s">
        <v>792</v>
      </c>
      <c r="E62" s="169">
        <v>1</v>
      </c>
      <c r="F62" s="170"/>
      <c r="G62" s="171">
        <f>ROUND(E62*F62,2)</f>
        <v>0</v>
      </c>
      <c r="H62" s="170"/>
      <c r="I62" s="171">
        <f>ROUND(E62*H62,2)</f>
        <v>0</v>
      </c>
      <c r="J62" s="170"/>
      <c r="K62" s="171">
        <f>ROUND(E62*J62,2)</f>
        <v>0</v>
      </c>
      <c r="L62" s="171">
        <v>21</v>
      </c>
      <c r="M62" s="171">
        <f>G62*(1+L62/100)</f>
        <v>0</v>
      </c>
      <c r="N62" s="171">
        <v>0</v>
      </c>
      <c r="O62" s="171">
        <f>ROUND(E62*N62,2)</f>
        <v>0</v>
      </c>
      <c r="P62" s="171">
        <v>0</v>
      </c>
      <c r="Q62" s="171">
        <f>ROUND(E62*P62,2)</f>
        <v>0</v>
      </c>
      <c r="R62" s="171"/>
      <c r="S62" s="171" t="s">
        <v>255</v>
      </c>
      <c r="T62" s="172" t="s">
        <v>256</v>
      </c>
      <c r="U62" s="156">
        <v>0</v>
      </c>
      <c r="V62" s="156">
        <f>ROUND(E62*U62,2)</f>
        <v>0</v>
      </c>
      <c r="W62" s="156"/>
      <c r="X62" s="156" t="s">
        <v>3111</v>
      </c>
      <c r="Y62" s="147"/>
      <c r="Z62" s="147"/>
      <c r="AA62" s="147"/>
      <c r="AB62" s="147"/>
      <c r="AC62" s="147"/>
      <c r="AD62" s="147"/>
      <c r="AE62" s="147"/>
      <c r="AF62" s="147"/>
      <c r="AG62" s="147" t="s">
        <v>3112</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33.75" outlineLevel="1" x14ac:dyDescent="0.2">
      <c r="A63" s="154"/>
      <c r="B63" s="155"/>
      <c r="C63" s="266" t="s">
        <v>3165</v>
      </c>
      <c r="D63" s="267"/>
      <c r="E63" s="267"/>
      <c r="F63" s="267"/>
      <c r="G63" s="267"/>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404</v>
      </c>
      <c r="AH63" s="147"/>
      <c r="AI63" s="147"/>
      <c r="AJ63" s="147"/>
      <c r="AK63" s="147"/>
      <c r="AL63" s="147"/>
      <c r="AM63" s="147"/>
      <c r="AN63" s="147"/>
      <c r="AO63" s="147"/>
      <c r="AP63" s="147"/>
      <c r="AQ63" s="147"/>
      <c r="AR63" s="147"/>
      <c r="AS63" s="147"/>
      <c r="AT63" s="147"/>
      <c r="AU63" s="147"/>
      <c r="AV63" s="147"/>
      <c r="AW63" s="147"/>
      <c r="AX63" s="147"/>
      <c r="AY63" s="147"/>
      <c r="AZ63" s="147"/>
      <c r="BA63" s="185" t="str">
        <f>C63</f>
        <v>zkouškách, předání a převzetí díla nebo jeho částí, kolaudaci stavby včetně koordinační a kompletační činnosti podkladů celé stavby. Součinnost při zajištění všech kolaudačních souhlasů a povolení o nakládání s vodami, povinnosti vyplívající v souvislosti s předáním a převzetím díla nebo jeho části</v>
      </c>
      <c r="BB63" s="147"/>
      <c r="BC63" s="147"/>
      <c r="BD63" s="147"/>
      <c r="BE63" s="147"/>
      <c r="BF63" s="147"/>
      <c r="BG63" s="147"/>
      <c r="BH63" s="147"/>
    </row>
    <row r="64" spans="1:60" outlineLevel="1" x14ac:dyDescent="0.2">
      <c r="A64" s="154"/>
      <c r="B64" s="155"/>
      <c r="C64" s="176" t="s">
        <v>127</v>
      </c>
      <c r="D64" s="157"/>
      <c r="E64" s="158">
        <v>1</v>
      </c>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260</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66">
        <v>21</v>
      </c>
      <c r="B65" s="167" t="s">
        <v>3166</v>
      </c>
      <c r="C65" s="175" t="s">
        <v>3167</v>
      </c>
      <c r="D65" s="168" t="s">
        <v>792</v>
      </c>
      <c r="E65" s="169">
        <v>1</v>
      </c>
      <c r="F65" s="170"/>
      <c r="G65" s="171">
        <f>ROUND(E65*F65,2)</f>
        <v>0</v>
      </c>
      <c r="H65" s="170"/>
      <c r="I65" s="171">
        <f>ROUND(E65*H65,2)</f>
        <v>0</v>
      </c>
      <c r="J65" s="170"/>
      <c r="K65" s="171">
        <f>ROUND(E65*J65,2)</f>
        <v>0</v>
      </c>
      <c r="L65" s="171">
        <v>21</v>
      </c>
      <c r="M65" s="171">
        <f>G65*(1+L65/100)</f>
        <v>0</v>
      </c>
      <c r="N65" s="171">
        <v>0</v>
      </c>
      <c r="O65" s="171">
        <f>ROUND(E65*N65,2)</f>
        <v>0</v>
      </c>
      <c r="P65" s="171">
        <v>0</v>
      </c>
      <c r="Q65" s="171">
        <f>ROUND(E65*P65,2)</f>
        <v>0</v>
      </c>
      <c r="R65" s="171"/>
      <c r="S65" s="171" t="s">
        <v>255</v>
      </c>
      <c r="T65" s="172" t="s">
        <v>256</v>
      </c>
      <c r="U65" s="156">
        <v>0</v>
      </c>
      <c r="V65" s="156">
        <f>ROUND(E65*U65,2)</f>
        <v>0</v>
      </c>
      <c r="W65" s="156"/>
      <c r="X65" s="156" t="s">
        <v>3111</v>
      </c>
      <c r="Y65" s="147"/>
      <c r="Z65" s="147"/>
      <c r="AA65" s="147"/>
      <c r="AB65" s="147"/>
      <c r="AC65" s="147"/>
      <c r="AD65" s="147"/>
      <c r="AE65" s="147"/>
      <c r="AF65" s="147"/>
      <c r="AG65" s="147" t="s">
        <v>3112</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76" t="s">
        <v>127</v>
      </c>
      <c r="D66" s="157"/>
      <c r="E66" s="158">
        <v>1</v>
      </c>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260</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2.5" outlineLevel="1" x14ac:dyDescent="0.2">
      <c r="A67" s="166">
        <v>22</v>
      </c>
      <c r="B67" s="167" t="s">
        <v>3168</v>
      </c>
      <c r="C67" s="175" t="s">
        <v>3169</v>
      </c>
      <c r="D67" s="168" t="s">
        <v>792</v>
      </c>
      <c r="E67" s="169">
        <v>1</v>
      </c>
      <c r="F67" s="170"/>
      <c r="G67" s="171">
        <f>ROUND(E67*F67,2)</f>
        <v>0</v>
      </c>
      <c r="H67" s="170"/>
      <c r="I67" s="171">
        <f>ROUND(E67*H67,2)</f>
        <v>0</v>
      </c>
      <c r="J67" s="170"/>
      <c r="K67" s="171">
        <f>ROUND(E67*J67,2)</f>
        <v>0</v>
      </c>
      <c r="L67" s="171">
        <v>21</v>
      </c>
      <c r="M67" s="171">
        <f>G67*(1+L67/100)</f>
        <v>0</v>
      </c>
      <c r="N67" s="171">
        <v>0</v>
      </c>
      <c r="O67" s="171">
        <f>ROUND(E67*N67,2)</f>
        <v>0</v>
      </c>
      <c r="P67" s="171">
        <v>0</v>
      </c>
      <c r="Q67" s="171">
        <f>ROUND(E67*P67,2)</f>
        <v>0</v>
      </c>
      <c r="R67" s="171"/>
      <c r="S67" s="171" t="s">
        <v>255</v>
      </c>
      <c r="T67" s="172" t="s">
        <v>256</v>
      </c>
      <c r="U67" s="156">
        <v>0</v>
      </c>
      <c r="V67" s="156">
        <f>ROUND(E67*U67,2)</f>
        <v>0</v>
      </c>
      <c r="W67" s="156"/>
      <c r="X67" s="156" t="s">
        <v>3111</v>
      </c>
      <c r="Y67" s="147"/>
      <c r="Z67" s="147"/>
      <c r="AA67" s="147"/>
      <c r="AB67" s="147"/>
      <c r="AC67" s="147"/>
      <c r="AD67" s="147"/>
      <c r="AE67" s="147"/>
      <c r="AF67" s="147"/>
      <c r="AG67" s="147" t="s">
        <v>3112</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76" t="s">
        <v>127</v>
      </c>
      <c r="D68" s="157"/>
      <c r="E68" s="158">
        <v>1</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260</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2.5" outlineLevel="1" x14ac:dyDescent="0.2">
      <c r="A69" s="166">
        <v>23</v>
      </c>
      <c r="B69" s="167" t="s">
        <v>3170</v>
      </c>
      <c r="C69" s="175" t="s">
        <v>3171</v>
      </c>
      <c r="D69" s="168" t="s">
        <v>792</v>
      </c>
      <c r="E69" s="169">
        <v>1</v>
      </c>
      <c r="F69" s="170"/>
      <c r="G69" s="171">
        <f>ROUND(E69*F69,2)</f>
        <v>0</v>
      </c>
      <c r="H69" s="170"/>
      <c r="I69" s="171">
        <f>ROUND(E69*H69,2)</f>
        <v>0</v>
      </c>
      <c r="J69" s="170"/>
      <c r="K69" s="171">
        <f>ROUND(E69*J69,2)</f>
        <v>0</v>
      </c>
      <c r="L69" s="171">
        <v>21</v>
      </c>
      <c r="M69" s="171">
        <f>G69*(1+L69/100)</f>
        <v>0</v>
      </c>
      <c r="N69" s="171">
        <v>0</v>
      </c>
      <c r="O69" s="171">
        <f>ROUND(E69*N69,2)</f>
        <v>0</v>
      </c>
      <c r="P69" s="171">
        <v>0</v>
      </c>
      <c r="Q69" s="171">
        <f>ROUND(E69*P69,2)</f>
        <v>0</v>
      </c>
      <c r="R69" s="171"/>
      <c r="S69" s="171" t="s">
        <v>255</v>
      </c>
      <c r="T69" s="172" t="s">
        <v>256</v>
      </c>
      <c r="U69" s="156">
        <v>0</v>
      </c>
      <c r="V69" s="156">
        <f>ROUND(E69*U69,2)</f>
        <v>0</v>
      </c>
      <c r="W69" s="156"/>
      <c r="X69" s="156" t="s">
        <v>3111</v>
      </c>
      <c r="Y69" s="147"/>
      <c r="Z69" s="147"/>
      <c r="AA69" s="147"/>
      <c r="AB69" s="147"/>
      <c r="AC69" s="147"/>
      <c r="AD69" s="147"/>
      <c r="AE69" s="147"/>
      <c r="AF69" s="147"/>
      <c r="AG69" s="147" t="s">
        <v>3112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76" t="s">
        <v>127</v>
      </c>
      <c r="D70" s="157"/>
      <c r="E70" s="158">
        <v>1</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260</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66">
        <v>24</v>
      </c>
      <c r="B71" s="167" t="s">
        <v>3172</v>
      </c>
      <c r="C71" s="175" t="s">
        <v>3173</v>
      </c>
      <c r="D71" s="168" t="s">
        <v>792</v>
      </c>
      <c r="E71" s="169">
        <v>1</v>
      </c>
      <c r="F71" s="170"/>
      <c r="G71" s="171">
        <f>ROUND(E71*F71,2)</f>
        <v>0</v>
      </c>
      <c r="H71" s="170"/>
      <c r="I71" s="171">
        <f>ROUND(E71*H71,2)</f>
        <v>0</v>
      </c>
      <c r="J71" s="170"/>
      <c r="K71" s="171">
        <f>ROUND(E71*J71,2)</f>
        <v>0</v>
      </c>
      <c r="L71" s="171">
        <v>21</v>
      </c>
      <c r="M71" s="171">
        <f>G71*(1+L71/100)</f>
        <v>0</v>
      </c>
      <c r="N71" s="171">
        <v>0</v>
      </c>
      <c r="O71" s="171">
        <f>ROUND(E71*N71,2)</f>
        <v>0</v>
      </c>
      <c r="P71" s="171">
        <v>0</v>
      </c>
      <c r="Q71" s="171">
        <f>ROUND(E71*P71,2)</f>
        <v>0</v>
      </c>
      <c r="R71" s="171"/>
      <c r="S71" s="171" t="s">
        <v>255</v>
      </c>
      <c r="T71" s="172" t="s">
        <v>256</v>
      </c>
      <c r="U71" s="156">
        <v>0</v>
      </c>
      <c r="V71" s="156">
        <f>ROUND(E71*U71,2)</f>
        <v>0</v>
      </c>
      <c r="W71" s="156"/>
      <c r="X71" s="156" t="s">
        <v>3111</v>
      </c>
      <c r="Y71" s="147"/>
      <c r="Z71" s="147"/>
      <c r="AA71" s="147"/>
      <c r="AB71" s="147"/>
      <c r="AC71" s="147"/>
      <c r="AD71" s="147"/>
      <c r="AE71" s="147"/>
      <c r="AF71" s="147"/>
      <c r="AG71" s="147" t="s">
        <v>3112</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76" t="s">
        <v>127</v>
      </c>
      <c r="D72" s="157"/>
      <c r="E72" s="158">
        <v>1</v>
      </c>
      <c r="F72" s="156"/>
      <c r="G72" s="1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260</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6">
        <v>25</v>
      </c>
      <c r="B73" s="167" t="s">
        <v>3174</v>
      </c>
      <c r="C73" s="175" t="s">
        <v>3175</v>
      </c>
      <c r="D73" s="168" t="s">
        <v>3110</v>
      </c>
      <c r="E73" s="169">
        <v>1</v>
      </c>
      <c r="F73" s="170"/>
      <c r="G73" s="171">
        <f>ROUND(E73*F73,2)</f>
        <v>0</v>
      </c>
      <c r="H73" s="170"/>
      <c r="I73" s="171">
        <f>ROUND(E73*H73,2)</f>
        <v>0</v>
      </c>
      <c r="J73" s="170"/>
      <c r="K73" s="171">
        <f>ROUND(E73*J73,2)</f>
        <v>0</v>
      </c>
      <c r="L73" s="171">
        <v>21</v>
      </c>
      <c r="M73" s="171">
        <f>G73*(1+L73/100)</f>
        <v>0</v>
      </c>
      <c r="N73" s="171">
        <v>0</v>
      </c>
      <c r="O73" s="171">
        <f>ROUND(E73*N73,2)</f>
        <v>0</v>
      </c>
      <c r="P73" s="171">
        <v>0</v>
      </c>
      <c r="Q73" s="171">
        <f>ROUND(E73*P73,2)</f>
        <v>0</v>
      </c>
      <c r="R73" s="171"/>
      <c r="S73" s="171" t="s">
        <v>337</v>
      </c>
      <c r="T73" s="172" t="s">
        <v>256</v>
      </c>
      <c r="U73" s="156">
        <v>0</v>
      </c>
      <c r="V73" s="156">
        <f>ROUND(E73*U73,2)</f>
        <v>0</v>
      </c>
      <c r="W73" s="156"/>
      <c r="X73" s="156" t="s">
        <v>3111</v>
      </c>
      <c r="Y73" s="147"/>
      <c r="Z73" s="147"/>
      <c r="AA73" s="147"/>
      <c r="AB73" s="147"/>
      <c r="AC73" s="147"/>
      <c r="AD73" s="147"/>
      <c r="AE73" s="147"/>
      <c r="AF73" s="147"/>
      <c r="AG73" s="147" t="s">
        <v>3112</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266" t="s">
        <v>3176</v>
      </c>
      <c r="D74" s="267"/>
      <c r="E74" s="267"/>
      <c r="F74" s="267"/>
      <c r="G74" s="267"/>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404</v>
      </c>
      <c r="AH74" s="147"/>
      <c r="AI74" s="147"/>
      <c r="AJ74" s="147"/>
      <c r="AK74" s="147"/>
      <c r="AL74" s="147"/>
      <c r="AM74" s="147"/>
      <c r="AN74" s="147"/>
      <c r="AO74" s="147"/>
      <c r="AP74" s="147"/>
      <c r="AQ74" s="147"/>
      <c r="AR74" s="147"/>
      <c r="AS74" s="147"/>
      <c r="AT74" s="147"/>
      <c r="AU74" s="147"/>
      <c r="AV74" s="147"/>
      <c r="AW74" s="147"/>
      <c r="AX74" s="147"/>
      <c r="AY74" s="147"/>
      <c r="AZ74" s="147"/>
      <c r="BA74" s="185" t="str">
        <f>C74</f>
        <v>Náklady na vyhotovení dokumentace skutečného provedení stavby a její předání objednateli v požadované formě a požadovaném počtu.</v>
      </c>
      <c r="BB74" s="147"/>
      <c r="BC74" s="147"/>
      <c r="BD74" s="147"/>
      <c r="BE74" s="147"/>
      <c r="BF74" s="147"/>
      <c r="BG74" s="147"/>
      <c r="BH74" s="147"/>
    </row>
    <row r="75" spans="1:60" outlineLevel="1" x14ac:dyDescent="0.2">
      <c r="A75" s="154"/>
      <c r="B75" s="155"/>
      <c r="C75" s="176" t="s">
        <v>127</v>
      </c>
      <c r="D75" s="157"/>
      <c r="E75" s="158">
        <v>1</v>
      </c>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260</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66">
        <v>26</v>
      </c>
      <c r="B76" s="167" t="s">
        <v>3177</v>
      </c>
      <c r="C76" s="175" t="s">
        <v>3178</v>
      </c>
      <c r="D76" s="168" t="s">
        <v>792</v>
      </c>
      <c r="E76" s="169">
        <v>1</v>
      </c>
      <c r="F76" s="170"/>
      <c r="G76" s="171">
        <f>ROUND(E76*F76,2)</f>
        <v>0</v>
      </c>
      <c r="H76" s="170"/>
      <c r="I76" s="171">
        <f>ROUND(E76*H76,2)</f>
        <v>0</v>
      </c>
      <c r="J76" s="170"/>
      <c r="K76" s="171">
        <f>ROUND(E76*J76,2)</f>
        <v>0</v>
      </c>
      <c r="L76" s="171">
        <v>21</v>
      </c>
      <c r="M76" s="171">
        <f>G76*(1+L76/100)</f>
        <v>0</v>
      </c>
      <c r="N76" s="171">
        <v>0</v>
      </c>
      <c r="O76" s="171">
        <f>ROUND(E76*N76,2)</f>
        <v>0</v>
      </c>
      <c r="P76" s="171">
        <v>0</v>
      </c>
      <c r="Q76" s="171">
        <f>ROUND(E76*P76,2)</f>
        <v>0</v>
      </c>
      <c r="R76" s="171"/>
      <c r="S76" s="171" t="s">
        <v>255</v>
      </c>
      <c r="T76" s="172" t="s">
        <v>256</v>
      </c>
      <c r="U76" s="156">
        <v>0</v>
      </c>
      <c r="V76" s="156">
        <f>ROUND(E76*U76,2)</f>
        <v>0</v>
      </c>
      <c r="W76" s="156"/>
      <c r="X76" s="156" t="s">
        <v>3111</v>
      </c>
      <c r="Y76" s="147"/>
      <c r="Z76" s="147"/>
      <c r="AA76" s="147"/>
      <c r="AB76" s="147"/>
      <c r="AC76" s="147"/>
      <c r="AD76" s="147"/>
      <c r="AE76" s="147"/>
      <c r="AF76" s="147"/>
      <c r="AG76" s="147" t="s">
        <v>3112</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76" t="s">
        <v>127</v>
      </c>
      <c r="D77" s="157"/>
      <c r="E77" s="158">
        <v>1</v>
      </c>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260</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66">
        <v>27</v>
      </c>
      <c r="B78" s="167" t="s">
        <v>3179</v>
      </c>
      <c r="C78" s="175" t="s">
        <v>3180</v>
      </c>
      <c r="D78" s="168" t="s">
        <v>792</v>
      </c>
      <c r="E78" s="169">
        <v>1</v>
      </c>
      <c r="F78" s="170"/>
      <c r="G78" s="171">
        <f>ROUND(E78*F78,2)</f>
        <v>0</v>
      </c>
      <c r="H78" s="170"/>
      <c r="I78" s="171">
        <f>ROUND(E78*H78,2)</f>
        <v>0</v>
      </c>
      <c r="J78" s="170"/>
      <c r="K78" s="171">
        <f>ROUND(E78*J78,2)</f>
        <v>0</v>
      </c>
      <c r="L78" s="171">
        <v>21</v>
      </c>
      <c r="M78" s="171">
        <f>G78*(1+L78/100)</f>
        <v>0</v>
      </c>
      <c r="N78" s="171">
        <v>0</v>
      </c>
      <c r="O78" s="171">
        <f>ROUND(E78*N78,2)</f>
        <v>0</v>
      </c>
      <c r="P78" s="171">
        <v>0</v>
      </c>
      <c r="Q78" s="171">
        <f>ROUND(E78*P78,2)</f>
        <v>0</v>
      </c>
      <c r="R78" s="171"/>
      <c r="S78" s="171" t="s">
        <v>255</v>
      </c>
      <c r="T78" s="172" t="s">
        <v>256</v>
      </c>
      <c r="U78" s="156">
        <v>0</v>
      </c>
      <c r="V78" s="156">
        <f>ROUND(E78*U78,2)</f>
        <v>0</v>
      </c>
      <c r="W78" s="156"/>
      <c r="X78" s="156" t="s">
        <v>257</v>
      </c>
      <c r="Y78" s="147"/>
      <c r="Z78" s="147"/>
      <c r="AA78" s="147"/>
      <c r="AB78" s="147"/>
      <c r="AC78" s="147"/>
      <c r="AD78" s="147"/>
      <c r="AE78" s="147"/>
      <c r="AF78" s="147"/>
      <c r="AG78" s="147" t="s">
        <v>258</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266" t="s">
        <v>3181</v>
      </c>
      <c r="D79" s="267"/>
      <c r="E79" s="267"/>
      <c r="F79" s="267"/>
      <c r="G79" s="267"/>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404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176" t="s">
        <v>127</v>
      </c>
      <c r="D80" s="157"/>
      <c r="E80" s="158">
        <v>1</v>
      </c>
      <c r="F80" s="156"/>
      <c r="G80" s="156"/>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260</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33.75" outlineLevel="1" x14ac:dyDescent="0.2">
      <c r="A81" s="166">
        <v>28</v>
      </c>
      <c r="B81" s="167" t="s">
        <v>3182</v>
      </c>
      <c r="C81" s="175" t="s">
        <v>3183</v>
      </c>
      <c r="D81" s="168" t="s">
        <v>792</v>
      </c>
      <c r="E81" s="169">
        <v>1</v>
      </c>
      <c r="F81" s="170"/>
      <c r="G81" s="171">
        <f>ROUND(E81*F81,2)</f>
        <v>0</v>
      </c>
      <c r="H81" s="170"/>
      <c r="I81" s="171">
        <f>ROUND(E81*H81,2)</f>
        <v>0</v>
      </c>
      <c r="J81" s="170"/>
      <c r="K81" s="171">
        <f>ROUND(E81*J81,2)</f>
        <v>0</v>
      </c>
      <c r="L81" s="171">
        <v>21</v>
      </c>
      <c r="M81" s="171">
        <f>G81*(1+L81/100)</f>
        <v>0</v>
      </c>
      <c r="N81" s="171">
        <v>0</v>
      </c>
      <c r="O81" s="171">
        <f>ROUND(E81*N81,2)</f>
        <v>0</v>
      </c>
      <c r="P81" s="171">
        <v>0</v>
      </c>
      <c r="Q81" s="171">
        <f>ROUND(E81*P81,2)</f>
        <v>0</v>
      </c>
      <c r="R81" s="171"/>
      <c r="S81" s="171" t="s">
        <v>255</v>
      </c>
      <c r="T81" s="172" t="s">
        <v>256</v>
      </c>
      <c r="U81" s="156">
        <v>0</v>
      </c>
      <c r="V81" s="156">
        <f>ROUND(E81*U81,2)</f>
        <v>0</v>
      </c>
      <c r="W81" s="156"/>
      <c r="X81" s="156" t="s">
        <v>3111</v>
      </c>
      <c r="Y81" s="147"/>
      <c r="Z81" s="147"/>
      <c r="AA81" s="147"/>
      <c r="AB81" s="147"/>
      <c r="AC81" s="147"/>
      <c r="AD81" s="147"/>
      <c r="AE81" s="147"/>
      <c r="AF81" s="147"/>
      <c r="AG81" s="147" t="s">
        <v>3112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266" t="s">
        <v>3184</v>
      </c>
      <c r="D82" s="267"/>
      <c r="E82" s="267"/>
      <c r="F82" s="267"/>
      <c r="G82" s="267"/>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404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176" t="s">
        <v>127</v>
      </c>
      <c r="D83" s="157"/>
      <c r="E83" s="158">
        <v>1</v>
      </c>
      <c r="F83" s="156"/>
      <c r="G83" s="156"/>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260</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3"/>
      <c r="B84" s="4"/>
      <c r="C84" s="177"/>
      <c r="D84" s="6"/>
      <c r="E84" s="3"/>
      <c r="F84" s="3"/>
      <c r="G84" s="3"/>
      <c r="H84" s="3"/>
      <c r="I84" s="3"/>
      <c r="J84" s="3"/>
      <c r="K84" s="3"/>
      <c r="L84" s="3"/>
      <c r="M84" s="3"/>
      <c r="N84" s="3"/>
      <c r="O84" s="3"/>
      <c r="P84" s="3"/>
      <c r="Q84" s="3"/>
      <c r="R84" s="3"/>
      <c r="S84" s="3"/>
      <c r="T84" s="3"/>
      <c r="U84" s="3"/>
      <c r="V84" s="3"/>
      <c r="W84" s="3"/>
      <c r="X84" s="3"/>
      <c r="AE84">
        <v>15</v>
      </c>
      <c r="AF84">
        <v>21</v>
      </c>
      <c r="AG84" t="s">
        <v>237</v>
      </c>
    </row>
    <row r="85" spans="1:60" x14ac:dyDescent="0.2">
      <c r="A85" s="150"/>
      <c r="B85" s="151" t="s">
        <v>29</v>
      </c>
      <c r="C85" s="178"/>
      <c r="D85" s="152"/>
      <c r="E85" s="153"/>
      <c r="F85" s="153"/>
      <c r="G85" s="173">
        <f>G8+G34</f>
        <v>0</v>
      </c>
      <c r="H85" s="3"/>
      <c r="I85" s="3"/>
      <c r="J85" s="3"/>
      <c r="K85" s="3"/>
      <c r="L85" s="3"/>
      <c r="M85" s="3"/>
      <c r="N85" s="3"/>
      <c r="O85" s="3"/>
      <c r="P85" s="3"/>
      <c r="Q85" s="3"/>
      <c r="R85" s="3"/>
      <c r="S85" s="3"/>
      <c r="T85" s="3"/>
      <c r="U85" s="3"/>
      <c r="V85" s="3"/>
      <c r="W85" s="3"/>
      <c r="X85" s="3"/>
      <c r="AE85">
        <f>SUMIF(L7:L83,AE84,G7:G83)</f>
        <v>0</v>
      </c>
      <c r="AF85">
        <f>SUMIF(L7:L83,AF84,G7:G83)</f>
        <v>0</v>
      </c>
      <c r="AG85" t="s">
        <v>372</v>
      </c>
    </row>
    <row r="86" spans="1:60" x14ac:dyDescent="0.2">
      <c r="C86" s="179"/>
      <c r="D86" s="10"/>
      <c r="AG86" t="s">
        <v>373</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wNqTYJizcTXpNfVh2c04hj87dZrEnt66SOLfhfbjSncLnU++aS8rWdF8PBStZGnFW1dFxO5VWMxitJU75QhAg==" saltValue="51jLlCUCFW2JLX8LyJAeHw==" spinCount="100000" sheet="1"/>
  <mergeCells count="22">
    <mergeCell ref="C36:G36"/>
    <mergeCell ref="A1:G1"/>
    <mergeCell ref="C2:G2"/>
    <mergeCell ref="C3:G3"/>
    <mergeCell ref="C4:G4"/>
    <mergeCell ref="C10:G10"/>
    <mergeCell ref="C13:G13"/>
    <mergeCell ref="C16:G16"/>
    <mergeCell ref="C19:G19"/>
    <mergeCell ref="C24:G24"/>
    <mergeCell ref="C27:G27"/>
    <mergeCell ref="C32:G32"/>
    <mergeCell ref="C63:G63"/>
    <mergeCell ref="C74:G74"/>
    <mergeCell ref="C79:G79"/>
    <mergeCell ref="C82:G82"/>
    <mergeCell ref="C37:G37"/>
    <mergeCell ref="C40:G40"/>
    <mergeCell ref="C45:G45"/>
    <mergeCell ref="C52:G52"/>
    <mergeCell ref="C57:G57"/>
    <mergeCell ref="C60:G6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84</vt:i4>
      </vt:variant>
    </vt:vector>
  </HeadingPairs>
  <TitlesOfParts>
    <vt:vector size="106" baseType="lpstr">
      <vt:lpstr>Pokyny pro vyplnění</vt:lpstr>
      <vt:lpstr>Stavba</vt:lpstr>
      <vt:lpstr>VzorPolozky</vt:lpstr>
      <vt:lpstr>Přesuny 01 Pol</vt:lpstr>
      <vt:lpstr>SO.01 01 Pol</vt:lpstr>
      <vt:lpstr>SO.01 02 Pol</vt:lpstr>
      <vt:lpstr>SO.01 D.1.4.1 Pol</vt:lpstr>
      <vt:lpstr>SO.01 D.1.4.2 Pol</vt:lpstr>
      <vt:lpstr>SO.01 D.1.4.3 Pol</vt:lpstr>
      <vt:lpstr>SO.01 D.1.4.4 Pol</vt:lpstr>
      <vt:lpstr>SO.01 D.1.4.5 Pol</vt:lpstr>
      <vt:lpstr>SO.01 D.1.4.6 Pol</vt:lpstr>
      <vt:lpstr>SO.01 D.1.4.7 Pol</vt:lpstr>
      <vt:lpstr>SO.02 01 Pol</vt:lpstr>
      <vt:lpstr>SO.02 02 Pol</vt:lpstr>
      <vt:lpstr>SO.02 D.1.4.1 Pol</vt:lpstr>
      <vt:lpstr>SO.02 D.1.4.3 Pol</vt:lpstr>
      <vt:lpstr>SO.02 D.1.4.4 Pol</vt:lpstr>
      <vt:lpstr>SO.02 D.1.4.5 Pol</vt:lpstr>
      <vt:lpstr>SO.02 D.1.4.6 Pol</vt:lpstr>
      <vt:lpstr>SO.02 D.1.4.7 Pol</vt:lpstr>
      <vt:lpstr>VN,ON 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'Přesuny 01 Pol'!Názvy_tisku</vt:lpstr>
      <vt:lpstr>'SO.01 01 Pol'!Názvy_tisku</vt:lpstr>
      <vt:lpstr>'SO.01 02 Pol'!Názvy_tisku</vt:lpstr>
      <vt:lpstr>'SO.01 D.1.4.1 Pol'!Názvy_tisku</vt:lpstr>
      <vt:lpstr>'SO.01 D.1.4.2 Pol'!Názvy_tisku</vt:lpstr>
      <vt:lpstr>'SO.01 D.1.4.3 Pol'!Názvy_tisku</vt:lpstr>
      <vt:lpstr>'SO.01 D.1.4.4 Pol'!Názvy_tisku</vt:lpstr>
      <vt:lpstr>'SO.01 D.1.4.5 Pol'!Názvy_tisku</vt:lpstr>
      <vt:lpstr>'SO.01 D.1.4.6 Pol'!Názvy_tisku</vt:lpstr>
      <vt:lpstr>'SO.01 D.1.4.7 Pol'!Názvy_tisku</vt:lpstr>
      <vt:lpstr>'SO.02 01 Pol'!Názvy_tisku</vt:lpstr>
      <vt:lpstr>'SO.02 02 Pol'!Názvy_tisku</vt:lpstr>
      <vt:lpstr>'SO.02 D.1.4.1 Pol'!Názvy_tisku</vt:lpstr>
      <vt:lpstr>'SO.02 D.1.4.3 Pol'!Názvy_tisku</vt:lpstr>
      <vt:lpstr>'SO.02 D.1.4.4 Pol'!Názvy_tisku</vt:lpstr>
      <vt:lpstr>'SO.02 D.1.4.5 Pol'!Názvy_tisku</vt:lpstr>
      <vt:lpstr>'SO.02 D.1.4.6 Pol'!Názvy_tisku</vt:lpstr>
      <vt:lpstr>'SO.02 D.1.4.7 Pol'!Názvy_tisku</vt:lpstr>
      <vt:lpstr>'VN,ON 03 Pol'!Názvy_tisku</vt:lpstr>
      <vt:lpstr>oadresa</vt:lpstr>
      <vt:lpstr>Stavba!Objednatel</vt:lpstr>
      <vt:lpstr>Stavba!Objekt</vt:lpstr>
      <vt:lpstr>'Přesuny 01 Pol'!Oblast_tisku</vt:lpstr>
      <vt:lpstr>'SO.01 01 Pol'!Oblast_tisku</vt:lpstr>
      <vt:lpstr>'SO.01 02 Pol'!Oblast_tisku</vt:lpstr>
      <vt:lpstr>'SO.01 D.1.4.1 Pol'!Oblast_tisku</vt:lpstr>
      <vt:lpstr>'SO.01 D.1.4.2 Pol'!Oblast_tisku</vt:lpstr>
      <vt:lpstr>'SO.01 D.1.4.3 Pol'!Oblast_tisku</vt:lpstr>
      <vt:lpstr>'SO.01 D.1.4.4 Pol'!Oblast_tisku</vt:lpstr>
      <vt:lpstr>'SO.01 D.1.4.5 Pol'!Oblast_tisku</vt:lpstr>
      <vt:lpstr>'SO.01 D.1.4.6 Pol'!Oblast_tisku</vt:lpstr>
      <vt:lpstr>'SO.01 D.1.4.7 Pol'!Oblast_tisku</vt:lpstr>
      <vt:lpstr>'SO.02 01 Pol'!Oblast_tisku</vt:lpstr>
      <vt:lpstr>'SO.02 02 Pol'!Oblast_tisku</vt:lpstr>
      <vt:lpstr>'SO.02 D.1.4.1 Pol'!Oblast_tisku</vt:lpstr>
      <vt:lpstr>'SO.02 D.1.4.3 Pol'!Oblast_tisku</vt:lpstr>
      <vt:lpstr>'SO.02 D.1.4.4 Pol'!Oblast_tisku</vt:lpstr>
      <vt:lpstr>'SO.02 D.1.4.5 Pol'!Oblast_tisku</vt:lpstr>
      <vt:lpstr>'SO.02 D.1.4.6 Pol'!Oblast_tisku</vt:lpstr>
      <vt:lpstr>'SO.02 D.1.4.7 Pol'!Oblast_tisku</vt:lpstr>
      <vt:lpstr>Stavba!Oblast_tisku</vt:lpstr>
      <vt:lpstr>'VN,ON 03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Švábová</dc:creator>
  <cp:lastModifiedBy>101152</cp:lastModifiedBy>
  <cp:lastPrinted>2019-03-19T12:27:02Z</cp:lastPrinted>
  <dcterms:created xsi:type="dcterms:W3CDTF">2009-04-08T07:15:50Z</dcterms:created>
  <dcterms:modified xsi:type="dcterms:W3CDTF">2021-12-28T19:15:46Z</dcterms:modified>
</cp:coreProperties>
</file>