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rubova\VEREJNE ZAKAZKY SNO A SZZ\2022\2022_KRN\KRN_2022_XX_M.Al-ce-modernizace a rozvoj pracovist\Vyzva+prilohy\"/>
    </mc:Choice>
  </mc:AlternateContent>
  <xr:revisionPtr revIDLastSave="0" documentId="13_ncr:1_{B9DAC9FE-0794-4F6F-A93C-3F3C1AE604DF}" xr6:coauthVersionLast="47" xr6:coauthVersionMax="47" xr10:uidLastSave="{00000000-0000-0000-0000-000000000000}"/>
  <bookViews>
    <workbookView xWindow="-120" yWindow="-120" windowWidth="29040" windowHeight="15840" tabRatio="788" xr2:uid="{00000000-000D-0000-FFFF-FFFF00000000}"/>
  </bookViews>
  <sheets>
    <sheet name="Stavba" sheetId="1" r:id="rId1"/>
    <sheet name="1 01 KL" sheetId="2" r:id="rId2"/>
    <sheet name="1 01 Rek" sheetId="3" r:id="rId3"/>
    <sheet name="1 01 Pol" sheetId="4" r:id="rId4"/>
    <sheet name="1 02 KL" sheetId="5" r:id="rId5"/>
    <sheet name="1 02 Rek" sheetId="6" r:id="rId6"/>
    <sheet name="1 02 Pol" sheetId="7" r:id="rId7"/>
    <sheet name="1 03 KL" sheetId="8" r:id="rId8"/>
    <sheet name="1 03 Rek" sheetId="9" r:id="rId9"/>
    <sheet name="1 03 Pol" sheetId="10" r:id="rId10"/>
    <sheet name="1 04 KL" sheetId="11" r:id="rId11"/>
    <sheet name="1 04 Rek" sheetId="12" r:id="rId12"/>
    <sheet name="1 04 Pol" sheetId="13" r:id="rId13"/>
    <sheet name="1 05 KL" sheetId="14" r:id="rId14"/>
    <sheet name="1 05 Rek" sheetId="15" r:id="rId15"/>
    <sheet name="1 05 Pol" sheetId="16" r:id="rId16"/>
    <sheet name="1 06 KL" sheetId="17" r:id="rId17"/>
    <sheet name="1 06 Rek" sheetId="18" r:id="rId18"/>
    <sheet name="1 06 Pol" sheetId="19" r:id="rId19"/>
    <sheet name="1 07 KL" sheetId="20" r:id="rId20"/>
    <sheet name="1 07 Rek" sheetId="21" r:id="rId21"/>
    <sheet name="1 07 Pol" sheetId="22" r:id="rId22"/>
    <sheet name="1 08 KL" sheetId="23" r:id="rId23"/>
    <sheet name="1 08 Rek" sheetId="24" r:id="rId24"/>
    <sheet name="1 08 Pol" sheetId="25" r:id="rId25"/>
  </sheets>
  <definedNames>
    <definedName name="CelkemObjekty" localSheetId="0">Stavba!$F$31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'1 01 Pol'!$1:$6</definedName>
    <definedName name="_xlnm.Print_Titles" localSheetId="2">'1 01 Rek'!$1:$6</definedName>
    <definedName name="_xlnm.Print_Titles" localSheetId="6">'1 02 Pol'!$1:$6</definedName>
    <definedName name="_xlnm.Print_Titles" localSheetId="5">'1 02 Rek'!$1:$6</definedName>
    <definedName name="_xlnm.Print_Titles" localSheetId="9">'1 03 Pol'!$1:$6</definedName>
    <definedName name="_xlnm.Print_Titles" localSheetId="8">'1 03 Rek'!$1:$6</definedName>
    <definedName name="_xlnm.Print_Titles" localSheetId="12">'1 04 Pol'!$1:$6</definedName>
    <definedName name="_xlnm.Print_Titles" localSheetId="11">'1 04 Rek'!$1:$6</definedName>
    <definedName name="_xlnm.Print_Titles" localSheetId="15">'1 05 Pol'!$1:$6</definedName>
    <definedName name="_xlnm.Print_Titles" localSheetId="14">'1 05 Rek'!$1:$6</definedName>
    <definedName name="_xlnm.Print_Titles" localSheetId="18">'1 06 Pol'!$1:$6</definedName>
    <definedName name="_xlnm.Print_Titles" localSheetId="17">'1 06 Rek'!$1:$6</definedName>
    <definedName name="_xlnm.Print_Titles" localSheetId="21">'1 07 Pol'!$1:$6</definedName>
    <definedName name="_xlnm.Print_Titles" localSheetId="20">'1 07 Rek'!$1:$6</definedName>
    <definedName name="_xlnm.Print_Titles" localSheetId="24">'1 08 Pol'!$1:$6</definedName>
    <definedName name="_xlnm.Print_Titles" localSheetId="23">'1 08 Rek'!$1:$6</definedName>
    <definedName name="Objednatel" localSheetId="0">Stavba!$D$11</definedName>
    <definedName name="Objekt" localSheetId="0">Stavba!$B$29</definedName>
    <definedName name="_xlnm.Print_Area" localSheetId="1">'1 01 KL'!$A$1:$G$45</definedName>
    <definedName name="_xlnm.Print_Area" localSheetId="3">'1 01 Pol'!$A$1:$K$29</definedName>
    <definedName name="_xlnm.Print_Area" localSheetId="2">'1 01 Rek'!$A$1:$I$22</definedName>
    <definedName name="_xlnm.Print_Area" localSheetId="4">'1 02 KL'!$A$1:$G$45</definedName>
    <definedName name="_xlnm.Print_Area" localSheetId="6">'1 02 Pol'!$A$1:$K$27</definedName>
    <definedName name="_xlnm.Print_Area" localSheetId="5">'1 02 Rek'!$A$1:$I$22</definedName>
    <definedName name="_xlnm.Print_Area" localSheetId="7">'1 03 KL'!$A$1:$G$45</definedName>
    <definedName name="_xlnm.Print_Area" localSheetId="9">'1 03 Pol'!$A$1:$K$33</definedName>
    <definedName name="_xlnm.Print_Area" localSheetId="8">'1 03 Rek'!$A$1:$I$23</definedName>
    <definedName name="_xlnm.Print_Area" localSheetId="10">'1 04 KL'!$A$1:$G$45</definedName>
    <definedName name="_xlnm.Print_Area" localSheetId="12">'1 04 Pol'!$A$1:$K$378</definedName>
    <definedName name="_xlnm.Print_Area" localSheetId="11">'1 04 Rek'!$A$1:$I$40</definedName>
    <definedName name="_xlnm.Print_Area" localSheetId="13">'1 05 KL'!$A$1:$G$45</definedName>
    <definedName name="_xlnm.Print_Area" localSheetId="15">'1 05 Pol'!$A$1:$K$130</definedName>
    <definedName name="_xlnm.Print_Area" localSheetId="14">'1 05 Rek'!$A$1:$I$32</definedName>
    <definedName name="_xlnm.Print_Area" localSheetId="16">'1 06 KL'!$A$1:$G$45</definedName>
    <definedName name="_xlnm.Print_Area" localSheetId="18">'1 06 Pol'!$A$1:$K$111</definedName>
    <definedName name="_xlnm.Print_Area" localSheetId="17">'1 06 Rek'!$A$1:$I$28</definedName>
    <definedName name="_xlnm.Print_Area" localSheetId="19">'1 07 KL'!$A$1:$G$45</definedName>
    <definedName name="_xlnm.Print_Area" localSheetId="21">'1 07 Pol'!$A$1:$K$47</definedName>
    <definedName name="_xlnm.Print_Area" localSheetId="20">'1 07 Rek'!$A$1:$I$26</definedName>
    <definedName name="_xlnm.Print_Area" localSheetId="22">'1 08 KL'!$A$1:$G$45</definedName>
    <definedName name="_xlnm.Print_Area" localSheetId="24">'1 08 Pol'!$A$1:$K$9</definedName>
    <definedName name="_xlnm.Print_Area" localSheetId="23">'1 08 Rek'!$A$1:$I$22</definedName>
    <definedName name="_xlnm.Print_Area" localSheetId="0">Stavba!$B$1:$J$101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lin" localSheetId="9" hidden="1">0</definedName>
    <definedName name="solver_lin" localSheetId="12" hidden="1">0</definedName>
    <definedName name="solver_lin" localSheetId="15" hidden="1">0</definedName>
    <definedName name="solver_lin" localSheetId="18" hidden="1">0</definedName>
    <definedName name="solver_lin" localSheetId="21" hidden="1">0</definedName>
    <definedName name="solver_lin" localSheetId="24" hidden="1">0</definedName>
    <definedName name="solver_num" localSheetId="3" hidden="1">0</definedName>
    <definedName name="solver_num" localSheetId="6" hidden="1">0</definedName>
    <definedName name="solver_num" localSheetId="9" hidden="1">0</definedName>
    <definedName name="solver_num" localSheetId="12" hidden="1">0</definedName>
    <definedName name="solver_num" localSheetId="15" hidden="1">0</definedName>
    <definedName name="solver_num" localSheetId="18" hidden="1">0</definedName>
    <definedName name="solver_num" localSheetId="21" hidden="1">0</definedName>
    <definedName name="solver_num" localSheetId="24" hidden="1">0</definedName>
    <definedName name="solver_opt" localSheetId="3" hidden="1">'1 01 Pol'!#REF!</definedName>
    <definedName name="solver_opt" localSheetId="6" hidden="1">'1 02 Pol'!#REF!</definedName>
    <definedName name="solver_opt" localSheetId="9" hidden="1">'1 03 Pol'!#REF!</definedName>
    <definedName name="solver_opt" localSheetId="12" hidden="1">'1 04 Pol'!#REF!</definedName>
    <definedName name="solver_opt" localSheetId="15" hidden="1">'1 05 Pol'!#REF!</definedName>
    <definedName name="solver_opt" localSheetId="18" hidden="1">'1 06 Pol'!#REF!</definedName>
    <definedName name="solver_opt" localSheetId="21" hidden="1">'1 07 Pol'!#REF!</definedName>
    <definedName name="solver_opt" localSheetId="24" hidden="1">'1 08 Pol'!#REF!</definedName>
    <definedName name="solver_typ" localSheetId="3" hidden="1">1</definedName>
    <definedName name="solver_typ" localSheetId="6" hidden="1">1</definedName>
    <definedName name="solver_typ" localSheetId="9" hidden="1">1</definedName>
    <definedName name="solver_typ" localSheetId="12" hidden="1">1</definedName>
    <definedName name="solver_typ" localSheetId="15" hidden="1">1</definedName>
    <definedName name="solver_typ" localSheetId="18" hidden="1">1</definedName>
    <definedName name="solver_typ" localSheetId="21" hidden="1">1</definedName>
    <definedName name="solver_typ" localSheetId="24" hidden="1">1</definedName>
    <definedName name="solver_val" localSheetId="3" hidden="1">0</definedName>
    <definedName name="solver_val" localSheetId="6" hidden="1">0</definedName>
    <definedName name="solver_val" localSheetId="9" hidden="1">0</definedName>
    <definedName name="solver_val" localSheetId="12" hidden="1">0</definedName>
    <definedName name="solver_val" localSheetId="15" hidden="1">0</definedName>
    <definedName name="solver_val" localSheetId="18" hidden="1">0</definedName>
    <definedName name="solver_val" localSheetId="21" hidden="1">0</definedName>
    <definedName name="solver_val" localSheetId="24" hidden="1">0</definedName>
    <definedName name="SoucetDilu" localSheetId="0">Stavba!$F$82:$J$82</definedName>
    <definedName name="StavbaCelkem" localSheetId="0">Stavba!$H$31</definedName>
    <definedName name="Zhotovitel" localSheetId="0">Stavba!$D$7</definedName>
  </definedNames>
  <calcPr calcId="181029"/>
</workbook>
</file>

<file path=xl/calcChain.xml><?xml version="1.0" encoding="utf-8"?>
<calcChain xmlns="http://schemas.openxmlformats.org/spreadsheetml/2006/main">
  <c r="I20" i="24" l="1"/>
  <c r="D21" i="23"/>
  <c r="I19" i="24"/>
  <c r="G21" i="23" s="1"/>
  <c r="D20" i="23"/>
  <c r="I18" i="24"/>
  <c r="G20" i="23" s="1"/>
  <c r="D19" i="23"/>
  <c r="I17" i="24"/>
  <c r="G19" i="23" s="1"/>
  <c r="D18" i="23"/>
  <c r="I16" i="24"/>
  <c r="G18" i="23" s="1"/>
  <c r="D17" i="23"/>
  <c r="I15" i="24"/>
  <c r="G17" i="23" s="1"/>
  <c r="D16" i="23"/>
  <c r="I14" i="24"/>
  <c r="G16" i="23" s="1"/>
  <c r="D15" i="23"/>
  <c r="I13" i="24"/>
  <c r="G15" i="23" s="1"/>
  <c r="BE8" i="25"/>
  <c r="BE9" i="25" s="1"/>
  <c r="I7" i="24" s="1"/>
  <c r="I8" i="24" s="1"/>
  <c r="C21" i="23" s="1"/>
  <c r="BC8" i="25"/>
  <c r="BC9" i="25" s="1"/>
  <c r="G7" i="24" s="1"/>
  <c r="G8" i="24" s="1"/>
  <c r="C18" i="23" s="1"/>
  <c r="BB8" i="25"/>
  <c r="BB9" i="25" s="1"/>
  <c r="F7" i="24" s="1"/>
  <c r="F8" i="24" s="1"/>
  <c r="C16" i="23" s="1"/>
  <c r="BA8" i="25"/>
  <c r="K8" i="25"/>
  <c r="I8" i="25"/>
  <c r="I9" i="25" s="1"/>
  <c r="G8" i="25"/>
  <c r="BD8" i="25" s="1"/>
  <c r="BD9" i="25" s="1"/>
  <c r="H7" i="24" s="1"/>
  <c r="H8" i="24" s="1"/>
  <c r="C17" i="23" s="1"/>
  <c r="B7" i="24"/>
  <c r="A7" i="24"/>
  <c r="BA9" i="25"/>
  <c r="E7" i="24" s="1"/>
  <c r="E8" i="24" s="1"/>
  <c r="C15" i="23" s="1"/>
  <c r="K9" i="25"/>
  <c r="E4" i="25"/>
  <c r="F3" i="25"/>
  <c r="C33" i="23"/>
  <c r="F33" i="23" s="1"/>
  <c r="C31" i="23"/>
  <c r="G7" i="23"/>
  <c r="I24" i="21"/>
  <c r="G21" i="20"/>
  <c r="D21" i="20"/>
  <c r="I23" i="21"/>
  <c r="D20" i="20"/>
  <c r="I22" i="21"/>
  <c r="G20" i="20" s="1"/>
  <c r="D19" i="20"/>
  <c r="I21" i="21"/>
  <c r="G19" i="20" s="1"/>
  <c r="D18" i="20"/>
  <c r="I20" i="21"/>
  <c r="G18" i="20" s="1"/>
  <c r="D17" i="20"/>
  <c r="I19" i="21"/>
  <c r="G17" i="20" s="1"/>
  <c r="D16" i="20"/>
  <c r="I18" i="21"/>
  <c r="G16" i="20" s="1"/>
  <c r="D15" i="20"/>
  <c r="I17" i="21"/>
  <c r="G15" i="20" s="1"/>
  <c r="BE45" i="22"/>
  <c r="BD45" i="22"/>
  <c r="BC45" i="22"/>
  <c r="BB45" i="22"/>
  <c r="BA45" i="22"/>
  <c r="K45" i="22"/>
  <c r="I45" i="22"/>
  <c r="G45" i="22"/>
  <c r="BE43" i="22"/>
  <c r="BD43" i="22"/>
  <c r="BC43" i="22"/>
  <c r="BB43" i="22"/>
  <c r="BA43" i="22"/>
  <c r="K43" i="22"/>
  <c r="I43" i="22"/>
  <c r="G43" i="22"/>
  <c r="BE41" i="22"/>
  <c r="BD41" i="22"/>
  <c r="BC41" i="22"/>
  <c r="BB41" i="22"/>
  <c r="BA41" i="22"/>
  <c r="K41" i="22"/>
  <c r="I41" i="22"/>
  <c r="G41" i="22"/>
  <c r="BE39" i="22"/>
  <c r="BD39" i="22"/>
  <c r="BC39" i="22"/>
  <c r="BB39" i="22"/>
  <c r="BA39" i="22"/>
  <c r="K39" i="22"/>
  <c r="I39" i="22"/>
  <c r="G39" i="22"/>
  <c r="BE37" i="22"/>
  <c r="BD37" i="22"/>
  <c r="BC37" i="22"/>
  <c r="BB37" i="22"/>
  <c r="BA37" i="22"/>
  <c r="K37" i="22"/>
  <c r="I37" i="22"/>
  <c r="G37" i="22"/>
  <c r="BE35" i="22"/>
  <c r="BD35" i="22"/>
  <c r="BC35" i="22"/>
  <c r="BB35" i="22"/>
  <c r="BA35" i="22"/>
  <c r="K35" i="22"/>
  <c r="I35" i="22"/>
  <c r="G35" i="22"/>
  <c r="BE33" i="22"/>
  <c r="BD33" i="22"/>
  <c r="BC33" i="22"/>
  <c r="BB33" i="22"/>
  <c r="BA33" i="22"/>
  <c r="K33" i="22"/>
  <c r="I33" i="22"/>
  <c r="G33" i="22"/>
  <c r="BE31" i="22"/>
  <c r="BE47" i="22" s="1"/>
  <c r="I11" i="21" s="1"/>
  <c r="BD31" i="22"/>
  <c r="BD47" i="22" s="1"/>
  <c r="H11" i="21" s="1"/>
  <c r="BC31" i="22"/>
  <c r="BB31" i="22"/>
  <c r="BA31" i="22"/>
  <c r="BA47" i="22" s="1"/>
  <c r="E11" i="21" s="1"/>
  <c r="K31" i="22"/>
  <c r="K47" i="22" s="1"/>
  <c r="I31" i="22"/>
  <c r="I47" i="22" s="1"/>
  <c r="G31" i="22"/>
  <c r="B11" i="21"/>
  <c r="A11" i="21"/>
  <c r="BC47" i="22"/>
  <c r="G11" i="21" s="1"/>
  <c r="BB47" i="22"/>
  <c r="F11" i="21" s="1"/>
  <c r="G47" i="22"/>
  <c r="BE27" i="22"/>
  <c r="BD27" i="22"/>
  <c r="BC27" i="22"/>
  <c r="BA27" i="22"/>
  <c r="K27" i="22"/>
  <c r="I27" i="22"/>
  <c r="G27" i="22"/>
  <c r="BB27" i="22" s="1"/>
  <c r="BE24" i="22"/>
  <c r="BD24" i="22"/>
  <c r="BC24" i="22"/>
  <c r="BA24" i="22"/>
  <c r="K24" i="22"/>
  <c r="I24" i="22"/>
  <c r="G24" i="22"/>
  <c r="BB24" i="22" s="1"/>
  <c r="BE21" i="22"/>
  <c r="BE29" i="22" s="1"/>
  <c r="I10" i="21" s="1"/>
  <c r="BD21" i="22"/>
  <c r="BC21" i="22"/>
  <c r="BC29" i="22" s="1"/>
  <c r="G10" i="21" s="1"/>
  <c r="BA21" i="22"/>
  <c r="K21" i="22"/>
  <c r="K29" i="22" s="1"/>
  <c r="I21" i="22"/>
  <c r="I29" i="22" s="1"/>
  <c r="G21" i="22"/>
  <c r="BB21" i="22" s="1"/>
  <c r="B10" i="21"/>
  <c r="A10" i="21"/>
  <c r="BA29" i="22"/>
  <c r="E10" i="21" s="1"/>
  <c r="BE18" i="22"/>
  <c r="BE19" i="22" s="1"/>
  <c r="I9" i="21" s="1"/>
  <c r="BD18" i="22"/>
  <c r="BD19" i="22" s="1"/>
  <c r="H9" i="21" s="1"/>
  <c r="BC18" i="22"/>
  <c r="BC19" i="22" s="1"/>
  <c r="G9" i="21" s="1"/>
  <c r="BB18" i="22"/>
  <c r="BB19" i="22" s="1"/>
  <c r="F9" i="21" s="1"/>
  <c r="K18" i="22"/>
  <c r="K19" i="22" s="1"/>
  <c r="I18" i="22"/>
  <c r="I19" i="22" s="1"/>
  <c r="G18" i="22"/>
  <c r="BA18" i="22" s="1"/>
  <c r="BA19" i="22" s="1"/>
  <c r="E9" i="21" s="1"/>
  <c r="B9" i="21"/>
  <c r="A9" i="21"/>
  <c r="BE14" i="22"/>
  <c r="BE16" i="22" s="1"/>
  <c r="I8" i="21" s="1"/>
  <c r="BD14" i="22"/>
  <c r="BC14" i="22"/>
  <c r="BC16" i="22" s="1"/>
  <c r="G8" i="21" s="1"/>
  <c r="BB14" i="22"/>
  <c r="BB16" i="22" s="1"/>
  <c r="F8" i="21" s="1"/>
  <c r="BA14" i="22"/>
  <c r="BA16" i="22" s="1"/>
  <c r="E8" i="21" s="1"/>
  <c r="K14" i="22"/>
  <c r="I14" i="22"/>
  <c r="G14" i="22"/>
  <c r="G16" i="22" s="1"/>
  <c r="B8" i="21"/>
  <c r="A8" i="21"/>
  <c r="BD16" i="22"/>
  <c r="H8" i="21" s="1"/>
  <c r="K16" i="22"/>
  <c r="I16" i="22"/>
  <c r="BE10" i="22"/>
  <c r="BD10" i="22"/>
  <c r="BC10" i="22"/>
  <c r="BB10" i="22"/>
  <c r="BA10" i="22"/>
  <c r="K10" i="22"/>
  <c r="I10" i="22"/>
  <c r="G10" i="22"/>
  <c r="BE8" i="22"/>
  <c r="BE12" i="22" s="1"/>
  <c r="I7" i="21" s="1"/>
  <c r="BD8" i="22"/>
  <c r="BD12" i="22" s="1"/>
  <c r="H7" i="21" s="1"/>
  <c r="BC8" i="22"/>
  <c r="BC12" i="22" s="1"/>
  <c r="G7" i="21" s="1"/>
  <c r="BB8" i="22"/>
  <c r="BA8" i="22"/>
  <c r="BA12" i="22" s="1"/>
  <c r="E7" i="21" s="1"/>
  <c r="K8" i="22"/>
  <c r="K12" i="22" s="1"/>
  <c r="I8" i="22"/>
  <c r="G8" i="22"/>
  <c r="G12" i="22" s="1"/>
  <c r="B7" i="21"/>
  <c r="A7" i="21"/>
  <c r="BB12" i="22"/>
  <c r="F7" i="21" s="1"/>
  <c r="I12" i="22"/>
  <c r="E4" i="22"/>
  <c r="F3" i="22"/>
  <c r="C33" i="20"/>
  <c r="F33" i="20" s="1"/>
  <c r="C31" i="20"/>
  <c r="G7" i="20"/>
  <c r="I26" i="18"/>
  <c r="D21" i="17"/>
  <c r="I25" i="18"/>
  <c r="G21" i="17" s="1"/>
  <c r="D20" i="17"/>
  <c r="I24" i="18"/>
  <c r="G20" i="17" s="1"/>
  <c r="G19" i="17"/>
  <c r="D19" i="17"/>
  <c r="I23" i="18"/>
  <c r="D18" i="17"/>
  <c r="I22" i="18"/>
  <c r="G18" i="17" s="1"/>
  <c r="D17" i="17"/>
  <c r="I21" i="18"/>
  <c r="G17" i="17" s="1"/>
  <c r="D16" i="17"/>
  <c r="I20" i="18"/>
  <c r="G16" i="17" s="1"/>
  <c r="D15" i="17"/>
  <c r="I19" i="18"/>
  <c r="H27" i="18" s="1"/>
  <c r="G23" i="17" s="1"/>
  <c r="BE109" i="19"/>
  <c r="BD109" i="19"/>
  <c r="BC109" i="19"/>
  <c r="BB109" i="19"/>
  <c r="BA109" i="19"/>
  <c r="K109" i="19"/>
  <c r="I109" i="19"/>
  <c r="G109" i="19"/>
  <c r="BE107" i="19"/>
  <c r="BD107" i="19"/>
  <c r="BC107" i="19"/>
  <c r="BB107" i="19"/>
  <c r="BA107" i="19"/>
  <c r="K107" i="19"/>
  <c r="I107" i="19"/>
  <c r="G107" i="19"/>
  <c r="BE105" i="19"/>
  <c r="BD105" i="19"/>
  <c r="BC105" i="19"/>
  <c r="BB105" i="19"/>
  <c r="BA105" i="19"/>
  <c r="K105" i="19"/>
  <c r="I105" i="19"/>
  <c r="G105" i="19"/>
  <c r="BE103" i="19"/>
  <c r="BD103" i="19"/>
  <c r="BC103" i="19"/>
  <c r="BB103" i="19"/>
  <c r="BA103" i="19"/>
  <c r="K103" i="19"/>
  <c r="I103" i="19"/>
  <c r="G103" i="19"/>
  <c r="BE101" i="19"/>
  <c r="BD101" i="19"/>
  <c r="BC101" i="19"/>
  <c r="BB101" i="19"/>
  <c r="BA101" i="19"/>
  <c r="K101" i="19"/>
  <c r="I101" i="19"/>
  <c r="G101" i="19"/>
  <c r="BE99" i="19"/>
  <c r="BD99" i="19"/>
  <c r="BC99" i="19"/>
  <c r="BB99" i="19"/>
  <c r="BA99" i="19"/>
  <c r="K99" i="19"/>
  <c r="I99" i="19"/>
  <c r="G99" i="19"/>
  <c r="BE97" i="19"/>
  <c r="BD97" i="19"/>
  <c r="BC97" i="19"/>
  <c r="BB97" i="19"/>
  <c r="BA97" i="19"/>
  <c r="K97" i="19"/>
  <c r="I97" i="19"/>
  <c r="G97" i="19"/>
  <c r="BE95" i="19"/>
  <c r="BE111" i="19" s="1"/>
  <c r="I13" i="18" s="1"/>
  <c r="BD95" i="19"/>
  <c r="BD111" i="19" s="1"/>
  <c r="H13" i="18" s="1"/>
  <c r="BC95" i="19"/>
  <c r="BC111" i="19" s="1"/>
  <c r="G13" i="18" s="1"/>
  <c r="BB95" i="19"/>
  <c r="BA95" i="19"/>
  <c r="BA111" i="19" s="1"/>
  <c r="E13" i="18" s="1"/>
  <c r="K95" i="19"/>
  <c r="K111" i="19" s="1"/>
  <c r="I95" i="19"/>
  <c r="G95" i="19"/>
  <c r="G111" i="19" s="1"/>
  <c r="B13" i="18"/>
  <c r="A13" i="18"/>
  <c r="BB111" i="19"/>
  <c r="F13" i="18" s="1"/>
  <c r="I111" i="19"/>
  <c r="BE91" i="19"/>
  <c r="BD91" i="19"/>
  <c r="BC91" i="19"/>
  <c r="BB91" i="19"/>
  <c r="BA91" i="19"/>
  <c r="K91" i="19"/>
  <c r="I91" i="19"/>
  <c r="G91" i="19"/>
  <c r="BE89" i="19"/>
  <c r="BE93" i="19" s="1"/>
  <c r="I12" i="18" s="1"/>
  <c r="BD89" i="19"/>
  <c r="BD93" i="19" s="1"/>
  <c r="H12" i="18" s="1"/>
  <c r="BC89" i="19"/>
  <c r="BC93" i="19" s="1"/>
  <c r="G12" i="18" s="1"/>
  <c r="BB89" i="19"/>
  <c r="BA89" i="19"/>
  <c r="K89" i="19"/>
  <c r="K93" i="19" s="1"/>
  <c r="I89" i="19"/>
  <c r="I93" i="19" s="1"/>
  <c r="G89" i="19"/>
  <c r="B12" i="18"/>
  <c r="A12" i="18"/>
  <c r="BB93" i="19"/>
  <c r="F12" i="18" s="1"/>
  <c r="BA93" i="19"/>
  <c r="E12" i="18" s="1"/>
  <c r="G93" i="19"/>
  <c r="BE85" i="19"/>
  <c r="BD85" i="19"/>
  <c r="BB85" i="19"/>
  <c r="BA85" i="19"/>
  <c r="K85" i="19"/>
  <c r="I85" i="19"/>
  <c r="G85" i="19"/>
  <c r="BC85" i="19" s="1"/>
  <c r="BE83" i="19"/>
  <c r="BD83" i="19"/>
  <c r="BB83" i="19"/>
  <c r="BA83" i="19"/>
  <c r="K83" i="19"/>
  <c r="I83" i="19"/>
  <c r="G83" i="19"/>
  <c r="BC83" i="19" s="1"/>
  <c r="BE82" i="19"/>
  <c r="BD82" i="19"/>
  <c r="BB82" i="19"/>
  <c r="BA82" i="19"/>
  <c r="K82" i="19"/>
  <c r="I82" i="19"/>
  <c r="G82" i="19"/>
  <c r="BC82" i="19" s="1"/>
  <c r="BE81" i="19"/>
  <c r="BD81" i="19"/>
  <c r="BB81" i="19"/>
  <c r="BA81" i="19"/>
  <c r="K81" i="19"/>
  <c r="I81" i="19"/>
  <c r="G81" i="19"/>
  <c r="BC81" i="19" s="1"/>
  <c r="BE80" i="19"/>
  <c r="BD80" i="19"/>
  <c r="BB80" i="19"/>
  <c r="BA80" i="19"/>
  <c r="K80" i="19"/>
  <c r="I80" i="19"/>
  <c r="G80" i="19"/>
  <c r="BC80" i="19" s="1"/>
  <c r="BE79" i="19"/>
  <c r="BD79" i="19"/>
  <c r="BB79" i="19"/>
  <c r="BA79" i="19"/>
  <c r="K79" i="19"/>
  <c r="I79" i="19"/>
  <c r="G79" i="19"/>
  <c r="BC79" i="19" s="1"/>
  <c r="BE77" i="19"/>
  <c r="BD77" i="19"/>
  <c r="BB77" i="19"/>
  <c r="BA77" i="19"/>
  <c r="K77" i="19"/>
  <c r="I77" i="19"/>
  <c r="G77" i="19"/>
  <c r="BC77" i="19" s="1"/>
  <c r="BE75" i="19"/>
  <c r="BC75" i="19"/>
  <c r="BB75" i="19"/>
  <c r="BA75" i="19"/>
  <c r="K75" i="19"/>
  <c r="I75" i="19"/>
  <c r="G75" i="19"/>
  <c r="BD75" i="19" s="1"/>
  <c r="BE74" i="19"/>
  <c r="BC74" i="19"/>
  <c r="BB74" i="19"/>
  <c r="BA74" i="19"/>
  <c r="K74" i="19"/>
  <c r="I74" i="19"/>
  <c r="G74" i="19"/>
  <c r="BD74" i="19" s="1"/>
  <c r="BE73" i="19"/>
  <c r="BC73" i="19"/>
  <c r="BB73" i="19"/>
  <c r="BA73" i="19"/>
  <c r="K73" i="19"/>
  <c r="I73" i="19"/>
  <c r="G73" i="19"/>
  <c r="BD73" i="19" s="1"/>
  <c r="BE71" i="19"/>
  <c r="BC71" i="19"/>
  <c r="BB71" i="19"/>
  <c r="BA71" i="19"/>
  <c r="K71" i="19"/>
  <c r="I71" i="19"/>
  <c r="G71" i="19"/>
  <c r="BD71" i="19" s="1"/>
  <c r="BE67" i="19"/>
  <c r="BC67" i="19"/>
  <c r="BB67" i="19"/>
  <c r="BA67" i="19"/>
  <c r="K67" i="19"/>
  <c r="I67" i="19"/>
  <c r="G67" i="19"/>
  <c r="BD67" i="19" s="1"/>
  <c r="BE64" i="19"/>
  <c r="BC64" i="19"/>
  <c r="BB64" i="19"/>
  <c r="BA64" i="19"/>
  <c r="K64" i="19"/>
  <c r="I64" i="19"/>
  <c r="G64" i="19"/>
  <c r="BD64" i="19" s="1"/>
  <c r="BE62" i="19"/>
  <c r="BC62" i="19"/>
  <c r="BB62" i="19"/>
  <c r="BA62" i="19"/>
  <c r="K62" i="19"/>
  <c r="I62" i="19"/>
  <c r="G62" i="19"/>
  <c r="BD62" i="19" s="1"/>
  <c r="BE61" i="19"/>
  <c r="BC61" i="19"/>
  <c r="BB61" i="19"/>
  <c r="BA61" i="19"/>
  <c r="K61" i="19"/>
  <c r="I61" i="19"/>
  <c r="G61" i="19"/>
  <c r="BD61" i="19" s="1"/>
  <c r="BE60" i="19"/>
  <c r="BC60" i="19"/>
  <c r="BB60" i="19"/>
  <c r="BA60" i="19"/>
  <c r="K60" i="19"/>
  <c r="I60" i="19"/>
  <c r="G60" i="19"/>
  <c r="BD60" i="19" s="1"/>
  <c r="BE54" i="19"/>
  <c r="BC54" i="19"/>
  <c r="BB54" i="19"/>
  <c r="BA54" i="19"/>
  <c r="K54" i="19"/>
  <c r="I54" i="19"/>
  <c r="G54" i="19"/>
  <c r="BD54" i="19" s="1"/>
  <c r="BE52" i="19"/>
  <c r="BC52" i="19"/>
  <c r="BB52" i="19"/>
  <c r="BA52" i="19"/>
  <c r="K52" i="19"/>
  <c r="I52" i="19"/>
  <c r="G52" i="19"/>
  <c r="BD52" i="19" s="1"/>
  <c r="BE49" i="19"/>
  <c r="BE87" i="19" s="1"/>
  <c r="I11" i="18" s="1"/>
  <c r="BC49" i="19"/>
  <c r="BB49" i="19"/>
  <c r="BA49" i="19"/>
  <c r="K49" i="19"/>
  <c r="I49" i="19"/>
  <c r="G49" i="19"/>
  <c r="BD49" i="19" s="1"/>
  <c r="BE47" i="19"/>
  <c r="BC47" i="19"/>
  <c r="BB47" i="19"/>
  <c r="BA47" i="19"/>
  <c r="K47" i="19"/>
  <c r="I47" i="19"/>
  <c r="G47" i="19"/>
  <c r="BD47" i="19" s="1"/>
  <c r="BE44" i="19"/>
  <c r="BC44" i="19"/>
  <c r="BB44" i="19"/>
  <c r="BA44" i="19"/>
  <c r="K44" i="19"/>
  <c r="I44" i="19"/>
  <c r="G44" i="19"/>
  <c r="BD44" i="19" s="1"/>
  <c r="BE42" i="19"/>
  <c r="BC42" i="19"/>
  <c r="BB42" i="19"/>
  <c r="BA42" i="19"/>
  <c r="BA87" i="19" s="1"/>
  <c r="E11" i="18" s="1"/>
  <c r="K42" i="19"/>
  <c r="I42" i="19"/>
  <c r="G42" i="19"/>
  <c r="BD42" i="19" s="1"/>
  <c r="BE37" i="19"/>
  <c r="BC37" i="19"/>
  <c r="BB37" i="19"/>
  <c r="BA37" i="19"/>
  <c r="K37" i="19"/>
  <c r="K87" i="19" s="1"/>
  <c r="I37" i="19"/>
  <c r="G37" i="19"/>
  <c r="BD37" i="19" s="1"/>
  <c r="BE35" i="19"/>
  <c r="BC35" i="19"/>
  <c r="BB35" i="19"/>
  <c r="BA35" i="19"/>
  <c r="K35" i="19"/>
  <c r="I35" i="19"/>
  <c r="G35" i="19"/>
  <c r="BD35" i="19" s="1"/>
  <c r="B11" i="18"/>
  <c r="A11" i="18"/>
  <c r="BE31" i="19"/>
  <c r="BD31" i="19"/>
  <c r="BD33" i="19" s="1"/>
  <c r="H10" i="18" s="1"/>
  <c r="BC31" i="19"/>
  <c r="BA31" i="19"/>
  <c r="K31" i="19"/>
  <c r="I31" i="19"/>
  <c r="G31" i="19"/>
  <c r="BB31" i="19" s="1"/>
  <c r="BE29" i="19"/>
  <c r="BE33" i="19" s="1"/>
  <c r="I10" i="18" s="1"/>
  <c r="BD29" i="19"/>
  <c r="BC29" i="19"/>
  <c r="BA29" i="19"/>
  <c r="K29" i="19"/>
  <c r="K33" i="19" s="1"/>
  <c r="I29" i="19"/>
  <c r="G29" i="19"/>
  <c r="G33" i="19" s="1"/>
  <c r="B10" i="18"/>
  <c r="A10" i="18"/>
  <c r="BC33" i="19"/>
  <c r="G10" i="18" s="1"/>
  <c r="I33" i="19"/>
  <c r="BE26" i="19"/>
  <c r="BE27" i="19" s="1"/>
  <c r="I9" i="18" s="1"/>
  <c r="BD26" i="19"/>
  <c r="BD27" i="19" s="1"/>
  <c r="H9" i="18" s="1"/>
  <c r="BC26" i="19"/>
  <c r="BB26" i="19"/>
  <c r="K26" i="19"/>
  <c r="K27" i="19" s="1"/>
  <c r="I26" i="19"/>
  <c r="G26" i="19"/>
  <c r="BA26" i="19" s="1"/>
  <c r="BA27" i="19" s="1"/>
  <c r="E9" i="18" s="1"/>
  <c r="B9" i="18"/>
  <c r="A9" i="18"/>
  <c r="BC27" i="19"/>
  <c r="G9" i="18" s="1"/>
  <c r="BB27" i="19"/>
  <c r="F9" i="18" s="1"/>
  <c r="I27" i="19"/>
  <c r="BE20" i="19"/>
  <c r="BD20" i="19"/>
  <c r="BC20" i="19"/>
  <c r="BB20" i="19"/>
  <c r="K20" i="19"/>
  <c r="I20" i="19"/>
  <c r="G20" i="19"/>
  <c r="BA20" i="19" s="1"/>
  <c r="BE18" i="19"/>
  <c r="BD18" i="19"/>
  <c r="BC18" i="19"/>
  <c r="BB18" i="19"/>
  <c r="K18" i="19"/>
  <c r="I18" i="19"/>
  <c r="G18" i="19"/>
  <c r="BA18" i="19" s="1"/>
  <c r="BE15" i="19"/>
  <c r="BD15" i="19"/>
  <c r="BC15" i="19"/>
  <c r="BB15" i="19"/>
  <c r="BB24" i="19" s="1"/>
  <c r="F8" i="18" s="1"/>
  <c r="K15" i="19"/>
  <c r="I15" i="19"/>
  <c r="I24" i="19" s="1"/>
  <c r="G15" i="19"/>
  <c r="BA15" i="19" s="1"/>
  <c r="BA24" i="19" s="1"/>
  <c r="E8" i="18" s="1"/>
  <c r="B8" i="18"/>
  <c r="A8" i="18"/>
  <c r="BE24" i="19"/>
  <c r="I8" i="18" s="1"/>
  <c r="G24" i="19"/>
  <c r="BE10" i="19"/>
  <c r="BD10" i="19"/>
  <c r="BC10" i="19"/>
  <c r="BB10" i="19"/>
  <c r="K10" i="19"/>
  <c r="I10" i="19"/>
  <c r="G10" i="19"/>
  <c r="BA10" i="19" s="1"/>
  <c r="BE8" i="19"/>
  <c r="BE13" i="19" s="1"/>
  <c r="I7" i="18" s="1"/>
  <c r="BD8" i="19"/>
  <c r="BC8" i="19"/>
  <c r="BC13" i="19" s="1"/>
  <c r="G7" i="18" s="1"/>
  <c r="BB8" i="19"/>
  <c r="BB13" i="19" s="1"/>
  <c r="F7" i="18" s="1"/>
  <c r="K8" i="19"/>
  <c r="I8" i="19"/>
  <c r="G8" i="19"/>
  <c r="G13" i="19" s="1"/>
  <c r="B7" i="18"/>
  <c r="A7" i="18"/>
  <c r="BD13" i="19"/>
  <c r="H7" i="18" s="1"/>
  <c r="K13" i="19"/>
  <c r="E4" i="19"/>
  <c r="F3" i="19"/>
  <c r="C33" i="17"/>
  <c r="F33" i="17" s="1"/>
  <c r="C31" i="17"/>
  <c r="G7" i="17"/>
  <c r="I30" i="15"/>
  <c r="D21" i="14"/>
  <c r="I29" i="15"/>
  <c r="G21" i="14" s="1"/>
  <c r="G20" i="14"/>
  <c r="D20" i="14"/>
  <c r="I28" i="15"/>
  <c r="D19" i="14"/>
  <c r="I27" i="15"/>
  <c r="G19" i="14" s="1"/>
  <c r="D18" i="14"/>
  <c r="I26" i="15"/>
  <c r="G18" i="14" s="1"/>
  <c r="D17" i="14"/>
  <c r="I25" i="15"/>
  <c r="H31" i="15" s="1"/>
  <c r="G23" i="14" s="1"/>
  <c r="D16" i="14"/>
  <c r="I24" i="15"/>
  <c r="G16" i="14" s="1"/>
  <c r="D15" i="14"/>
  <c r="I23" i="15"/>
  <c r="G15" i="14" s="1"/>
  <c r="BE128" i="16"/>
  <c r="BD128" i="16"/>
  <c r="BC128" i="16"/>
  <c r="BB128" i="16"/>
  <c r="BA128" i="16"/>
  <c r="K128" i="16"/>
  <c r="I128" i="16"/>
  <c r="G128" i="16"/>
  <c r="BE126" i="16"/>
  <c r="BD126" i="16"/>
  <c r="BC126" i="16"/>
  <c r="BB126" i="16"/>
  <c r="BA126" i="16"/>
  <c r="K126" i="16"/>
  <c r="I126" i="16"/>
  <c r="G126" i="16"/>
  <c r="BE124" i="16"/>
  <c r="BD124" i="16"/>
  <c r="BC124" i="16"/>
  <c r="BB124" i="16"/>
  <c r="BA124" i="16"/>
  <c r="K124" i="16"/>
  <c r="I124" i="16"/>
  <c r="G124" i="16"/>
  <c r="BE122" i="16"/>
  <c r="BD122" i="16"/>
  <c r="BC122" i="16"/>
  <c r="BB122" i="16"/>
  <c r="BA122" i="16"/>
  <c r="K122" i="16"/>
  <c r="I122" i="16"/>
  <c r="G122" i="16"/>
  <c r="BE120" i="16"/>
  <c r="BD120" i="16"/>
  <c r="BC120" i="16"/>
  <c r="BB120" i="16"/>
  <c r="BA120" i="16"/>
  <c r="K120" i="16"/>
  <c r="I120" i="16"/>
  <c r="G120" i="16"/>
  <c r="BE118" i="16"/>
  <c r="BD118" i="16"/>
  <c r="BC118" i="16"/>
  <c r="BB118" i="16"/>
  <c r="BA118" i="16"/>
  <c r="K118" i="16"/>
  <c r="I118" i="16"/>
  <c r="G118" i="16"/>
  <c r="BE116" i="16"/>
  <c r="BD116" i="16"/>
  <c r="BC116" i="16"/>
  <c r="BB116" i="16"/>
  <c r="BA116" i="16"/>
  <c r="K116" i="16"/>
  <c r="I116" i="16"/>
  <c r="G116" i="16"/>
  <c r="BE114" i="16"/>
  <c r="BD114" i="16"/>
  <c r="BC114" i="16"/>
  <c r="BC130" i="16" s="1"/>
  <c r="G17" i="15" s="1"/>
  <c r="BB114" i="16"/>
  <c r="BB130" i="16" s="1"/>
  <c r="F17" i="15" s="1"/>
  <c r="BA114" i="16"/>
  <c r="BA130" i="16" s="1"/>
  <c r="E17" i="15" s="1"/>
  <c r="K114" i="16"/>
  <c r="I114" i="16"/>
  <c r="G114" i="16"/>
  <c r="G130" i="16" s="1"/>
  <c r="B17" i="15"/>
  <c r="A17" i="15"/>
  <c r="BD130" i="16"/>
  <c r="H17" i="15" s="1"/>
  <c r="K130" i="16"/>
  <c r="I130" i="16"/>
  <c r="BE110" i="16"/>
  <c r="BD110" i="16"/>
  <c r="BC110" i="16"/>
  <c r="BC112" i="16" s="1"/>
  <c r="G16" i="15" s="1"/>
  <c r="BA110" i="16"/>
  <c r="K110" i="16"/>
  <c r="I110" i="16"/>
  <c r="G110" i="16"/>
  <c r="BB110" i="16" s="1"/>
  <c r="BE107" i="16"/>
  <c r="BD107" i="16"/>
  <c r="BC107" i="16"/>
  <c r="BA107" i="16"/>
  <c r="K107" i="16"/>
  <c r="I107" i="16"/>
  <c r="I112" i="16" s="1"/>
  <c r="G107" i="16"/>
  <c r="BB107" i="16" s="1"/>
  <c r="BE105" i="16"/>
  <c r="BE112" i="16" s="1"/>
  <c r="I16" i="15" s="1"/>
  <c r="BD105" i="16"/>
  <c r="BD112" i="16" s="1"/>
  <c r="H16" i="15" s="1"/>
  <c r="BC105" i="16"/>
  <c r="BA105" i="16"/>
  <c r="K105" i="16"/>
  <c r="I105" i="16"/>
  <c r="G105" i="16"/>
  <c r="BB105" i="16" s="1"/>
  <c r="B16" i="15"/>
  <c r="A16" i="15"/>
  <c r="BE101" i="16"/>
  <c r="BD101" i="16"/>
  <c r="BC101" i="16"/>
  <c r="BA101" i="16"/>
  <c r="K101" i="16"/>
  <c r="I101" i="16"/>
  <c r="G101" i="16"/>
  <c r="BB101" i="16" s="1"/>
  <c r="BE99" i="16"/>
  <c r="BD99" i="16"/>
  <c r="BC99" i="16"/>
  <c r="BA99" i="16"/>
  <c r="K99" i="16"/>
  <c r="I99" i="16"/>
  <c r="G99" i="16"/>
  <c r="BB99" i="16" s="1"/>
  <c r="BE97" i="16"/>
  <c r="BD97" i="16"/>
  <c r="BC97" i="16"/>
  <c r="BA97" i="16"/>
  <c r="K97" i="16"/>
  <c r="I97" i="16"/>
  <c r="G97" i="16"/>
  <c r="BB97" i="16" s="1"/>
  <c r="BE94" i="16"/>
  <c r="BD94" i="16"/>
  <c r="BC94" i="16"/>
  <c r="BA94" i="16"/>
  <c r="K94" i="16"/>
  <c r="I94" i="16"/>
  <c r="G94" i="16"/>
  <c r="BB94" i="16" s="1"/>
  <c r="BE92" i="16"/>
  <c r="BD92" i="16"/>
  <c r="BC92" i="16"/>
  <c r="BA92" i="16"/>
  <c r="K92" i="16"/>
  <c r="I92" i="16"/>
  <c r="G92" i="16"/>
  <c r="BB92" i="16" s="1"/>
  <c r="BE89" i="16"/>
  <c r="BD89" i="16"/>
  <c r="BC89" i="16"/>
  <c r="BA89" i="16"/>
  <c r="K89" i="16"/>
  <c r="I89" i="16"/>
  <c r="G89" i="16"/>
  <c r="BB89" i="16" s="1"/>
  <c r="BE86" i="16"/>
  <c r="BD86" i="16"/>
  <c r="BC86" i="16"/>
  <c r="BA86" i="16"/>
  <c r="K86" i="16"/>
  <c r="I86" i="16"/>
  <c r="G86" i="16"/>
  <c r="BB86" i="16" s="1"/>
  <c r="BE84" i="16"/>
  <c r="BD84" i="16"/>
  <c r="BD103" i="16" s="1"/>
  <c r="H15" i="15" s="1"/>
  <c r="BC84" i="16"/>
  <c r="BA84" i="16"/>
  <c r="BA103" i="16" s="1"/>
  <c r="E15" i="15" s="1"/>
  <c r="K84" i="16"/>
  <c r="I84" i="16"/>
  <c r="G84" i="16"/>
  <c r="BB84" i="16" s="1"/>
  <c r="B15" i="15"/>
  <c r="A15" i="15"/>
  <c r="BE103" i="16"/>
  <c r="I15" i="15" s="1"/>
  <c r="BE81" i="16"/>
  <c r="BD81" i="16"/>
  <c r="BC81" i="16"/>
  <c r="BA81" i="16"/>
  <c r="BA82" i="16" s="1"/>
  <c r="E14" i="15" s="1"/>
  <c r="K81" i="16"/>
  <c r="I81" i="16"/>
  <c r="G81" i="16"/>
  <c r="BB81" i="16" s="1"/>
  <c r="BE78" i="16"/>
  <c r="BD78" i="16"/>
  <c r="BC78" i="16"/>
  <c r="BA78" i="16"/>
  <c r="K78" i="16"/>
  <c r="I78" i="16"/>
  <c r="G78" i="16"/>
  <c r="BB78" i="16" s="1"/>
  <c r="BE76" i="16"/>
  <c r="BD76" i="16"/>
  <c r="BC76" i="16"/>
  <c r="BA76" i="16"/>
  <c r="K76" i="16"/>
  <c r="K82" i="16" s="1"/>
  <c r="I76" i="16"/>
  <c r="G76" i="16"/>
  <c r="BB76" i="16" s="1"/>
  <c r="BE74" i="16"/>
  <c r="BD74" i="16"/>
  <c r="BC74" i="16"/>
  <c r="BA74" i="16"/>
  <c r="K74" i="16"/>
  <c r="I74" i="16"/>
  <c r="G74" i="16"/>
  <c r="BB74" i="16" s="1"/>
  <c r="BE71" i="16"/>
  <c r="BD71" i="16"/>
  <c r="BC71" i="16"/>
  <c r="BB71" i="16"/>
  <c r="BA71" i="16"/>
  <c r="K71" i="16"/>
  <c r="I71" i="16"/>
  <c r="G71" i="16"/>
  <c r="BE68" i="16"/>
  <c r="BE82" i="16" s="1"/>
  <c r="I14" i="15" s="1"/>
  <c r="BD68" i="16"/>
  <c r="BC68" i="16"/>
  <c r="BA68" i="16"/>
  <c r="K68" i="16"/>
  <c r="I68" i="16"/>
  <c r="G68" i="16"/>
  <c r="BB68" i="16" s="1"/>
  <c r="BE65" i="16"/>
  <c r="BD65" i="16"/>
  <c r="BD82" i="16" s="1"/>
  <c r="H14" i="15" s="1"/>
  <c r="BC65" i="16"/>
  <c r="BA65" i="16"/>
  <c r="K65" i="16"/>
  <c r="I65" i="16"/>
  <c r="G65" i="16"/>
  <c r="BB65" i="16" s="1"/>
  <c r="B14" i="15"/>
  <c r="A14" i="15"/>
  <c r="BE62" i="16"/>
  <c r="BD62" i="16"/>
  <c r="BD63" i="16" s="1"/>
  <c r="H13" i="15" s="1"/>
  <c r="BC62" i="16"/>
  <c r="BA62" i="16"/>
  <c r="K62" i="16"/>
  <c r="I62" i="16"/>
  <c r="G62" i="16"/>
  <c r="BB62" i="16" s="1"/>
  <c r="BE60" i="16"/>
  <c r="BD60" i="16"/>
  <c r="BC60" i="16"/>
  <c r="BC63" i="16" s="1"/>
  <c r="G13" i="15" s="1"/>
  <c r="BA60" i="16"/>
  <c r="K60" i="16"/>
  <c r="I60" i="16"/>
  <c r="G60" i="16"/>
  <c r="BB60" i="16" s="1"/>
  <c r="BE58" i="16"/>
  <c r="BD58" i="16"/>
  <c r="BC58" i="16"/>
  <c r="BB58" i="16"/>
  <c r="BA58" i="16"/>
  <c r="K58" i="16"/>
  <c r="I58" i="16"/>
  <c r="G58" i="16"/>
  <c r="BE56" i="16"/>
  <c r="BD56" i="16"/>
  <c r="BC56" i="16"/>
  <c r="BA56" i="16"/>
  <c r="K56" i="16"/>
  <c r="I56" i="16"/>
  <c r="G56" i="16"/>
  <c r="BB56" i="16" s="1"/>
  <c r="BE54" i="16"/>
  <c r="BD54" i="16"/>
  <c r="BC54" i="16"/>
  <c r="BA54" i="16"/>
  <c r="K54" i="16"/>
  <c r="I54" i="16"/>
  <c r="G54" i="16"/>
  <c r="BB54" i="16" s="1"/>
  <c r="BE51" i="16"/>
  <c r="BD51" i="16"/>
  <c r="BC51" i="16"/>
  <c r="BA51" i="16"/>
  <c r="K51" i="16"/>
  <c r="K63" i="16" s="1"/>
  <c r="I51" i="16"/>
  <c r="G51" i="16"/>
  <c r="BB51" i="16" s="1"/>
  <c r="BE48" i="16"/>
  <c r="BD48" i="16"/>
  <c r="BC48" i="16"/>
  <c r="BA48" i="16"/>
  <c r="K48" i="16"/>
  <c r="I48" i="16"/>
  <c r="I63" i="16" s="1"/>
  <c r="G48" i="16"/>
  <c r="B13" i="15"/>
  <c r="A13" i="15"/>
  <c r="BE44" i="16"/>
  <c r="BD44" i="16"/>
  <c r="BC44" i="16"/>
  <c r="BA44" i="16"/>
  <c r="K44" i="16"/>
  <c r="I44" i="16"/>
  <c r="G44" i="16"/>
  <c r="BB44" i="16" s="1"/>
  <c r="BE42" i="16"/>
  <c r="BD42" i="16"/>
  <c r="BC42" i="16"/>
  <c r="BA42" i="16"/>
  <c r="K42" i="16"/>
  <c r="I42" i="16"/>
  <c r="G42" i="16"/>
  <c r="BB42" i="16" s="1"/>
  <c r="BE41" i="16"/>
  <c r="BD41" i="16"/>
  <c r="BC41" i="16"/>
  <c r="BC46" i="16" s="1"/>
  <c r="G12" i="15" s="1"/>
  <c r="BA41" i="16"/>
  <c r="K41" i="16"/>
  <c r="I41" i="16"/>
  <c r="G41" i="16"/>
  <c r="BB41" i="16" s="1"/>
  <c r="BE39" i="16"/>
  <c r="BD39" i="16"/>
  <c r="BC39" i="16"/>
  <c r="BA39" i="16"/>
  <c r="K39" i="16"/>
  <c r="I39" i="16"/>
  <c r="I46" i="16" s="1"/>
  <c r="G39" i="16"/>
  <c r="BB39" i="16" s="1"/>
  <c r="B12" i="15"/>
  <c r="A12" i="15"/>
  <c r="G46" i="16"/>
  <c r="BE36" i="16"/>
  <c r="BD36" i="16"/>
  <c r="BD37" i="16" s="1"/>
  <c r="H11" i="15" s="1"/>
  <c r="BC36" i="16"/>
  <c r="BC37" i="16" s="1"/>
  <c r="G11" i="15" s="1"/>
  <c r="BB36" i="16"/>
  <c r="BB37" i="16" s="1"/>
  <c r="F11" i="15" s="1"/>
  <c r="K36" i="16"/>
  <c r="K37" i="16" s="1"/>
  <c r="I36" i="16"/>
  <c r="I37" i="16" s="1"/>
  <c r="G36" i="16"/>
  <c r="BA36" i="16" s="1"/>
  <c r="BA37" i="16" s="1"/>
  <c r="E11" i="15" s="1"/>
  <c r="B11" i="15"/>
  <c r="A11" i="15"/>
  <c r="BE37" i="16"/>
  <c r="I11" i="15" s="1"/>
  <c r="G37" i="16"/>
  <c r="BE30" i="16"/>
  <c r="BD30" i="16"/>
  <c r="BC30" i="16"/>
  <c r="BB30" i="16"/>
  <c r="K30" i="16"/>
  <c r="I30" i="16"/>
  <c r="G30" i="16"/>
  <c r="BA30" i="16" s="1"/>
  <c r="BE27" i="16"/>
  <c r="BD27" i="16"/>
  <c r="BC27" i="16"/>
  <c r="BB27" i="16"/>
  <c r="K27" i="16"/>
  <c r="K34" i="16" s="1"/>
  <c r="I27" i="16"/>
  <c r="G27" i="16"/>
  <c r="BA27" i="16" s="1"/>
  <c r="BE24" i="16"/>
  <c r="BD24" i="16"/>
  <c r="BD34" i="16" s="1"/>
  <c r="H10" i="15" s="1"/>
  <c r="BC24" i="16"/>
  <c r="BC34" i="16" s="1"/>
  <c r="G10" i="15" s="1"/>
  <c r="BB24" i="16"/>
  <c r="K24" i="16"/>
  <c r="I24" i="16"/>
  <c r="G24" i="16"/>
  <c r="BA24" i="16" s="1"/>
  <c r="B10" i="15"/>
  <c r="A10" i="15"/>
  <c r="BE34" i="16"/>
  <c r="I10" i="15" s="1"/>
  <c r="BE18" i="16"/>
  <c r="BE22" i="16" s="1"/>
  <c r="I9" i="15" s="1"/>
  <c r="BD18" i="16"/>
  <c r="BD22" i="16" s="1"/>
  <c r="H9" i="15" s="1"/>
  <c r="BC18" i="16"/>
  <c r="BB18" i="16"/>
  <c r="BB22" i="16" s="1"/>
  <c r="F9" i="15" s="1"/>
  <c r="K18" i="16"/>
  <c r="K22" i="16" s="1"/>
  <c r="I18" i="16"/>
  <c r="G18" i="16"/>
  <c r="G22" i="16" s="1"/>
  <c r="B9" i="15"/>
  <c r="A9" i="15"/>
  <c r="BC22" i="16"/>
  <c r="G9" i="15" s="1"/>
  <c r="I22" i="16"/>
  <c r="BE12" i="16"/>
  <c r="BE16" i="16" s="1"/>
  <c r="I8" i="15" s="1"/>
  <c r="BD12" i="16"/>
  <c r="BD16" i="16" s="1"/>
  <c r="H8" i="15" s="1"/>
  <c r="BC12" i="16"/>
  <c r="BB12" i="16"/>
  <c r="K12" i="16"/>
  <c r="K16" i="16" s="1"/>
  <c r="I12" i="16"/>
  <c r="I16" i="16" s="1"/>
  <c r="G12" i="16"/>
  <c r="BA12" i="16" s="1"/>
  <c r="BA16" i="16" s="1"/>
  <c r="E8" i="15" s="1"/>
  <c r="B8" i="15"/>
  <c r="A8" i="15"/>
  <c r="BC16" i="16"/>
  <c r="G8" i="15" s="1"/>
  <c r="BB16" i="16"/>
  <c r="F8" i="15" s="1"/>
  <c r="G16" i="16"/>
  <c r="BE8" i="16"/>
  <c r="BD8" i="16"/>
  <c r="BD10" i="16" s="1"/>
  <c r="H7" i="15" s="1"/>
  <c r="BC8" i="16"/>
  <c r="BC10" i="16" s="1"/>
  <c r="G7" i="15" s="1"/>
  <c r="BB8" i="16"/>
  <c r="K8" i="16"/>
  <c r="K10" i="16" s="1"/>
  <c r="I8" i="16"/>
  <c r="I10" i="16" s="1"/>
  <c r="G8" i="16"/>
  <c r="BA8" i="16" s="1"/>
  <c r="BA10" i="16" s="1"/>
  <c r="E7" i="15" s="1"/>
  <c r="B7" i="15"/>
  <c r="A7" i="15"/>
  <c r="BE10" i="16"/>
  <c r="I7" i="15" s="1"/>
  <c r="BB10" i="16"/>
  <c r="F7" i="15" s="1"/>
  <c r="G10" i="16"/>
  <c r="E4" i="16"/>
  <c r="F3" i="16"/>
  <c r="C33" i="14"/>
  <c r="F33" i="14" s="1"/>
  <c r="C31" i="14"/>
  <c r="G7" i="14"/>
  <c r="I38" i="12"/>
  <c r="G21" i="11"/>
  <c r="D21" i="11"/>
  <c r="I37" i="12"/>
  <c r="D20" i="11"/>
  <c r="I36" i="12"/>
  <c r="G20" i="11" s="1"/>
  <c r="D19" i="11"/>
  <c r="I35" i="12"/>
  <c r="G19" i="11" s="1"/>
  <c r="D18" i="11"/>
  <c r="I34" i="12"/>
  <c r="G18" i="11" s="1"/>
  <c r="D17" i="11"/>
  <c r="I33" i="12"/>
  <c r="G17" i="11" s="1"/>
  <c r="D16" i="11"/>
  <c r="I32" i="12"/>
  <c r="G16" i="11" s="1"/>
  <c r="D15" i="11"/>
  <c r="I31" i="12"/>
  <c r="G15" i="11" s="1"/>
  <c r="BE376" i="13"/>
  <c r="BD376" i="13"/>
  <c r="BC376" i="13"/>
  <c r="BC378" i="13" s="1"/>
  <c r="G25" i="12" s="1"/>
  <c r="BB376" i="13"/>
  <c r="K376" i="13"/>
  <c r="I376" i="13"/>
  <c r="G376" i="13"/>
  <c r="BA376" i="13" s="1"/>
  <c r="BE374" i="13"/>
  <c r="BD374" i="13"/>
  <c r="BC374" i="13"/>
  <c r="BB374" i="13"/>
  <c r="K374" i="13"/>
  <c r="I374" i="13"/>
  <c r="G374" i="13"/>
  <c r="BA374" i="13" s="1"/>
  <c r="BE372" i="13"/>
  <c r="BD372" i="13"/>
  <c r="BC372" i="13"/>
  <c r="BB372" i="13"/>
  <c r="K372" i="13"/>
  <c r="I372" i="13"/>
  <c r="G372" i="13"/>
  <c r="BA372" i="13" s="1"/>
  <c r="BE370" i="13"/>
  <c r="BD370" i="13"/>
  <c r="BC370" i="13"/>
  <c r="BB370" i="13"/>
  <c r="K370" i="13"/>
  <c r="I370" i="13"/>
  <c r="G370" i="13"/>
  <c r="BA370" i="13" s="1"/>
  <c r="BE368" i="13"/>
  <c r="BD368" i="13"/>
  <c r="BC368" i="13"/>
  <c r="BB368" i="13"/>
  <c r="K368" i="13"/>
  <c r="I368" i="13"/>
  <c r="G368" i="13"/>
  <c r="BA368" i="13" s="1"/>
  <c r="BE366" i="13"/>
  <c r="BD366" i="13"/>
  <c r="BC366" i="13"/>
  <c r="BB366" i="13"/>
  <c r="K366" i="13"/>
  <c r="I366" i="13"/>
  <c r="G366" i="13"/>
  <c r="BA366" i="13" s="1"/>
  <c r="BE364" i="13"/>
  <c r="BD364" i="13"/>
  <c r="BC364" i="13"/>
  <c r="BB364" i="13"/>
  <c r="K364" i="13"/>
  <c r="I364" i="13"/>
  <c r="G364" i="13"/>
  <c r="BA364" i="13" s="1"/>
  <c r="BE362" i="13"/>
  <c r="BD362" i="13"/>
  <c r="BD378" i="13" s="1"/>
  <c r="H25" i="12" s="1"/>
  <c r="BC362" i="13"/>
  <c r="BB362" i="13"/>
  <c r="K362" i="13"/>
  <c r="I362" i="13"/>
  <c r="G362" i="13"/>
  <c r="G378" i="13" s="1"/>
  <c r="B25" i="12"/>
  <c r="A25" i="12"/>
  <c r="BE378" i="13"/>
  <c r="I25" i="12" s="1"/>
  <c r="K378" i="13"/>
  <c r="I378" i="13"/>
  <c r="BE355" i="13"/>
  <c r="BD355" i="13"/>
  <c r="BC355" i="13"/>
  <c r="BA355" i="13"/>
  <c r="K355" i="13"/>
  <c r="I355" i="13"/>
  <c r="G355" i="13"/>
  <c r="BB355" i="13" s="1"/>
  <c r="BE349" i="13"/>
  <c r="BD349" i="13"/>
  <c r="BC349" i="13"/>
  <c r="BC360" i="13" s="1"/>
  <c r="G24" i="12" s="1"/>
  <c r="BA349" i="13"/>
  <c r="K349" i="13"/>
  <c r="I349" i="13"/>
  <c r="G349" i="13"/>
  <c r="BB349" i="13" s="1"/>
  <c r="BE343" i="13"/>
  <c r="BD343" i="13"/>
  <c r="BC343" i="13"/>
  <c r="BA343" i="13"/>
  <c r="K343" i="13"/>
  <c r="I343" i="13"/>
  <c r="I360" i="13" s="1"/>
  <c r="G343" i="13"/>
  <c r="BB343" i="13" s="1"/>
  <c r="B24" i="12"/>
  <c r="A24" i="12"/>
  <c r="G360" i="13"/>
  <c r="BE337" i="13"/>
  <c r="BE341" i="13" s="1"/>
  <c r="I23" i="12" s="1"/>
  <c r="BD337" i="13"/>
  <c r="BD341" i="13" s="1"/>
  <c r="H23" i="12" s="1"/>
  <c r="BC337" i="13"/>
  <c r="BA337" i="13"/>
  <c r="BA341" i="13" s="1"/>
  <c r="E23" i="12" s="1"/>
  <c r="K337" i="13"/>
  <c r="K341" i="13" s="1"/>
  <c r="I337" i="13"/>
  <c r="G337" i="13"/>
  <c r="BB337" i="13" s="1"/>
  <c r="BB341" i="13" s="1"/>
  <c r="F23" i="12" s="1"/>
  <c r="B23" i="12"/>
  <c r="A23" i="12"/>
  <c r="BC341" i="13"/>
  <c r="G23" i="12" s="1"/>
  <c r="I341" i="13"/>
  <c r="G341" i="13"/>
  <c r="BE334" i="13"/>
  <c r="BE335" i="13" s="1"/>
  <c r="I22" i="12" s="1"/>
  <c r="BD334" i="13"/>
  <c r="BC334" i="13"/>
  <c r="BA334" i="13"/>
  <c r="K334" i="13"/>
  <c r="I334" i="13"/>
  <c r="G334" i="13"/>
  <c r="BB334" i="13" s="1"/>
  <c r="BE330" i="13"/>
  <c r="BD330" i="13"/>
  <c r="BC330" i="13"/>
  <c r="BB330" i="13"/>
  <c r="BA330" i="13"/>
  <c r="K330" i="13"/>
  <c r="I330" i="13"/>
  <c r="G330" i="13"/>
  <c r="BE326" i="13"/>
  <c r="BD326" i="13"/>
  <c r="BC326" i="13"/>
  <c r="BB326" i="13"/>
  <c r="BA326" i="13"/>
  <c r="K326" i="13"/>
  <c r="I326" i="13"/>
  <c r="G326" i="13"/>
  <c r="BE323" i="13"/>
  <c r="BD323" i="13"/>
  <c r="BC323" i="13"/>
  <c r="BA323" i="13"/>
  <c r="K323" i="13"/>
  <c r="I323" i="13"/>
  <c r="G323" i="13"/>
  <c r="BB323" i="13" s="1"/>
  <c r="BE319" i="13"/>
  <c r="BD319" i="13"/>
  <c r="BC319" i="13"/>
  <c r="BA319" i="13"/>
  <c r="K319" i="13"/>
  <c r="I319" i="13"/>
  <c r="G319" i="13"/>
  <c r="BB319" i="13" s="1"/>
  <c r="BE316" i="13"/>
  <c r="BD316" i="13"/>
  <c r="BC316" i="13"/>
  <c r="BB316" i="13"/>
  <c r="BA316" i="13"/>
  <c r="K316" i="13"/>
  <c r="I316" i="13"/>
  <c r="G316" i="13"/>
  <c r="BE311" i="13"/>
  <c r="BD311" i="13"/>
  <c r="BC311" i="13"/>
  <c r="BA311" i="13"/>
  <c r="BA335" i="13" s="1"/>
  <c r="E22" i="12" s="1"/>
  <c r="K311" i="13"/>
  <c r="I311" i="13"/>
  <c r="G311" i="13"/>
  <c r="BB311" i="13" s="1"/>
  <c r="BE308" i="13"/>
  <c r="BD308" i="13"/>
  <c r="BC308" i="13"/>
  <c r="BA308" i="13"/>
  <c r="K308" i="13"/>
  <c r="I308" i="13"/>
  <c r="G308" i="13"/>
  <c r="BB308" i="13" s="1"/>
  <c r="BE305" i="13"/>
  <c r="BD305" i="13"/>
  <c r="BD335" i="13" s="1"/>
  <c r="H22" i="12" s="1"/>
  <c r="BC305" i="13"/>
  <c r="BA305" i="13"/>
  <c r="K305" i="13"/>
  <c r="K335" i="13" s="1"/>
  <c r="I305" i="13"/>
  <c r="G305" i="13"/>
  <c r="G335" i="13" s="1"/>
  <c r="B22" i="12"/>
  <c r="A22" i="12"/>
  <c r="BE302" i="13"/>
  <c r="BD302" i="13"/>
  <c r="BD303" i="13" s="1"/>
  <c r="H21" i="12" s="1"/>
  <c r="BC302" i="13"/>
  <c r="BA302" i="13"/>
  <c r="K302" i="13"/>
  <c r="I302" i="13"/>
  <c r="G302" i="13"/>
  <c r="BB302" i="13" s="1"/>
  <c r="BE299" i="13"/>
  <c r="BE303" i="13" s="1"/>
  <c r="I21" i="12" s="1"/>
  <c r="BD299" i="13"/>
  <c r="BC299" i="13"/>
  <c r="BA299" i="13"/>
  <c r="K299" i="13"/>
  <c r="I299" i="13"/>
  <c r="G299" i="13"/>
  <c r="BB299" i="13" s="1"/>
  <c r="BE297" i="13"/>
  <c r="BD297" i="13"/>
  <c r="BC297" i="13"/>
  <c r="BA297" i="13"/>
  <c r="BA303" i="13" s="1"/>
  <c r="E21" i="12" s="1"/>
  <c r="K297" i="13"/>
  <c r="I297" i="13"/>
  <c r="G297" i="13"/>
  <c r="BB297" i="13" s="1"/>
  <c r="BE295" i="13"/>
  <c r="BD295" i="13"/>
  <c r="BC295" i="13"/>
  <c r="BC303" i="13" s="1"/>
  <c r="G21" i="12" s="1"/>
  <c r="BA295" i="13"/>
  <c r="K295" i="13"/>
  <c r="K303" i="13" s="1"/>
  <c r="I295" i="13"/>
  <c r="G295" i="13"/>
  <c r="G303" i="13" s="1"/>
  <c r="B21" i="12"/>
  <c r="A21" i="12"/>
  <c r="I303" i="13"/>
  <c r="BE292" i="13"/>
  <c r="BD292" i="13"/>
  <c r="BC292" i="13"/>
  <c r="BA292" i="13"/>
  <c r="K292" i="13"/>
  <c r="I292" i="13"/>
  <c r="G292" i="13"/>
  <c r="BB292" i="13" s="1"/>
  <c r="BE277" i="13"/>
  <c r="BD277" i="13"/>
  <c r="BC277" i="13"/>
  <c r="BA277" i="13"/>
  <c r="K277" i="13"/>
  <c r="I277" i="13"/>
  <c r="G277" i="13"/>
  <c r="BB277" i="13" s="1"/>
  <c r="BE275" i="13"/>
  <c r="BD275" i="13"/>
  <c r="BC275" i="13"/>
  <c r="BA275" i="13"/>
  <c r="K275" i="13"/>
  <c r="I275" i="13"/>
  <c r="G275" i="13"/>
  <c r="BB275" i="13" s="1"/>
  <c r="BE271" i="13"/>
  <c r="BD271" i="13"/>
  <c r="BC271" i="13"/>
  <c r="BA271" i="13"/>
  <c r="K271" i="13"/>
  <c r="I271" i="13"/>
  <c r="G271" i="13"/>
  <c r="BB271" i="13" s="1"/>
  <c r="BE268" i="13"/>
  <c r="BD268" i="13"/>
  <c r="BC268" i="13"/>
  <c r="BA268" i="13"/>
  <c r="K268" i="13"/>
  <c r="I268" i="13"/>
  <c r="G268" i="13"/>
  <c r="BB268" i="13" s="1"/>
  <c r="BE265" i="13"/>
  <c r="BD265" i="13"/>
  <c r="BC265" i="13"/>
  <c r="BA265" i="13"/>
  <c r="K265" i="13"/>
  <c r="I265" i="13"/>
  <c r="G265" i="13"/>
  <c r="BB265" i="13" s="1"/>
  <c r="BE263" i="13"/>
  <c r="BD263" i="13"/>
  <c r="BD293" i="13" s="1"/>
  <c r="H20" i="12" s="1"/>
  <c r="BC263" i="13"/>
  <c r="BA263" i="13"/>
  <c r="K263" i="13"/>
  <c r="I263" i="13"/>
  <c r="G263" i="13"/>
  <c r="BB263" i="13" s="1"/>
  <c r="BE260" i="13"/>
  <c r="BD260" i="13"/>
  <c r="BC260" i="13"/>
  <c r="BC293" i="13" s="1"/>
  <c r="G20" i="12" s="1"/>
  <c r="BA260" i="13"/>
  <c r="K260" i="13"/>
  <c r="I260" i="13"/>
  <c r="G260" i="13"/>
  <c r="BB260" i="13" s="1"/>
  <c r="BE258" i="13"/>
  <c r="BD258" i="13"/>
  <c r="BC258" i="13"/>
  <c r="BA258" i="13"/>
  <c r="K258" i="13"/>
  <c r="I258" i="13"/>
  <c r="G258" i="13"/>
  <c r="BB258" i="13" s="1"/>
  <c r="BE255" i="13"/>
  <c r="BD255" i="13"/>
  <c r="BC255" i="13"/>
  <c r="BA255" i="13"/>
  <c r="K255" i="13"/>
  <c r="I255" i="13"/>
  <c r="G255" i="13"/>
  <c r="BB255" i="13" s="1"/>
  <c r="BE252" i="13"/>
  <c r="BD252" i="13"/>
  <c r="BC252" i="13"/>
  <c r="BA252" i="13"/>
  <c r="K252" i="13"/>
  <c r="I252" i="13"/>
  <c r="I293" i="13" s="1"/>
  <c r="G252" i="13"/>
  <c r="BB252" i="13" s="1"/>
  <c r="B20" i="12"/>
  <c r="A20" i="12"/>
  <c r="BE249" i="13"/>
  <c r="BD249" i="13"/>
  <c r="BC249" i="13"/>
  <c r="BA249" i="13"/>
  <c r="K249" i="13"/>
  <c r="I249" i="13"/>
  <c r="G249" i="13"/>
  <c r="BB249" i="13" s="1"/>
  <c r="BE247" i="13"/>
  <c r="BD247" i="13"/>
  <c r="BC247" i="13"/>
  <c r="BA247" i="13"/>
  <c r="K247" i="13"/>
  <c r="I247" i="13"/>
  <c r="G247" i="13"/>
  <c r="BB247" i="13" s="1"/>
  <c r="BE244" i="13"/>
  <c r="BD244" i="13"/>
  <c r="BC244" i="13"/>
  <c r="BA244" i="13"/>
  <c r="K244" i="13"/>
  <c r="I244" i="13"/>
  <c r="G244" i="13"/>
  <c r="BB244" i="13" s="1"/>
  <c r="BE241" i="13"/>
  <c r="BD241" i="13"/>
  <c r="BC241" i="13"/>
  <c r="BA241" i="13"/>
  <c r="BA250" i="13" s="1"/>
  <c r="E19" i="12" s="1"/>
  <c r="K241" i="13"/>
  <c r="I241" i="13"/>
  <c r="I250" i="13" s="1"/>
  <c r="G241" i="13"/>
  <c r="BB241" i="13" s="1"/>
  <c r="BE239" i="13"/>
  <c r="BE250" i="13" s="1"/>
  <c r="I19" i="12" s="1"/>
  <c r="BD239" i="13"/>
  <c r="BC239" i="13"/>
  <c r="BA239" i="13"/>
  <c r="K239" i="13"/>
  <c r="I239" i="13"/>
  <c r="G239" i="13"/>
  <c r="BB239" i="13" s="1"/>
  <c r="BB250" i="13" s="1"/>
  <c r="F19" i="12" s="1"/>
  <c r="B19" i="12"/>
  <c r="A19" i="12"/>
  <c r="BE236" i="13"/>
  <c r="BD236" i="13"/>
  <c r="BC236" i="13"/>
  <c r="BA236" i="13"/>
  <c r="K236" i="13"/>
  <c r="I236" i="13"/>
  <c r="G236" i="13"/>
  <c r="BB236" i="13" s="1"/>
  <c r="BE234" i="13"/>
  <c r="BD234" i="13"/>
  <c r="BC234" i="13"/>
  <c r="BA234" i="13"/>
  <c r="K234" i="13"/>
  <c r="I234" i="13"/>
  <c r="G234" i="13"/>
  <c r="BB234" i="13" s="1"/>
  <c r="BE231" i="13"/>
  <c r="BD231" i="13"/>
  <c r="BC231" i="13"/>
  <c r="BA231" i="13"/>
  <c r="K231" i="13"/>
  <c r="I231" i="13"/>
  <c r="G231" i="13"/>
  <c r="BB231" i="13" s="1"/>
  <c r="BE229" i="13"/>
  <c r="BD229" i="13"/>
  <c r="BC229" i="13"/>
  <c r="BA229" i="13"/>
  <c r="K229" i="13"/>
  <c r="I229" i="13"/>
  <c r="G229" i="13"/>
  <c r="BB229" i="13" s="1"/>
  <c r="BE227" i="13"/>
  <c r="BD227" i="13"/>
  <c r="BC227" i="13"/>
  <c r="BA227" i="13"/>
  <c r="BA237" i="13" s="1"/>
  <c r="E18" i="12" s="1"/>
  <c r="K227" i="13"/>
  <c r="I227" i="13"/>
  <c r="G227" i="13"/>
  <c r="BB227" i="13" s="1"/>
  <c r="BE199" i="13"/>
  <c r="BD199" i="13"/>
  <c r="BC199" i="13"/>
  <c r="BA199" i="13"/>
  <c r="K199" i="13"/>
  <c r="K237" i="13" s="1"/>
  <c r="I199" i="13"/>
  <c r="G199" i="13"/>
  <c r="BB199" i="13" s="1"/>
  <c r="BE177" i="13"/>
  <c r="BD177" i="13"/>
  <c r="BC177" i="13"/>
  <c r="BA177" i="13"/>
  <c r="K177" i="13"/>
  <c r="I177" i="13"/>
  <c r="G177" i="13"/>
  <c r="BB177" i="13" s="1"/>
  <c r="BE149" i="13"/>
  <c r="BD149" i="13"/>
  <c r="BC149" i="13"/>
  <c r="BA149" i="13"/>
  <c r="K149" i="13"/>
  <c r="I149" i="13"/>
  <c r="G149" i="13"/>
  <c r="BB149" i="13" s="1"/>
  <c r="BE127" i="13"/>
  <c r="BD127" i="13"/>
  <c r="BD237" i="13" s="1"/>
  <c r="H18" i="12" s="1"/>
  <c r="BC127" i="13"/>
  <c r="BA127" i="13"/>
  <c r="K127" i="13"/>
  <c r="I127" i="13"/>
  <c r="G127" i="13"/>
  <c r="BB127" i="13" s="1"/>
  <c r="B18" i="12"/>
  <c r="A18" i="12"/>
  <c r="BE237" i="13"/>
  <c r="I18" i="12" s="1"/>
  <c r="BE124" i="13"/>
  <c r="BD124" i="13"/>
  <c r="BD125" i="13" s="1"/>
  <c r="H17" i="12" s="1"/>
  <c r="BC124" i="13"/>
  <c r="BA124" i="13"/>
  <c r="BA125" i="13" s="1"/>
  <c r="E17" i="12" s="1"/>
  <c r="K124" i="13"/>
  <c r="I124" i="13"/>
  <c r="G124" i="13"/>
  <c r="BB124" i="13" s="1"/>
  <c r="BE122" i="13"/>
  <c r="BD122" i="13"/>
  <c r="BC122" i="13"/>
  <c r="BC125" i="13" s="1"/>
  <c r="G17" i="12" s="1"/>
  <c r="BA122" i="13"/>
  <c r="K122" i="13"/>
  <c r="K125" i="13" s="1"/>
  <c r="I122" i="13"/>
  <c r="G122" i="13"/>
  <c r="BB122" i="13" s="1"/>
  <c r="BE120" i="13"/>
  <c r="BE125" i="13" s="1"/>
  <c r="I17" i="12" s="1"/>
  <c r="BD120" i="13"/>
  <c r="BC120" i="13"/>
  <c r="BA120" i="13"/>
  <c r="K120" i="13"/>
  <c r="I120" i="13"/>
  <c r="G120" i="13"/>
  <c r="B17" i="12"/>
  <c r="A17" i="12"/>
  <c r="I125" i="13"/>
  <c r="BE117" i="13"/>
  <c r="BD117" i="13"/>
  <c r="BC117" i="13"/>
  <c r="BA117" i="13"/>
  <c r="K117" i="13"/>
  <c r="I117" i="13"/>
  <c r="I118" i="13" s="1"/>
  <c r="G117" i="13"/>
  <c r="BB117" i="13" s="1"/>
  <c r="BE114" i="13"/>
  <c r="BD114" i="13"/>
  <c r="BC114" i="13"/>
  <c r="BA114" i="13"/>
  <c r="K114" i="13"/>
  <c r="I114" i="13"/>
  <c r="G114" i="13"/>
  <c r="BB114" i="13" s="1"/>
  <c r="BE111" i="13"/>
  <c r="BD111" i="13"/>
  <c r="BD118" i="13" s="1"/>
  <c r="H16" i="12" s="1"/>
  <c r="BC111" i="13"/>
  <c r="BA111" i="13"/>
  <c r="BA118" i="13" s="1"/>
  <c r="E16" i="12" s="1"/>
  <c r="K111" i="13"/>
  <c r="K118" i="13" s="1"/>
  <c r="I111" i="13"/>
  <c r="G111" i="13"/>
  <c r="BB111" i="13" s="1"/>
  <c r="B16" i="12"/>
  <c r="A16" i="12"/>
  <c r="BC118" i="13"/>
  <c r="G16" i="12" s="1"/>
  <c r="BE108" i="13"/>
  <c r="BD108" i="13"/>
  <c r="BD109" i="13" s="1"/>
  <c r="H15" i="12" s="1"/>
  <c r="BC108" i="13"/>
  <c r="BC109" i="13" s="1"/>
  <c r="G15" i="12" s="1"/>
  <c r="BB108" i="13"/>
  <c r="K108" i="13"/>
  <c r="K109" i="13" s="1"/>
  <c r="I108" i="13"/>
  <c r="G108" i="13"/>
  <c r="BA108" i="13" s="1"/>
  <c r="BA109" i="13" s="1"/>
  <c r="E15" i="12" s="1"/>
  <c r="B15" i="12"/>
  <c r="A15" i="12"/>
  <c r="BE109" i="13"/>
  <c r="I15" i="12" s="1"/>
  <c r="BB109" i="13"/>
  <c r="F15" i="12" s="1"/>
  <c r="I109" i="13"/>
  <c r="G109" i="13"/>
  <c r="BE104" i="13"/>
  <c r="BD104" i="13"/>
  <c r="BC104" i="13"/>
  <c r="BB104" i="13"/>
  <c r="K104" i="13"/>
  <c r="I104" i="13"/>
  <c r="G104" i="13"/>
  <c r="BA104" i="13" s="1"/>
  <c r="BE99" i="13"/>
  <c r="BD99" i="13"/>
  <c r="BC99" i="13"/>
  <c r="BB99" i="13"/>
  <c r="K99" i="13"/>
  <c r="I99" i="13"/>
  <c r="G99" i="13"/>
  <c r="BA99" i="13" s="1"/>
  <c r="BE97" i="13"/>
  <c r="BD97" i="13"/>
  <c r="BC97" i="13"/>
  <c r="BB97" i="13"/>
  <c r="BB106" i="13" s="1"/>
  <c r="F14" i="12" s="1"/>
  <c r="K97" i="13"/>
  <c r="I97" i="13"/>
  <c r="G97" i="13"/>
  <c r="BA97" i="13" s="1"/>
  <c r="BE95" i="13"/>
  <c r="BE106" i="13" s="1"/>
  <c r="I14" i="12" s="1"/>
  <c r="BD95" i="13"/>
  <c r="BC95" i="13"/>
  <c r="BB95" i="13"/>
  <c r="K95" i="13"/>
  <c r="I95" i="13"/>
  <c r="G95" i="13"/>
  <c r="BA95" i="13" s="1"/>
  <c r="B14" i="12"/>
  <c r="A14" i="12"/>
  <c r="BD106" i="13"/>
  <c r="H14" i="12" s="1"/>
  <c r="K106" i="13"/>
  <c r="BE91" i="13"/>
  <c r="BD91" i="13"/>
  <c r="BC91" i="13"/>
  <c r="BB91" i="13"/>
  <c r="K91" i="13"/>
  <c r="I91" i="13"/>
  <c r="G91" i="13"/>
  <c r="BA91" i="13" s="1"/>
  <c r="BE88" i="13"/>
  <c r="BD88" i="13"/>
  <c r="BC88" i="13"/>
  <c r="BB88" i="13"/>
  <c r="K88" i="13"/>
  <c r="I88" i="13"/>
  <c r="G88" i="13"/>
  <c r="BA88" i="13" s="1"/>
  <c r="BE86" i="13"/>
  <c r="BE93" i="13" s="1"/>
  <c r="I13" i="12" s="1"/>
  <c r="BD86" i="13"/>
  <c r="BC86" i="13"/>
  <c r="BB86" i="13"/>
  <c r="BB93" i="13" s="1"/>
  <c r="F13" i="12" s="1"/>
  <c r="K86" i="13"/>
  <c r="K93" i="13" s="1"/>
  <c r="I86" i="13"/>
  <c r="G86" i="13"/>
  <c r="G93" i="13" s="1"/>
  <c r="B13" i="12"/>
  <c r="A13" i="12"/>
  <c r="BD93" i="13"/>
  <c r="H13" i="12" s="1"/>
  <c r="BC93" i="13"/>
  <c r="G13" i="12" s="1"/>
  <c r="I93" i="13"/>
  <c r="BE81" i="13"/>
  <c r="BD81" i="13"/>
  <c r="BC81" i="13"/>
  <c r="BB81" i="13"/>
  <c r="BA81" i="13"/>
  <c r="K81" i="13"/>
  <c r="I81" i="13"/>
  <c r="G81" i="13"/>
  <c r="BE78" i="13"/>
  <c r="BE84" i="13" s="1"/>
  <c r="BD78" i="13"/>
  <c r="BD84" i="13" s="1"/>
  <c r="H12" i="12" s="1"/>
  <c r="BC78" i="13"/>
  <c r="BB78" i="13"/>
  <c r="BB84" i="13" s="1"/>
  <c r="F12" i="12" s="1"/>
  <c r="BA78" i="13"/>
  <c r="BA84" i="13" s="1"/>
  <c r="E12" i="12" s="1"/>
  <c r="K78" i="13"/>
  <c r="K84" i="13" s="1"/>
  <c r="I78" i="13"/>
  <c r="I84" i="13" s="1"/>
  <c r="G78" i="13"/>
  <c r="I12" i="12"/>
  <c r="B12" i="12"/>
  <c r="A12" i="12"/>
  <c r="BC84" i="13"/>
  <c r="G12" i="12" s="1"/>
  <c r="G84" i="13"/>
  <c r="BE74" i="13"/>
  <c r="BE76" i="13" s="1"/>
  <c r="I11" i="12" s="1"/>
  <c r="BD74" i="13"/>
  <c r="BD76" i="13" s="1"/>
  <c r="H11" i="12" s="1"/>
  <c r="BC74" i="13"/>
  <c r="BC76" i="13" s="1"/>
  <c r="G11" i="12" s="1"/>
  <c r="BB74" i="13"/>
  <c r="BB76" i="13" s="1"/>
  <c r="F11" i="12" s="1"/>
  <c r="K74" i="13"/>
  <c r="K76" i="13" s="1"/>
  <c r="I74" i="13"/>
  <c r="G74" i="13"/>
  <c r="BA74" i="13" s="1"/>
  <c r="BA76" i="13" s="1"/>
  <c r="E11" i="12" s="1"/>
  <c r="B11" i="12"/>
  <c r="A11" i="12"/>
  <c r="I76" i="13"/>
  <c r="BE69" i="13"/>
  <c r="BD69" i="13"/>
  <c r="BD72" i="13" s="1"/>
  <c r="H10" i="12" s="1"/>
  <c r="BC69" i="13"/>
  <c r="BC72" i="13" s="1"/>
  <c r="G10" i="12" s="1"/>
  <c r="BB69" i="13"/>
  <c r="K69" i="13"/>
  <c r="K72" i="13" s="1"/>
  <c r="I69" i="13"/>
  <c r="I72" i="13" s="1"/>
  <c r="G69" i="13"/>
  <c r="BA69" i="13" s="1"/>
  <c r="B10" i="12"/>
  <c r="A10" i="12"/>
  <c r="BE72" i="13"/>
  <c r="I10" i="12" s="1"/>
  <c r="BB72" i="13"/>
  <c r="F10" i="12" s="1"/>
  <c r="BA72" i="13"/>
  <c r="E10" i="12" s="1"/>
  <c r="BE64" i="13"/>
  <c r="BD64" i="13"/>
  <c r="BC64" i="13"/>
  <c r="BB64" i="13"/>
  <c r="BA64" i="13"/>
  <c r="K64" i="13"/>
  <c r="I64" i="13"/>
  <c r="G64" i="13"/>
  <c r="BE59" i="13"/>
  <c r="BD59" i="13"/>
  <c r="BC59" i="13"/>
  <c r="BB59" i="13"/>
  <c r="BA59" i="13"/>
  <c r="K59" i="13"/>
  <c r="I59" i="13"/>
  <c r="G59" i="13"/>
  <c r="BE55" i="13"/>
  <c r="BD55" i="13"/>
  <c r="BC55" i="13"/>
  <c r="BB55" i="13"/>
  <c r="BA55" i="13"/>
  <c r="K55" i="13"/>
  <c r="I55" i="13"/>
  <c r="G55" i="13"/>
  <c r="BE51" i="13"/>
  <c r="BD51" i="13"/>
  <c r="BC51" i="13"/>
  <c r="BB51" i="13"/>
  <c r="BA51" i="13"/>
  <c r="K51" i="13"/>
  <c r="I51" i="13"/>
  <c r="G51" i="13"/>
  <c r="BE48" i="13"/>
  <c r="BD48" i="13"/>
  <c r="BC48" i="13"/>
  <c r="BB48" i="13"/>
  <c r="BA48" i="13"/>
  <c r="K48" i="13"/>
  <c r="I48" i="13"/>
  <c r="G48" i="13"/>
  <c r="BE44" i="13"/>
  <c r="BD44" i="13"/>
  <c r="BC44" i="13"/>
  <c r="BB44" i="13"/>
  <c r="BA44" i="13"/>
  <c r="K44" i="13"/>
  <c r="I44" i="13"/>
  <c r="G44" i="13"/>
  <c r="BE41" i="13"/>
  <c r="BD41" i="13"/>
  <c r="BC41" i="13"/>
  <c r="BB41" i="13"/>
  <c r="BA41" i="13"/>
  <c r="K41" i="13"/>
  <c r="I41" i="13"/>
  <c r="G41" i="13"/>
  <c r="BE37" i="13"/>
  <c r="BD37" i="13"/>
  <c r="BD67" i="13" s="1"/>
  <c r="H9" i="12" s="1"/>
  <c r="BC37" i="13"/>
  <c r="BB37" i="13"/>
  <c r="BB67" i="13" s="1"/>
  <c r="F9" i="12" s="1"/>
  <c r="BA37" i="13"/>
  <c r="K37" i="13"/>
  <c r="K67" i="13" s="1"/>
  <c r="I37" i="13"/>
  <c r="I67" i="13" s="1"/>
  <c r="G37" i="13"/>
  <c r="G67" i="13" s="1"/>
  <c r="B9" i="12"/>
  <c r="A9" i="12"/>
  <c r="BE67" i="13"/>
  <c r="I9" i="12" s="1"/>
  <c r="BC67" i="13"/>
  <c r="G9" i="12" s="1"/>
  <c r="BA67" i="13"/>
  <c r="E9" i="12" s="1"/>
  <c r="BE32" i="13"/>
  <c r="BE35" i="13" s="1"/>
  <c r="I8" i="12" s="1"/>
  <c r="BD32" i="13"/>
  <c r="BC32" i="13"/>
  <c r="BC35" i="13" s="1"/>
  <c r="G8" i="12" s="1"/>
  <c r="BB32" i="13"/>
  <c r="BA32" i="13"/>
  <c r="BA35" i="13" s="1"/>
  <c r="E8" i="12" s="1"/>
  <c r="K32" i="13"/>
  <c r="K35" i="13" s="1"/>
  <c r="I32" i="13"/>
  <c r="I35" i="13" s="1"/>
  <c r="G32" i="13"/>
  <c r="B8" i="12"/>
  <c r="A8" i="12"/>
  <c r="BD35" i="13"/>
  <c r="H8" i="12" s="1"/>
  <c r="BB35" i="13"/>
  <c r="F8" i="12" s="1"/>
  <c r="G35" i="13"/>
  <c r="BE27" i="13"/>
  <c r="BD27" i="13"/>
  <c r="BC27" i="13"/>
  <c r="BB27" i="13"/>
  <c r="K27" i="13"/>
  <c r="I27" i="13"/>
  <c r="G27" i="13"/>
  <c r="BA27" i="13" s="1"/>
  <c r="BE25" i="13"/>
  <c r="BD25" i="13"/>
  <c r="BC25" i="13"/>
  <c r="BB25" i="13"/>
  <c r="K25" i="13"/>
  <c r="I25" i="13"/>
  <c r="G25" i="13"/>
  <c r="BA25" i="13" s="1"/>
  <c r="BE22" i="13"/>
  <c r="BD22" i="13"/>
  <c r="BC22" i="13"/>
  <c r="BB22" i="13"/>
  <c r="K22" i="13"/>
  <c r="I22" i="13"/>
  <c r="G22" i="13"/>
  <c r="BA22" i="13" s="1"/>
  <c r="BE20" i="13"/>
  <c r="BD20" i="13"/>
  <c r="BC20" i="13"/>
  <c r="BB20" i="13"/>
  <c r="K20" i="13"/>
  <c r="I20" i="13"/>
  <c r="G20" i="13"/>
  <c r="BA20" i="13" s="1"/>
  <c r="BE18" i="13"/>
  <c r="BD18" i="13"/>
  <c r="BC18" i="13"/>
  <c r="BB18" i="13"/>
  <c r="BB30" i="13" s="1"/>
  <c r="F7" i="12" s="1"/>
  <c r="K18" i="13"/>
  <c r="I18" i="13"/>
  <c r="G18" i="13"/>
  <c r="BA18" i="13" s="1"/>
  <c r="BE16" i="13"/>
  <c r="BD16" i="13"/>
  <c r="BC16" i="13"/>
  <c r="BB16" i="13"/>
  <c r="K16" i="13"/>
  <c r="I16" i="13"/>
  <c r="G16" i="13"/>
  <c r="BA16" i="13" s="1"/>
  <c r="BE13" i="13"/>
  <c r="BD13" i="13"/>
  <c r="BC13" i="13"/>
  <c r="BB13" i="13"/>
  <c r="K13" i="13"/>
  <c r="I13" i="13"/>
  <c r="G13" i="13"/>
  <c r="BA13" i="13" s="1"/>
  <c r="BE10" i="13"/>
  <c r="BD10" i="13"/>
  <c r="BC10" i="13"/>
  <c r="BB10" i="13"/>
  <c r="BA10" i="13"/>
  <c r="K10" i="13"/>
  <c r="I10" i="13"/>
  <c r="G10" i="13"/>
  <c r="BE8" i="13"/>
  <c r="BE30" i="13" s="1"/>
  <c r="I7" i="12" s="1"/>
  <c r="BD8" i="13"/>
  <c r="BC8" i="13"/>
  <c r="BB8" i="13"/>
  <c r="BA8" i="13"/>
  <c r="K8" i="13"/>
  <c r="I8" i="13"/>
  <c r="G8" i="13"/>
  <c r="B7" i="12"/>
  <c r="A7" i="12"/>
  <c r="E4" i="13"/>
  <c r="F3" i="13"/>
  <c r="C33" i="11"/>
  <c r="F33" i="11" s="1"/>
  <c r="C31" i="11"/>
  <c r="G7" i="11"/>
  <c r="I21" i="9"/>
  <c r="D21" i="8"/>
  <c r="I20" i="9"/>
  <c r="G21" i="8" s="1"/>
  <c r="D20" i="8"/>
  <c r="I19" i="9"/>
  <c r="G20" i="8" s="1"/>
  <c r="D19" i="8"/>
  <c r="I18" i="9"/>
  <c r="G19" i="8" s="1"/>
  <c r="D18" i="8"/>
  <c r="I17" i="9"/>
  <c r="G18" i="8" s="1"/>
  <c r="D17" i="8"/>
  <c r="I16" i="9"/>
  <c r="H22" i="9" s="1"/>
  <c r="G23" i="8" s="1"/>
  <c r="D16" i="8"/>
  <c r="I15" i="9"/>
  <c r="G16" i="8" s="1"/>
  <c r="D15" i="8"/>
  <c r="I14" i="9"/>
  <c r="G15" i="8" s="1"/>
  <c r="BE29" i="10"/>
  <c r="BD29" i="10"/>
  <c r="BC29" i="10"/>
  <c r="BA29" i="10"/>
  <c r="K29" i="10"/>
  <c r="I29" i="10"/>
  <c r="G29" i="10"/>
  <c r="BB29" i="10" s="1"/>
  <c r="BE25" i="10"/>
  <c r="BD25" i="10"/>
  <c r="BD33" i="10" s="1"/>
  <c r="H8" i="9" s="1"/>
  <c r="BC25" i="10"/>
  <c r="BA25" i="10"/>
  <c r="K25" i="10"/>
  <c r="I25" i="10"/>
  <c r="G25" i="10"/>
  <c r="BB25" i="10" s="1"/>
  <c r="BE20" i="10"/>
  <c r="BD20" i="10"/>
  <c r="BC20" i="10"/>
  <c r="BC33" i="10" s="1"/>
  <c r="G8" i="9" s="1"/>
  <c r="BA20" i="10"/>
  <c r="K20" i="10"/>
  <c r="K33" i="10" s="1"/>
  <c r="I20" i="10"/>
  <c r="G20" i="10"/>
  <c r="BB20" i="10" s="1"/>
  <c r="BE15" i="10"/>
  <c r="BD15" i="10"/>
  <c r="BC15" i="10"/>
  <c r="BA15" i="10"/>
  <c r="K15" i="10"/>
  <c r="I15" i="10"/>
  <c r="I33" i="10" s="1"/>
  <c r="G15" i="10"/>
  <c r="B8" i="9"/>
  <c r="A8" i="9"/>
  <c r="BE10" i="10"/>
  <c r="BD10" i="10"/>
  <c r="BC10" i="10"/>
  <c r="BB10" i="10"/>
  <c r="BA10" i="10"/>
  <c r="K10" i="10"/>
  <c r="I10" i="10"/>
  <c r="G10" i="10"/>
  <c r="BE8" i="10"/>
  <c r="BE13" i="10" s="1"/>
  <c r="I7" i="9" s="1"/>
  <c r="BD8" i="10"/>
  <c r="BD13" i="10" s="1"/>
  <c r="H7" i="9" s="1"/>
  <c r="BC8" i="10"/>
  <c r="BB8" i="10"/>
  <c r="BA8" i="10"/>
  <c r="BA13" i="10" s="1"/>
  <c r="E7" i="9" s="1"/>
  <c r="K8" i="10"/>
  <c r="K13" i="10" s="1"/>
  <c r="I8" i="10"/>
  <c r="I13" i="10" s="1"/>
  <c r="G8" i="10"/>
  <c r="B7" i="9"/>
  <c r="A7" i="9"/>
  <c r="BC13" i="10"/>
  <c r="G7" i="9" s="1"/>
  <c r="BB13" i="10"/>
  <c r="F7" i="9" s="1"/>
  <c r="G13" i="10"/>
  <c r="E4" i="10"/>
  <c r="F3" i="10"/>
  <c r="C33" i="8"/>
  <c r="F33" i="8" s="1"/>
  <c r="C31" i="8"/>
  <c r="G7" i="8"/>
  <c r="I20" i="6"/>
  <c r="D21" i="5"/>
  <c r="I19" i="6"/>
  <c r="G21" i="5" s="1"/>
  <c r="D20" i="5"/>
  <c r="I18" i="6"/>
  <c r="G20" i="5" s="1"/>
  <c r="D19" i="5"/>
  <c r="I17" i="6"/>
  <c r="G19" i="5" s="1"/>
  <c r="D18" i="5"/>
  <c r="I16" i="6"/>
  <c r="G18" i="5" s="1"/>
  <c r="D17" i="5"/>
  <c r="I15" i="6"/>
  <c r="G17" i="5" s="1"/>
  <c r="D16" i="5"/>
  <c r="I14" i="6"/>
  <c r="G16" i="5" s="1"/>
  <c r="D15" i="5"/>
  <c r="I13" i="6"/>
  <c r="G15" i="5" s="1"/>
  <c r="BE21" i="7"/>
  <c r="BC21" i="7"/>
  <c r="BB21" i="7"/>
  <c r="BA21" i="7"/>
  <c r="K21" i="7"/>
  <c r="I21" i="7"/>
  <c r="G21" i="7"/>
  <c r="BD21" i="7" s="1"/>
  <c r="BE14" i="7"/>
  <c r="BC14" i="7"/>
  <c r="BC27" i="7" s="1"/>
  <c r="G7" i="6" s="1"/>
  <c r="G8" i="6" s="1"/>
  <c r="C18" i="5" s="1"/>
  <c r="BB14" i="7"/>
  <c r="BA14" i="7"/>
  <c r="K14" i="7"/>
  <c r="I14" i="7"/>
  <c r="G14" i="7"/>
  <c r="BD14" i="7" s="1"/>
  <c r="BE11" i="7"/>
  <c r="BC11" i="7"/>
  <c r="BB11" i="7"/>
  <c r="BA11" i="7"/>
  <c r="K11" i="7"/>
  <c r="K27" i="7" s="1"/>
  <c r="I11" i="7"/>
  <c r="G11" i="7"/>
  <c r="BD11" i="7" s="1"/>
  <c r="BE8" i="7"/>
  <c r="BC8" i="7"/>
  <c r="BB8" i="7"/>
  <c r="BA8" i="7"/>
  <c r="K8" i="7"/>
  <c r="I8" i="7"/>
  <c r="I27" i="7" s="1"/>
  <c r="G8" i="7"/>
  <c r="BD8" i="7" s="1"/>
  <c r="B7" i="6"/>
  <c r="A7" i="6"/>
  <c r="E4" i="7"/>
  <c r="F3" i="7"/>
  <c r="F33" i="5"/>
  <c r="C33" i="5"/>
  <c r="C31" i="5"/>
  <c r="G7" i="5"/>
  <c r="I20" i="3"/>
  <c r="G21" i="2"/>
  <c r="D21" i="2"/>
  <c r="I19" i="3"/>
  <c r="D20" i="2"/>
  <c r="I18" i="3"/>
  <c r="G20" i="2" s="1"/>
  <c r="D19" i="2"/>
  <c r="I17" i="3"/>
  <c r="G19" i="2" s="1"/>
  <c r="D18" i="2"/>
  <c r="I16" i="3"/>
  <c r="G18" i="2" s="1"/>
  <c r="D17" i="2"/>
  <c r="I15" i="3"/>
  <c r="G17" i="2" s="1"/>
  <c r="D16" i="2"/>
  <c r="I14" i="3"/>
  <c r="G16" i="2" s="1"/>
  <c r="D15" i="2"/>
  <c r="I13" i="3"/>
  <c r="G15" i="2" s="1"/>
  <c r="BE26" i="4"/>
  <c r="BD26" i="4"/>
  <c r="BC26" i="4"/>
  <c r="BB26" i="4"/>
  <c r="K26" i="4"/>
  <c r="I26" i="4"/>
  <c r="G26" i="4"/>
  <c r="BA26" i="4" s="1"/>
  <c r="BE20" i="4"/>
  <c r="BD20" i="4"/>
  <c r="BC20" i="4"/>
  <c r="BB20" i="4"/>
  <c r="K20" i="4"/>
  <c r="I20" i="4"/>
  <c r="G20" i="4"/>
  <c r="BA20" i="4" s="1"/>
  <c r="BE15" i="4"/>
  <c r="BD15" i="4"/>
  <c r="BC15" i="4"/>
  <c r="BB15" i="4"/>
  <c r="K15" i="4"/>
  <c r="I15" i="4"/>
  <c r="G15" i="4"/>
  <c r="BA15" i="4" s="1"/>
  <c r="BE8" i="4"/>
  <c r="BE29" i="4" s="1"/>
  <c r="BD8" i="4"/>
  <c r="BD29" i="4" s="1"/>
  <c r="H7" i="3" s="1"/>
  <c r="H8" i="3" s="1"/>
  <c r="C17" i="2" s="1"/>
  <c r="BC8" i="4"/>
  <c r="BC29" i="4" s="1"/>
  <c r="G7" i="3" s="1"/>
  <c r="G8" i="3" s="1"/>
  <c r="C18" i="2" s="1"/>
  <c r="BB8" i="4"/>
  <c r="K8" i="4"/>
  <c r="K29" i="4" s="1"/>
  <c r="I8" i="4"/>
  <c r="I29" i="4" s="1"/>
  <c r="G8" i="4"/>
  <c r="BA8" i="4" s="1"/>
  <c r="I7" i="3"/>
  <c r="I8" i="3" s="1"/>
  <c r="C21" i="2" s="1"/>
  <c r="B7" i="3"/>
  <c r="A7" i="3"/>
  <c r="BB29" i="4"/>
  <c r="F7" i="3" s="1"/>
  <c r="F8" i="3" s="1"/>
  <c r="C16" i="2" s="1"/>
  <c r="E4" i="4"/>
  <c r="F3" i="4"/>
  <c r="C33" i="2"/>
  <c r="F33" i="2" s="1"/>
  <c r="C31" i="2"/>
  <c r="G7" i="2"/>
  <c r="H100" i="1"/>
  <c r="J82" i="1"/>
  <c r="I82" i="1"/>
  <c r="H82" i="1"/>
  <c r="G82" i="1"/>
  <c r="F82" i="1"/>
  <c r="H46" i="1"/>
  <c r="G46" i="1"/>
  <c r="I45" i="1"/>
  <c r="F45" i="1" s="1"/>
  <c r="I44" i="1"/>
  <c r="F44" i="1" s="1"/>
  <c r="I43" i="1"/>
  <c r="F43" i="1" s="1"/>
  <c r="I42" i="1"/>
  <c r="F42" i="1" s="1"/>
  <c r="I41" i="1"/>
  <c r="F41" i="1" s="1"/>
  <c r="I40" i="1"/>
  <c r="F40" i="1" s="1"/>
  <c r="I39" i="1"/>
  <c r="F39" i="1" s="1"/>
  <c r="I38" i="1"/>
  <c r="H37" i="1"/>
  <c r="G37" i="1"/>
  <c r="H31" i="1"/>
  <c r="I21" i="1" s="1"/>
  <c r="I22" i="1" s="1"/>
  <c r="G31" i="1"/>
  <c r="I19" i="1" s="1"/>
  <c r="I30" i="1"/>
  <c r="F30" i="1" s="1"/>
  <c r="H29" i="1"/>
  <c r="G29" i="1"/>
  <c r="D22" i="1"/>
  <c r="D20" i="1"/>
  <c r="I2" i="1"/>
  <c r="BA29" i="4" l="1"/>
  <c r="E7" i="3" s="1"/>
  <c r="E8" i="3" s="1"/>
  <c r="C15" i="2" s="1"/>
  <c r="G29" i="4"/>
  <c r="H25" i="21"/>
  <c r="G23" i="20" s="1"/>
  <c r="BA86" i="13"/>
  <c r="BA93" i="13" s="1"/>
  <c r="E13" i="12" s="1"/>
  <c r="I335" i="13"/>
  <c r="K360" i="13"/>
  <c r="BA34" i="16"/>
  <c r="E10" i="15" s="1"/>
  <c r="K46" i="16"/>
  <c r="G63" i="16"/>
  <c r="BC24" i="19"/>
  <c r="G8" i="18" s="1"/>
  <c r="BA33" i="19"/>
  <c r="E10" i="18" s="1"/>
  <c r="BD87" i="19"/>
  <c r="H11" i="18" s="1"/>
  <c r="BD29" i="22"/>
  <c r="H10" i="21" s="1"/>
  <c r="BB378" i="13"/>
  <c r="F25" i="12" s="1"/>
  <c r="H21" i="3"/>
  <c r="G23" i="2" s="1"/>
  <c r="G22" i="2" s="1"/>
  <c r="G17" i="8"/>
  <c r="G22" i="8" s="1"/>
  <c r="BA46" i="16"/>
  <c r="E12" i="15" s="1"/>
  <c r="BD24" i="19"/>
  <c r="H8" i="18" s="1"/>
  <c r="G27" i="19"/>
  <c r="BB27" i="7"/>
  <c r="F7" i="6" s="1"/>
  <c r="F8" i="6" s="1"/>
  <c r="C16" i="5" s="1"/>
  <c r="K30" i="13"/>
  <c r="BA106" i="13"/>
  <c r="E14" i="12" s="1"/>
  <c r="BB237" i="13"/>
  <c r="F18" i="12" s="1"/>
  <c r="G293" i="13"/>
  <c r="K293" i="13"/>
  <c r="I82" i="16"/>
  <c r="G112" i="16"/>
  <c r="BA112" i="16"/>
  <c r="E16" i="15" s="1"/>
  <c r="I13" i="19"/>
  <c r="BA33" i="10"/>
  <c r="E8" i="9" s="1"/>
  <c r="G76" i="13"/>
  <c r="BA30" i="13"/>
  <c r="E7" i="12" s="1"/>
  <c r="G237" i="13"/>
  <c r="I237" i="13"/>
  <c r="BC250" i="13"/>
  <c r="G19" i="12" s="1"/>
  <c r="BB305" i="13"/>
  <c r="BD360" i="13"/>
  <c r="H24" i="12" s="1"/>
  <c r="BB34" i="16"/>
  <c r="F10" i="15" s="1"/>
  <c r="BD46" i="16"/>
  <c r="H12" i="15" s="1"/>
  <c r="H18" i="15" s="1"/>
  <c r="C17" i="14" s="1"/>
  <c r="BA63" i="16"/>
  <c r="E13" i="15" s="1"/>
  <c r="I103" i="16"/>
  <c r="G250" i="13"/>
  <c r="G17" i="14"/>
  <c r="I87" i="19"/>
  <c r="BE27" i="7"/>
  <c r="I7" i="6" s="1"/>
  <c r="I8" i="6" s="1"/>
  <c r="C21" i="5" s="1"/>
  <c r="H21" i="6"/>
  <c r="G23" i="5" s="1"/>
  <c r="G22" i="5" s="1"/>
  <c r="BE33" i="10"/>
  <c r="I8" i="9" s="1"/>
  <c r="G30" i="13"/>
  <c r="I106" i="13"/>
  <c r="G118" i="13"/>
  <c r="BC335" i="13"/>
  <c r="G22" i="12" s="1"/>
  <c r="H39" i="12"/>
  <c r="G23" i="11" s="1"/>
  <c r="G22" i="11" s="1"/>
  <c r="BE46" i="16"/>
  <c r="I12" i="15" s="1"/>
  <c r="I18" i="15" s="1"/>
  <c r="C21" i="14" s="1"/>
  <c r="K103" i="16"/>
  <c r="BB87" i="19"/>
  <c r="F11" i="18" s="1"/>
  <c r="BC30" i="13"/>
  <c r="G7" i="12" s="1"/>
  <c r="G103" i="16"/>
  <c r="BA27" i="7"/>
  <c r="E7" i="6" s="1"/>
  <c r="E8" i="6" s="1"/>
  <c r="C15" i="5" s="1"/>
  <c r="I30" i="13"/>
  <c r="I34" i="16"/>
  <c r="G82" i="16"/>
  <c r="K112" i="16"/>
  <c r="BE130" i="16"/>
  <c r="I17" i="15" s="1"/>
  <c r="G33" i="10"/>
  <c r="BD30" i="13"/>
  <c r="H7" i="12" s="1"/>
  <c r="G125" i="13"/>
  <c r="BC237" i="13"/>
  <c r="G18" i="12" s="1"/>
  <c r="BE293" i="13"/>
  <c r="I20" i="12" s="1"/>
  <c r="BA362" i="13"/>
  <c r="BA378" i="13" s="1"/>
  <c r="E25" i="12" s="1"/>
  <c r="BA18" i="16"/>
  <c r="BA22" i="16" s="1"/>
  <c r="E9" i="15" s="1"/>
  <c r="E18" i="15" s="1"/>
  <c r="C15" i="14" s="1"/>
  <c r="BE63" i="16"/>
  <c r="I13" i="15" s="1"/>
  <c r="BC82" i="16"/>
  <c r="G14" i="15" s="1"/>
  <c r="BC103" i="16"/>
  <c r="G15" i="15" s="1"/>
  <c r="K24" i="19"/>
  <c r="G15" i="17"/>
  <c r="G29" i="22"/>
  <c r="G9" i="25"/>
  <c r="H21" i="24"/>
  <c r="G23" i="23" s="1"/>
  <c r="G22" i="23" s="1"/>
  <c r="I20" i="1"/>
  <c r="I23" i="1" s="1"/>
  <c r="C19" i="23"/>
  <c r="C22" i="23" s="1"/>
  <c r="G22" i="20"/>
  <c r="H12" i="21"/>
  <c r="C17" i="20" s="1"/>
  <c r="E12" i="21"/>
  <c r="C15" i="20" s="1"/>
  <c r="I12" i="21"/>
  <c r="C21" i="20" s="1"/>
  <c r="BB29" i="22"/>
  <c r="F10" i="21" s="1"/>
  <c r="F12" i="21" s="1"/>
  <c r="C16" i="20" s="1"/>
  <c r="G12" i="21"/>
  <c r="C18" i="20" s="1"/>
  <c r="G19" i="22"/>
  <c r="I14" i="18"/>
  <c r="C21" i="17" s="1"/>
  <c r="G22" i="17"/>
  <c r="H14" i="18"/>
  <c r="C17" i="17" s="1"/>
  <c r="BC87" i="19"/>
  <c r="G11" i="18" s="1"/>
  <c r="G14" i="18" s="1"/>
  <c r="C18" i="17" s="1"/>
  <c r="BB29" i="19"/>
  <c r="BB33" i="19" s="1"/>
  <c r="F10" i="18" s="1"/>
  <c r="G87" i="19"/>
  <c r="BA8" i="19"/>
  <c r="BA13" i="19" s="1"/>
  <c r="E7" i="18" s="1"/>
  <c r="E14" i="18" s="1"/>
  <c r="C15" i="17" s="1"/>
  <c r="G22" i="14"/>
  <c r="G18" i="15"/>
  <c r="C18" i="14" s="1"/>
  <c r="BB82" i="16"/>
  <c r="F14" i="15" s="1"/>
  <c r="BB46" i="16"/>
  <c r="F12" i="15" s="1"/>
  <c r="BB103" i="16"/>
  <c r="F15" i="15" s="1"/>
  <c r="BB112" i="16"/>
  <c r="F16" i="15" s="1"/>
  <c r="BB48" i="16"/>
  <c r="BB63" i="16" s="1"/>
  <c r="F13" i="15" s="1"/>
  <c r="G34" i="16"/>
  <c r="BB335" i="13"/>
  <c r="F22" i="12" s="1"/>
  <c r="BB118" i="13"/>
  <c r="F16" i="12" s="1"/>
  <c r="BB120" i="13"/>
  <c r="BB125" i="13" s="1"/>
  <c r="F17" i="12" s="1"/>
  <c r="BE360" i="13"/>
  <c r="I24" i="12" s="1"/>
  <c r="G72" i="13"/>
  <c r="BD250" i="13"/>
  <c r="H19" i="12" s="1"/>
  <c r="BB293" i="13"/>
  <c r="F20" i="12" s="1"/>
  <c r="BB295" i="13"/>
  <c r="BB303" i="13" s="1"/>
  <c r="F21" i="12" s="1"/>
  <c r="BA360" i="13"/>
  <c r="E24" i="12" s="1"/>
  <c r="G106" i="13"/>
  <c r="BA293" i="13"/>
  <c r="E20" i="12" s="1"/>
  <c r="BC106" i="13"/>
  <c r="G14" i="12" s="1"/>
  <c r="G26" i="12" s="1"/>
  <c r="C18" i="11" s="1"/>
  <c r="BE118" i="13"/>
  <c r="I16" i="12" s="1"/>
  <c r="K250" i="13"/>
  <c r="BB360" i="13"/>
  <c r="F24" i="12" s="1"/>
  <c r="H9" i="9"/>
  <c r="C17" i="8" s="1"/>
  <c r="E9" i="9"/>
  <c r="C15" i="8" s="1"/>
  <c r="I9" i="9"/>
  <c r="C21" i="8" s="1"/>
  <c r="G9" i="9"/>
  <c r="C18" i="8" s="1"/>
  <c r="BB15" i="10"/>
  <c r="BB33" i="10" s="1"/>
  <c r="F8" i="9" s="1"/>
  <c r="F9" i="9" s="1"/>
  <c r="C16" i="8" s="1"/>
  <c r="E66" i="1"/>
  <c r="E74" i="1"/>
  <c r="E78" i="1"/>
  <c r="BD27" i="7"/>
  <c r="H7" i="6" s="1"/>
  <c r="H8" i="6" s="1"/>
  <c r="C17" i="5" s="1"/>
  <c r="C19" i="5" s="1"/>
  <c r="C22" i="5" s="1"/>
  <c r="C23" i="5" s="1"/>
  <c r="F30" i="5" s="1"/>
  <c r="G27" i="7"/>
  <c r="E54" i="1"/>
  <c r="E81" i="1"/>
  <c r="E59" i="1"/>
  <c r="E62" i="1"/>
  <c r="E64" i="1"/>
  <c r="E58" i="1"/>
  <c r="E68" i="1"/>
  <c r="E77" i="1"/>
  <c r="E55" i="1"/>
  <c r="E76" i="1"/>
  <c r="E67" i="1"/>
  <c r="E57" i="1"/>
  <c r="E80" i="1"/>
  <c r="E71" i="1"/>
  <c r="E72" i="1"/>
  <c r="E60" i="1"/>
  <c r="E70" i="1"/>
  <c r="E63" i="1"/>
  <c r="F31" i="1"/>
  <c r="I31" i="1"/>
  <c r="I46" i="1"/>
  <c r="F38" i="1"/>
  <c r="F46" i="1" s="1"/>
  <c r="C19" i="2"/>
  <c r="C22" i="2" s="1"/>
  <c r="E79" i="1"/>
  <c r="E61" i="1"/>
  <c r="E69" i="1"/>
  <c r="E65" i="1"/>
  <c r="E75" i="1"/>
  <c r="E56" i="1"/>
  <c r="E73" i="1"/>
  <c r="E82" i="1"/>
  <c r="F14" i="18" l="1"/>
  <c r="C16" i="17" s="1"/>
  <c r="H26" i="12"/>
  <c r="C17" i="11" s="1"/>
  <c r="C23" i="2"/>
  <c r="F30" i="2" s="1"/>
  <c r="C23" i="23"/>
  <c r="F30" i="23" s="1"/>
  <c r="F31" i="23" s="1"/>
  <c r="F34" i="23" s="1"/>
  <c r="C19" i="20"/>
  <c r="C22" i="20" s="1"/>
  <c r="C23" i="20" s="1"/>
  <c r="F30" i="20" s="1"/>
  <c r="F31" i="20"/>
  <c r="F34" i="20" s="1"/>
  <c r="C19" i="17"/>
  <c r="C22" i="17" s="1"/>
  <c r="C23" i="17" s="1"/>
  <c r="F30" i="17" s="1"/>
  <c r="F18" i="15"/>
  <c r="C16" i="14" s="1"/>
  <c r="C19" i="14" s="1"/>
  <c r="C22" i="14" s="1"/>
  <c r="C23" i="14" s="1"/>
  <c r="F30" i="14" s="1"/>
  <c r="F31" i="14" s="1"/>
  <c r="I26" i="12"/>
  <c r="C21" i="11" s="1"/>
  <c r="E26" i="12"/>
  <c r="C15" i="11" s="1"/>
  <c r="F26" i="12"/>
  <c r="C16" i="11" s="1"/>
  <c r="C19" i="8"/>
  <c r="C22" i="8" s="1"/>
  <c r="C23" i="8" s="1"/>
  <c r="F30" i="8" s="1"/>
  <c r="F31" i="8"/>
  <c r="F34" i="8" s="1"/>
  <c r="F31" i="5"/>
  <c r="F34" i="5" s="1"/>
  <c r="F31" i="2"/>
  <c r="F34" i="2" s="1"/>
  <c r="J44" i="1"/>
  <c r="J40" i="1"/>
  <c r="J42" i="1"/>
  <c r="J38" i="1"/>
  <c r="J31" i="1"/>
  <c r="J30" i="1"/>
  <c r="J43" i="1"/>
  <c r="J39" i="1"/>
  <c r="J46" i="1"/>
  <c r="J45" i="1"/>
  <c r="J41" i="1"/>
  <c r="F31" i="17" l="1"/>
  <c r="F34" i="17" s="1"/>
  <c r="F34" i="14"/>
  <c r="C19" i="11"/>
  <c r="C22" i="11" s="1"/>
  <c r="C23" i="11" s="1"/>
  <c r="F30" i="11" s="1"/>
  <c r="F31" i="11" s="1"/>
  <c r="F34" i="11" s="1"/>
</calcChain>
</file>

<file path=xl/sharedStrings.xml><?xml version="1.0" encoding="utf-8"?>
<sst xmlns="http://schemas.openxmlformats.org/spreadsheetml/2006/main" count="2640" uniqueCount="768">
  <si>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</si>
  <si>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</si>
  <si>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</si>
  <si>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</si>
  <si>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</si>
  <si>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</si>
  <si>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</si>
  <si>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</si>
  <si>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</si>
  <si>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</si>
  <si>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</si>
  <si>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</si>
  <si>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</si>
  <si>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</si>
  <si>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</si>
  <si>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</si>
  <si>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</si>
  <si>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</si>
  <si>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</si>
  <si>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</si>
  <si>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</si>
  <si>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</si>
  <si>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</si>
  <si>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</si>
  <si>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</si>
  <si>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</si>
  <si>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</si>
  <si>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</si>
  <si>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</si>
  <si>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</si>
  <si>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</si>
  <si>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</si>
  <si>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</si>
  <si>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</si>
  <si>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</si>
  <si>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</si>
  <si>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</si>
  <si>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</si>
  <si>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</si>
  <si>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</si>
  <si>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</si>
  <si>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</si>
  <si>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</si>
  <si>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</si>
  <si>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</si>
  <si>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</si>
  <si>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</si>
  <si>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</si>
  <si>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</si>
  <si>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</si>
  <si>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</si>
  <si>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</si>
  <si>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</si>
  <si>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</si>
  <si>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</si>
  <si>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</si>
  <si>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</si>
  <si>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</si>
  <si>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</si>
  <si>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</si>
  <si>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</si>
  <si>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</si>
  <si>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</si>
  <si>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</si>
  <si>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</si>
  <si>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</si>
  <si>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</si>
  <si>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</si>
  <si>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</si>
  <si>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</si>
  <si>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</si>
  <si>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</si>
  <si>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</si>
  <si>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</si>
  <si>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</si>
  <si>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</si>
  <si>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</si>
  <si>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</si>
  <si>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</si>
  <si>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</si>
  <si>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</si>
  <si>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</si>
  <si>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</si>
  <si>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</si>
  <si>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</si>
  <si>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</si>
  <si>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</si>
  <si>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</si>
  <si>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</si>
  <si>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</si>
  <si>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</si>
  <si>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</si>
  <si>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</si>
  <si>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</si>
  <si>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</si>
  <si>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</si>
  <si>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</si>
  <si>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</si>
  <si>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</si>
  <si>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ks</t>
  </si>
  <si>
    <t>Celkem za</t>
  </si>
  <si>
    <t>SLEPÝ ROZPOČET</t>
  </si>
  <si>
    <t>Slepý rozpočet</t>
  </si>
  <si>
    <t>20211024</t>
  </si>
  <si>
    <t>Modernizace a rekonstrukce pracovišť</t>
  </si>
  <si>
    <t>20211024 Modernizace a rekonstrukce pracovišť</t>
  </si>
  <si>
    <t>Město Albrechtice</t>
  </si>
  <si>
    <t>1 Město Albrechtice</t>
  </si>
  <si>
    <t>01</t>
  </si>
  <si>
    <t>Vedlejší náklady</t>
  </si>
  <si>
    <t>991</t>
  </si>
  <si>
    <t>Ostatní náklady</t>
  </si>
  <si>
    <t>991 Ostatní náklady</t>
  </si>
  <si>
    <t>991000001RZ1</t>
  </si>
  <si>
    <t xml:space="preserve">Vybudování zařízení staveniště </t>
  </si>
  <si>
    <t>kpl</t>
  </si>
  <si>
    <t>Zajištění bezpečného příjezdu a přístupu na staveniště včetně značení.</t>
  </si>
  <si>
    <t>Náklady s připojením staveniště na energie + zajištění měření odběru energií.</t>
  </si>
  <si>
    <t>Náklady na úklid v prostoru staveniště a příjezdových komunikací ke staveništi.</t>
  </si>
  <si>
    <t>Opatření k zabránění nadměrného zatěžování staveniště a jeho okolí prachem (např. používání krycích plachet, kropení sutě vodou).</t>
  </si>
  <si>
    <t>Oplocení staveniště výšky 1,8 m, brány a označení staveniště (cca 75 m)</t>
  </si>
  <si>
    <t>991000002RZ1</t>
  </si>
  <si>
    <t xml:space="preserve">Provoz zařízení staveniště </t>
  </si>
  <si>
    <t>Náklady na vybavení zařízení staveniště.</t>
  </si>
  <si>
    <t>Náklady na spotřebované energie provozem zařízení staveniště.</t>
  </si>
  <si>
    <t>991000003RZ1</t>
  </si>
  <si>
    <t xml:space="preserve">Odstranění zařízení staveniště </t>
  </si>
  <si>
    <t>Náklady na odstranění a odvoz zařízení staveniště.</t>
  </si>
  <si>
    <t xml:space="preserve">Uvedení stavbou dotčených ploch a ploch zařízení staveniště do původního stavu. </t>
  </si>
  <si>
    <t>991000004RZ1</t>
  </si>
  <si>
    <t xml:space="preserve">Opatření z hlediska BOZP na staveništi </t>
  </si>
  <si>
    <t>- dle požadavků a podmínek plánu BOZP na staveništi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</si>
  <si>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</si>
  <si>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</si>
  <si>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</si>
  <si>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</si>
  <si>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</si>
  <si>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</si>
  <si>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</si>
  <si>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</si>
  <si>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01 Vedlejší náklady</t>
  </si>
  <si>
    <t>02</t>
  </si>
  <si>
    <t>M99</t>
  </si>
  <si>
    <t>Ostatní práce "M"</t>
  </si>
  <si>
    <t>M99 Ostatní práce "M"</t>
  </si>
  <si>
    <t>999000002RZ1</t>
  </si>
  <si>
    <t>Dokumentace skutečného provedení stavby dle obchodních podmínek</t>
  </si>
  <si>
    <t>kompl</t>
  </si>
  <si>
    <t>tištěna + digitální podoba ( .dwg, .dxf ) v počtu a formátech dle SoD.</t>
  </si>
  <si>
    <t xml:space="preserve">Vypracování DOKUMENTACE SKUTEČNÉHO PROVEDENÍ STAVBY </t>
  </si>
  <si>
    <t>999000002RZ2</t>
  </si>
  <si>
    <t xml:space="preserve">TIČR </t>
  </si>
  <si>
    <t>Stanovisko TIČR dle požadavků vyhlášky č. 73/2010 Sb.</t>
  </si>
  <si>
    <t>999000002RZ3</t>
  </si>
  <si>
    <t xml:space="preserve">Kompletační činnost </t>
  </si>
  <si>
    <t>kompletní dokladová část dle SoD (revize, atesty, certifikáty, prohlášení o shodě) pro předání a převzetí dokončeného díla</t>
  </si>
  <si>
    <t>náklady zhotovitele, související s prováděním zkoušek a REVIZÍ předepsaných technickými normami a vyjádřeními dotčených orgánů pro řádné provedení a předání díla.</t>
  </si>
  <si>
    <t>náklady na individuální zkoušky dodaných a smontovaných technologických zařízení včetně komplexního vyzkoušení.</t>
  </si>
  <si>
    <t>náklady zhotovitele na vypracování provozních řádů pro trvalý provoz.</t>
  </si>
  <si>
    <t xml:space="preserve">náklady na předání všech návodů k obsluze a údržbě pro technologická zařízení a  náklady na zaškolení obsluhy objednatele </t>
  </si>
  <si>
    <t>999000002RZ9</t>
  </si>
  <si>
    <t>Vypracování zhotovitelské REALIZAČNÍ a VÝROBNÍ proj. dokumentace dle obch. podmínek - průzkumy</t>
  </si>
  <si>
    <t>dle požadavků PD pro DPS a SOD - OBCHODNÍCH PODMÍNEK -  včetně provedení aktualizace průzkumů a dodatečných stavebních průzkumů se zapracováním do dílenské a výrobní dokumentace:</t>
  </si>
  <si>
    <t>- výtažné zkoušky na střechách</t>
  </si>
  <si>
    <t>- aktualizace - doplňující statický průzkum</t>
  </si>
  <si>
    <t>(statický průzkum stropních konstrukcí za účelem ověření únosnosti sttopních (střešních) konstrukcí, včetně provedení sond do konstrukcí )- viz. statické posouzení - při provádění stavby a odkrývání konstrukcí stavby</t>
  </si>
  <si>
    <t>- vypracování dodatečného statického posouzení při realizaci stavby na základě provedených průzkumů</t>
  </si>
  <si>
    <t>02 Ostatní náklady</t>
  </si>
  <si>
    <t>03</t>
  </si>
  <si>
    <t>2.NP - oprava maleb</t>
  </si>
  <si>
    <t>95</t>
  </si>
  <si>
    <t>Dokončovací konstrukce na pozemních stavbách</t>
  </si>
  <si>
    <t>95 Dokončovací konstrukce na pozemních stavbách</t>
  </si>
  <si>
    <t>952902111R00</t>
  </si>
  <si>
    <t>Čištění podlah v místnostech a chodbách po provedení maleb</t>
  </si>
  <si>
    <t>m2</t>
  </si>
  <si>
    <t>všechny místnosti:981</t>
  </si>
  <si>
    <t>952902112R00</t>
  </si>
  <si>
    <t>Zakrývání podlah v místnostech a chodbách folie/karton - dodávka a montáž, demontáž</t>
  </si>
  <si>
    <t>včetně likvidace</t>
  </si>
  <si>
    <t>981</t>
  </si>
  <si>
    <t>784</t>
  </si>
  <si>
    <t>Malby</t>
  </si>
  <si>
    <t>784 Malby</t>
  </si>
  <si>
    <t>784111701R00</t>
  </si>
  <si>
    <t xml:space="preserve">Penetrace podkladu nátěrem sádrokarton, omítka 1x </t>
  </si>
  <si>
    <t xml:space="preserve"> 2.NP:1607*3,40+981</t>
  </si>
  <si>
    <t>sesterny:-524,185</t>
  </si>
  <si>
    <t>obklady:-161*2</t>
  </si>
  <si>
    <t>784115722R00</t>
  </si>
  <si>
    <t xml:space="preserve">Malba sádrokarton, omítka, bez penetrace, 2x </t>
  </si>
  <si>
    <t>784390030R00</t>
  </si>
  <si>
    <t xml:space="preserve">Příplatek k malbě, barva </t>
  </si>
  <si>
    <t>2 barevné odstíny dle výběru objednatele</t>
  </si>
  <si>
    <t xml:space="preserve"> 2.NP:1607*3,40</t>
  </si>
  <si>
    <t>784401801R00</t>
  </si>
  <si>
    <t xml:space="preserve">Odstranění malby obroušením v místnosti H do 3,8 m </t>
  </si>
  <si>
    <t>03 2.NP - oprava maleb</t>
  </si>
  <si>
    <t>04</t>
  </si>
  <si>
    <t>Zřízení sesteren ve 2.NP - stavební práce</t>
  </si>
  <si>
    <t>3</t>
  </si>
  <si>
    <t>Svislé a kompletní konstrukce</t>
  </si>
  <si>
    <t>3 Svislé a kompletní konstrukce</t>
  </si>
  <si>
    <t>310239411RT1</t>
  </si>
  <si>
    <t>Zazdívka otvorů plochy do 4 m2 cihlami na MC s použitím suché maltové směsi</t>
  </si>
  <si>
    <t>m3</t>
  </si>
  <si>
    <t>1,05*2,2*0,2*2</t>
  </si>
  <si>
    <t>311231116R00</t>
  </si>
  <si>
    <t xml:space="preserve">Zdivo nosné cihelné z CP 29 P15 na MC 10 </t>
  </si>
  <si>
    <t>nad překlady:0,5*1,55*0,2</t>
  </si>
  <si>
    <t>opravy:0,25</t>
  </si>
  <si>
    <t>317234410R00</t>
  </si>
  <si>
    <t xml:space="preserve">Vyzdívka mezi nosníky cihlami pálenými na MC </t>
  </si>
  <si>
    <t>výplň překladů z I nosníků</t>
  </si>
  <si>
    <t>0,14*1,55*0,15</t>
  </si>
  <si>
    <t>317941123RT2</t>
  </si>
  <si>
    <t>Osazení ocelových válcovaných nosníků  č.14-22 včetně dodávky profilu I č.14</t>
  </si>
  <si>
    <t>t</t>
  </si>
  <si>
    <t>0,0143*1,55</t>
  </si>
  <si>
    <t>342241162R00</t>
  </si>
  <si>
    <t xml:space="preserve">Příčky z cihel plných CP29  tl. 140 mm </t>
  </si>
  <si>
    <t>0,1*2,1*2</t>
  </si>
  <si>
    <t>342255024RT1</t>
  </si>
  <si>
    <t>Příčky z desek Ytong tl. 10 cm desky P 2 - 500, 599 x 249 x 100 mm</t>
  </si>
  <si>
    <t>2,38*3,5+1,25*2,5</t>
  </si>
  <si>
    <t>346244381R00</t>
  </si>
  <si>
    <t xml:space="preserve">Plentování ocelových nosníků výšky do 20 cm </t>
  </si>
  <si>
    <t xml:space="preserve">plentování z obou popř. z jedné strany </t>
  </si>
  <si>
    <t>0,14*1,55</t>
  </si>
  <si>
    <t>349231811R00</t>
  </si>
  <si>
    <t xml:space="preserve">Přizdívka ostění s ozubem z cihel, kapsy do 15 cm </t>
  </si>
  <si>
    <t>0,5*2*2</t>
  </si>
  <si>
    <t>13359070</t>
  </si>
  <si>
    <t>Ocel pásová jakost 11375  50x5,0 mm</t>
  </si>
  <si>
    <t>T</t>
  </si>
  <si>
    <t>ocel na svaření překladů z ocelových profilů</t>
  </si>
  <si>
    <t>0,05*0,005*0,5*6*7,850</t>
  </si>
  <si>
    <t>4</t>
  </si>
  <si>
    <t>Vodorovné konstrukce</t>
  </si>
  <si>
    <t>4 Vodorovné konstrukce</t>
  </si>
  <si>
    <t>420360622RZ1</t>
  </si>
  <si>
    <t xml:space="preserve">Svařovaný spoj, výška svaru 5 mm </t>
  </si>
  <si>
    <t>bm</t>
  </si>
  <si>
    <t>- svaření ocelových překladů</t>
  </si>
  <si>
    <t>2,5</t>
  </si>
  <si>
    <t>61</t>
  </si>
  <si>
    <t>Upravy povrchů vnitřní</t>
  </si>
  <si>
    <t>61 Upravy povrchů vnitřní</t>
  </si>
  <si>
    <t>610472911RZ1</t>
  </si>
  <si>
    <t xml:space="preserve">Vyrovnání podkladu stěrkou včetně síťoviny </t>
  </si>
  <si>
    <t>- úpravy stávajícího vnitřního zdiva - 10% plochy</t>
  </si>
  <si>
    <t>původní sesterna:73,01*3,5*0,1</t>
  </si>
  <si>
    <t>příčka:11,455*2</t>
  </si>
  <si>
    <t>611323042RZ1</t>
  </si>
  <si>
    <t xml:space="preserve">Penetrace podkladu </t>
  </si>
  <si>
    <t>pod omítky</t>
  </si>
  <si>
    <t>původní sesterna:73,01*3,5</t>
  </si>
  <si>
    <t>612403399R00</t>
  </si>
  <si>
    <t xml:space="preserve">Hrubá výplň rýh ve stěnách maltou </t>
  </si>
  <si>
    <t>- po vybouraných příčkách</t>
  </si>
  <si>
    <t>- lokální opravy</t>
  </si>
  <si>
    <t>5</t>
  </si>
  <si>
    <t>612409991R00</t>
  </si>
  <si>
    <t xml:space="preserve">Začištění omítek kolem oken,dveří apod. </t>
  </si>
  <si>
    <t>m</t>
  </si>
  <si>
    <t>nové dveře ze tří stran</t>
  </si>
  <si>
    <t>2,1*2+1</t>
  </si>
  <si>
    <t>612421231R00</t>
  </si>
  <si>
    <t xml:space="preserve">Oprava vápen.omítek stěn do 10 % pl. - štukových </t>
  </si>
  <si>
    <t>219:20,75*3,5</t>
  </si>
  <si>
    <t>251:20,75*3,5</t>
  </si>
  <si>
    <t>612421637R00</t>
  </si>
  <si>
    <t xml:space="preserve">Omítka vnitřní zdiva, MVC, štuková </t>
  </si>
  <si>
    <t>(2,38*3,5+1,25*2,5)*2</t>
  </si>
  <si>
    <t>1,05*2,2*2*2</t>
  </si>
  <si>
    <t>619991005RZ1</t>
  </si>
  <si>
    <t xml:space="preserve">Zakrytí podlah fólie/karton </t>
  </si>
  <si>
    <t>- provizorní zakrytí podlah dotčených stavebními prácemi - včetně dodávky folie nebo kartonu</t>
  </si>
  <si>
    <t>228:29,41</t>
  </si>
  <si>
    <t>219:25,28</t>
  </si>
  <si>
    <t>251:25,28</t>
  </si>
  <si>
    <t>619991005RZ2</t>
  </si>
  <si>
    <t xml:space="preserve">Zakrytí otopných těles fólie </t>
  </si>
  <si>
    <t>- provizorní zakrytí a ochrana otopných těles a termostatických hlavic</t>
  </si>
  <si>
    <t>9*4</t>
  </si>
  <si>
    <t>64</t>
  </si>
  <si>
    <t>Výplně otvorů</t>
  </si>
  <si>
    <t>64 Výplně otvorů</t>
  </si>
  <si>
    <t>642942111RU5</t>
  </si>
  <si>
    <t>Osazení zárubní dveřních ocelových, pl. do 2,5 m2 včetně dodávky zárubně  90 x 197 x 16 cm</t>
  </si>
  <si>
    <t>kus</t>
  </si>
  <si>
    <t>protipožární EI/EW 30</t>
  </si>
  <si>
    <t>94</t>
  </si>
  <si>
    <t>Lešení a stavební výtahy</t>
  </si>
  <si>
    <t>94 Lešení a stavební výtahy</t>
  </si>
  <si>
    <t>941955001R00</t>
  </si>
  <si>
    <t xml:space="preserve">Lešení lehké pomocné, výška podlahy do 1,2 m </t>
  </si>
  <si>
    <t>79,9700*0,2</t>
  </si>
  <si>
    <t>952901110R00</t>
  </si>
  <si>
    <t xml:space="preserve">Čištění mytím vnějších ploch oken a dveří </t>
  </si>
  <si>
    <t>(1,3*2,35*6)*3</t>
  </si>
  <si>
    <t>0,9*2,35*6</t>
  </si>
  <si>
    <t>952901111R00</t>
  </si>
  <si>
    <t xml:space="preserve">Vyčištění budov o výšce podlaží do 4 m </t>
  </si>
  <si>
    <t>24,6*2</t>
  </si>
  <si>
    <t>74,2</t>
  </si>
  <si>
    <t>96</t>
  </si>
  <si>
    <t>Bourání konstrukcí</t>
  </si>
  <si>
    <t>96 Bourání konstrukcí</t>
  </si>
  <si>
    <t>962032231R00</t>
  </si>
  <si>
    <t xml:space="preserve">Bourání zdiva z cihel pálených na MVC </t>
  </si>
  <si>
    <t>0,5</t>
  </si>
  <si>
    <t>968061125R00</t>
  </si>
  <si>
    <t xml:space="preserve">Vyvěšení dřevěných dveřních křídel pl. do 2 m2 </t>
  </si>
  <si>
    <t>2</t>
  </si>
  <si>
    <t>968072455R00</t>
  </si>
  <si>
    <t xml:space="preserve">Vybourání kovových dveřních zárubní pl. do 2 m2 </t>
  </si>
  <si>
    <t>0,8*2,05*2</t>
  </si>
  <si>
    <t>97</t>
  </si>
  <si>
    <t>Prorážení otvorů</t>
  </si>
  <si>
    <t>97 Prorážení otvorů</t>
  </si>
  <si>
    <t>971033631R00</t>
  </si>
  <si>
    <t xml:space="preserve">Vybourání otv. zeď cihel. pl.4 m2, tl.15 cm, MVC </t>
  </si>
  <si>
    <t>1,25*2,1</t>
  </si>
  <si>
    <t>974031666R00</t>
  </si>
  <si>
    <t xml:space="preserve">Vysekání rýh zeď cihelná vtah. nosníků 15 x 25 cm </t>
  </si>
  <si>
    <t>1,55</t>
  </si>
  <si>
    <t>978013121R00</t>
  </si>
  <si>
    <t xml:space="preserve">Otlučení omítek vnitřních stěn v rozsahu do 10 % </t>
  </si>
  <si>
    <t>978059521R00</t>
  </si>
  <si>
    <t xml:space="preserve">Odsekání vnitřních obkladů stěn do 2 m2 </t>
  </si>
  <si>
    <t>(1,75+0,6)*1,5</t>
  </si>
  <si>
    <t>99</t>
  </si>
  <si>
    <t>Staveništní přesun hmot</t>
  </si>
  <si>
    <t>99 Staveništní přesun hmot</t>
  </si>
  <si>
    <t>999281105R00</t>
  </si>
  <si>
    <t xml:space="preserve">Přesun hmot pro opravy a údržbu do výšky 6 m </t>
  </si>
  <si>
    <t>711</t>
  </si>
  <si>
    <t>Izolace proti vodě</t>
  </si>
  <si>
    <t>711 Izolace proti vodě</t>
  </si>
  <si>
    <t>711212000R00</t>
  </si>
  <si>
    <t xml:space="preserve">Penetrace podkladu pod hydroizolační nátěr </t>
  </si>
  <si>
    <t>včetně dodávky penetrace - hygienická zařízení</t>
  </si>
  <si>
    <t>1*1,5*4</t>
  </si>
  <si>
    <t>711212001RX1</t>
  </si>
  <si>
    <t>Nátěr hydroizolační těsnicí hmotou 3 kg/m2 proti vlhkosti</t>
  </si>
  <si>
    <t>včetně systémových doplňků</t>
  </si>
  <si>
    <t>998711201R00</t>
  </si>
  <si>
    <t xml:space="preserve">Přesun hmot pro izolace proti vodě, výšky do 6 m </t>
  </si>
  <si>
    <t>713</t>
  </si>
  <si>
    <t>Izolace tepelné</t>
  </si>
  <si>
    <t>713 Izolace tepelné</t>
  </si>
  <si>
    <t>713551317R00</t>
  </si>
  <si>
    <t xml:space="preserve">Protipožární kab.přepážka pěnová, EI 120,do 0,02m2 </t>
  </si>
  <si>
    <t>713552151R00</t>
  </si>
  <si>
    <t xml:space="preserve">Protipož.trubní ucpávka EI 120, do D 108 mm, strop </t>
  </si>
  <si>
    <t>998713201R00</t>
  </si>
  <si>
    <t xml:space="preserve">Přesun hmot pro izolace tepelné, výšky do 6 m </t>
  </si>
  <si>
    <t>766</t>
  </si>
  <si>
    <t>Konstrukce truhlářské</t>
  </si>
  <si>
    <t>766 Konstrukce truhlářské</t>
  </si>
  <si>
    <t>766000010RZ1</t>
  </si>
  <si>
    <t>Kuchyňská linka dodávka a montáž délka 4900 mm, TR1</t>
  </si>
  <si>
    <t>PRACOVNÍ LINKA DÉLKY 4900 mm</t>
  </si>
  <si>
    <t>SPODNÍ SESTAVA :</t>
  </si>
  <si>
    <t>KORPUS : LAMINO - DEKOR BUK, HRANY ABS, SOKL 120 mm,</t>
  </si>
  <si>
    <t>DVÍŘKA : PLNÁ, HLADKÁ, OTOČNÁ, LAMINO - DEKOR BUK, HRANY ABS</t>
  </si>
  <si>
    <t>ZADNÍ STĚNA : SOLOLAK tl. 4 mm</t>
  </si>
  <si>
    <t>ÚCHYTY : VODOROVNÉ TVAR ´´U´´, DÉLKY 100-150 mm, CHROM, 8 KS</t>
  </si>
  <si>
    <t xml:space="preserve">PRACOVNÍ DESKA : DTD tl. 38 mm SE ZAOBLENOU PŘEDNÍ HRANOU </t>
  </si>
  <si>
    <t xml:space="preserve">                                   POSTFORMING, TĚSNÍCI LIŠTA V BARVĚ PRACOVNÍ DESKY</t>
  </si>
  <si>
    <t>HORNÍ ZÁVĚSNÁ SESTAVA : LAMINO - DEKOR BUK, HRANY ABS,</t>
  </si>
  <si>
    <t>ÚCHYTY : VODOROVNÉ TVAR ´´U´´, DÉLKY 100-150 mm, CHROM, 6 KS</t>
  </si>
  <si>
    <t>PŘÍSLUŠENSTVÍ: DŘEZ S ODKAPÁVAČEM - NEREZ PROVEDENÍ</t>
  </si>
  <si>
    <t xml:space="preserve">                              DŘEZOVÁ NÁSTĚNNÁ BATERIE </t>
  </si>
  <si>
    <t xml:space="preserve">                              DŘEZ OVÁLNÝ KERAMICKÝ</t>
  </si>
  <si>
    <t xml:space="preserve">                              DŘEZOVÁ STOJÁNKOVÁ BATERIE </t>
  </si>
  <si>
    <t>VŠECHNY ZÁSUVKY A SKŘÍŇKY UZAMYKATELNÉ</t>
  </si>
  <si>
    <t>766000011RZ1</t>
  </si>
  <si>
    <t>Kuchyňská linka dodávka a montáž délka 4950 mm, TR2</t>
  </si>
  <si>
    <t>PRACOVNÍ LINKA SE SKŘÍNĚMI DÉLKY 4950 mm</t>
  </si>
  <si>
    <t>ÚCHYTY : VODOROVNÉ TVAR ´´U´´, DÉLKY 100-150 mm, CHROM, 5 KS</t>
  </si>
  <si>
    <t>ZÁSUVKY: 8 KS, ÚCHYTY : VODOROVNÉ TVAR ´´U´´, DÉLKY 100-150 mm, CHROM, 8 KS</t>
  </si>
  <si>
    <t>DVÍŘKA : PLNÁ, HLADKÁ, VÝKLOPNÁ, LAMINO - DEKOR BUK, HRANY ABS</t>
  </si>
  <si>
    <t>ÚCHYTY : VODOROVNÉ TVAR ´´U´´, DÉLKY 100-150 mm, CHROM, 2 KS</t>
  </si>
  <si>
    <t>DVÍŘKA : PROSKLENÁ, HLADKÁ, OTOČNÁ, LAMINO - DEKOR BUK, HRANY ABS</t>
  </si>
  <si>
    <t>ÚCHYTY : VODOROVNÉ TVAR ´´U´´, DÉLKY 100-150 mm, CHROM, 4 KS</t>
  </si>
  <si>
    <t>NÁSTAVBA : LAMINO - DEKOR BUK, HRANY ABS,</t>
  </si>
  <si>
    <t>766000012RZ1</t>
  </si>
  <si>
    <t>Kuchyňská linka dodávka a montáž délka 4900 mm, TR3</t>
  </si>
  <si>
    <t>766000013RZ1</t>
  </si>
  <si>
    <t>Kuchyňská linka dodávka a montáž délka 4950 mm, TR4</t>
  </si>
  <si>
    <t>766661422R00</t>
  </si>
  <si>
    <t xml:space="preserve">Montáž dveří protipožárních 1kříd. nad 80 cm </t>
  </si>
  <si>
    <t>766812830R00</t>
  </si>
  <si>
    <t xml:space="preserve">Demontáž kuchyňských linek do 1,8 m </t>
  </si>
  <si>
    <t>228:1</t>
  </si>
  <si>
    <t>766825821R00</t>
  </si>
  <si>
    <t xml:space="preserve">Demontáž vestavěných skříní 2křídlových </t>
  </si>
  <si>
    <t>včetně dveří</t>
  </si>
  <si>
    <t>6116517301RZ1</t>
  </si>
  <si>
    <t>Dveře protipožár.  1kř. 90x197cm vnitř EI 30 DP3 Sm+C, P3</t>
  </si>
  <si>
    <t>998766201R00</t>
  </si>
  <si>
    <t xml:space="preserve">Přesun hmot pro truhlářské konstr., výšky do 6 m </t>
  </si>
  <si>
    <t>767</t>
  </si>
  <si>
    <t>Konstrukce zámečnické</t>
  </si>
  <si>
    <t>767 Konstrukce zámečnické</t>
  </si>
  <si>
    <t>767649191R00</t>
  </si>
  <si>
    <t xml:space="preserve">Montáž doplňků dveří, samozavírače hydraulického </t>
  </si>
  <si>
    <t>767670021RZ1</t>
  </si>
  <si>
    <t>Montáž kliky a štítku včetně dodávky, zámek s cylindrickou vložkou</t>
  </si>
  <si>
    <t>generální klíč, zámek s cylindrickou vložkou</t>
  </si>
  <si>
    <t>767671102RZ1</t>
  </si>
  <si>
    <t>Značení dveří a místností dodávka + montáž</t>
  </si>
  <si>
    <t>8</t>
  </si>
  <si>
    <t>54917030</t>
  </si>
  <si>
    <t>Zavírač dveří hydraulický K 204  č.11  stříbrná</t>
  </si>
  <si>
    <t>998767201R00</t>
  </si>
  <si>
    <t xml:space="preserve">Přesun hmot pro zámečnické konstr., výšky do 6 m </t>
  </si>
  <si>
    <t>776</t>
  </si>
  <si>
    <t>Podlahy povlakové</t>
  </si>
  <si>
    <t>776 Podlahy povlakové</t>
  </si>
  <si>
    <t>775592005R00</t>
  </si>
  <si>
    <t xml:space="preserve">Přebroušení stěrky nebo betonov. podkladu strojní </t>
  </si>
  <si>
    <t>oprava podla po provedení příčky</t>
  </si>
  <si>
    <t>11,96+11,34</t>
  </si>
  <si>
    <t>776401800R00</t>
  </si>
  <si>
    <t xml:space="preserve">Demontáž soklíků nebo lišt, pryžových nebo z PVC </t>
  </si>
  <si>
    <t>11,84+15,84</t>
  </si>
  <si>
    <t>-2*2,37</t>
  </si>
  <si>
    <t>776421100R00</t>
  </si>
  <si>
    <t xml:space="preserve">Lepení podlahových lišt - profil pod fabion </t>
  </si>
  <si>
    <t>776421300R00</t>
  </si>
  <si>
    <t xml:space="preserve">Montáž fabionů k PVC podlahám do v.100 mm </t>
  </si>
  <si>
    <t>776511820R00</t>
  </si>
  <si>
    <t xml:space="preserve">Odstranění PVC a koberců lepených s podložkou </t>
  </si>
  <si>
    <t>776521110R00</t>
  </si>
  <si>
    <t xml:space="preserve">Lepení povlak.podlah z pásů PVC na lepidlo V7508 </t>
  </si>
  <si>
    <t>776590100RZ1</t>
  </si>
  <si>
    <t xml:space="preserve">Vysátí podkladu nášlap ploch podlah </t>
  </si>
  <si>
    <t>23,30</t>
  </si>
  <si>
    <t>776994111R00</t>
  </si>
  <si>
    <t>Svařování povlakových podlah z pásů nebo čtverců včetně svařovací šňůry</t>
  </si>
  <si>
    <t>23,30*0,7</t>
  </si>
  <si>
    <t>283424021</t>
  </si>
  <si>
    <t>Lišta podlahová fabion z měkčeného PVC č. h. 1953</t>
  </si>
  <si>
    <t>(11,84+15,84)*1,05</t>
  </si>
  <si>
    <t>284123097</t>
  </si>
  <si>
    <t>Podlahovina PVC homogenní  43 PUR tl. 2 mm</t>
  </si>
  <si>
    <t>2 barvy dle výběru stavebníka</t>
  </si>
  <si>
    <t>lisovaná podlahovina s ochranou PUR a chipsovým vzorem, antibakteriální ochrana.</t>
  </si>
  <si>
    <t>Užitková vrstva 2,0 mm</t>
  </si>
  <si>
    <t>Celková tloušťka 2,0 mm</t>
  </si>
  <si>
    <t>oblast použití: 34-43</t>
  </si>
  <si>
    <t>Aktualizace-Název v DZ:</t>
  </si>
  <si>
    <t xml:space="preserve">Podlahovina PVC Norma 43 PUR tl. 2 mm š. 2 m, </t>
  </si>
  <si>
    <t>(11,96+11,34)*1,10</t>
  </si>
  <si>
    <t>998776202R00</t>
  </si>
  <si>
    <t xml:space="preserve">Přesun hmot pro podlahy povlakové, výšky do 12 m </t>
  </si>
  <si>
    <t>777</t>
  </si>
  <si>
    <t>Podlahy ze syntetických hmot</t>
  </si>
  <si>
    <t>777 Podlahy ze syntetických hmot</t>
  </si>
  <si>
    <t>777553010R00</t>
  </si>
  <si>
    <t xml:space="preserve">Penetrace savého podkladu pod stěrku </t>
  </si>
  <si>
    <t>777553210R00</t>
  </si>
  <si>
    <t xml:space="preserve">Vyrovnání podlah, samonivel. hmota  tl. 2mm </t>
  </si>
  <si>
    <t>777553219R00</t>
  </si>
  <si>
    <t xml:space="preserve">Příplatek za další 2 mm, samonivel. hmota </t>
  </si>
  <si>
    <t>998777203R00</t>
  </si>
  <si>
    <t xml:space="preserve">Přesun hmot pro podlahy syntetické, výšky do 24 m </t>
  </si>
  <si>
    <t>781</t>
  </si>
  <si>
    <t>Obklady keramické</t>
  </si>
  <si>
    <t>781 Obklady keramické</t>
  </si>
  <si>
    <t>781101210R00</t>
  </si>
  <si>
    <t xml:space="preserve">Penetrace podkladu pod obklady </t>
  </si>
  <si>
    <t>219:0,7*(3,95+1+0,4+3,95+0,95+0,4)</t>
  </si>
  <si>
    <t>251:0,7*(3,95+1+0,4+3,95+0,95+0,4)</t>
  </si>
  <si>
    <t>781415016R00</t>
  </si>
  <si>
    <t xml:space="preserve">Montáž obkladů stěn, porovin.,tmel, nad 20x25 cm </t>
  </si>
  <si>
    <t>781419705R00</t>
  </si>
  <si>
    <t xml:space="preserve">Příplatek za spárovací hmotu - plošně </t>
  </si>
  <si>
    <t>barva dle výběru</t>
  </si>
  <si>
    <t>781419706R00</t>
  </si>
  <si>
    <t xml:space="preserve">Příplatek za spárovací vodotěsnou hmotu - plošně </t>
  </si>
  <si>
    <t>781419711R00</t>
  </si>
  <si>
    <t xml:space="preserve">Příplatek k obkladu stěn za plochu do 10 m2 jedntl </t>
  </si>
  <si>
    <t>781491001RT1</t>
  </si>
  <si>
    <t>Montáž lišt k obkladům rohových, koutových i dilatačních</t>
  </si>
  <si>
    <t>svislé vnější hrany</t>
  </si>
  <si>
    <t>6*0,7*2</t>
  </si>
  <si>
    <t>59760102RZ1</t>
  </si>
  <si>
    <t>Lišta rohová hliník. na obklad ukončovací 8 mm</t>
  </si>
  <si>
    <t>0,6</t>
  </si>
  <si>
    <t>597813721</t>
  </si>
  <si>
    <t>Obkládačka 20x40 bílá lesk</t>
  </si>
  <si>
    <t>3 barvy dle výběru objednatele</t>
  </si>
  <si>
    <t>219:0,7*(3,95+1+0,4+3,95+0,95+0,4)*1,1</t>
  </si>
  <si>
    <t>251:0,7*(3,95+1+0,4+3,95+0,95+0,4)*1,1</t>
  </si>
  <si>
    <t>998781201R00</t>
  </si>
  <si>
    <t xml:space="preserve">Přesun hmot pro obklady keramické, výšky do 6 m </t>
  </si>
  <si>
    <t>783</t>
  </si>
  <si>
    <t>Nátěry</t>
  </si>
  <si>
    <t>783 Nátěry</t>
  </si>
  <si>
    <t>783212100R00</t>
  </si>
  <si>
    <t xml:space="preserve">Nátěr olejový kovových konstrukcí dvojnásobný </t>
  </si>
  <si>
    <t>zárubně</t>
  </si>
  <si>
    <t>0,25*(2,05*2+0,9)</t>
  </si>
  <si>
    <t>strop původní sesterny:74,2</t>
  </si>
  <si>
    <t>219:20,75*3,5+24,6</t>
  </si>
  <si>
    <t>251:20,75*3,5+24,6</t>
  </si>
  <si>
    <t>4 barevné odstíny dle výběru objednatele</t>
  </si>
  <si>
    <t>784402801R00</t>
  </si>
  <si>
    <t xml:space="preserve">Odstranění malby oškrábáním v místnosti H do 3,8 m </t>
  </si>
  <si>
    <t>D96</t>
  </si>
  <si>
    <t>Přesuny suti a vybouraných hmot</t>
  </si>
  <si>
    <t>D96 Přesuny suti a vybouraných hmot</t>
  </si>
  <si>
    <t>979017112R00</t>
  </si>
  <si>
    <t xml:space="preserve">Svislé přemístění vyb. hmot nošením na H do 3,5 m </t>
  </si>
  <si>
    <t>.</t>
  </si>
  <si>
    <t>979017191R00</t>
  </si>
  <si>
    <t xml:space="preserve">Příplatek k přemístění suti za dalších H 3,5 m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</si>
  <si>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</si>
  <si>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</si>
  <si>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</si>
  <si>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</si>
  <si>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</si>
  <si>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</si>
  <si>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</si>
  <si>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</si>
  <si>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979087112R00</t>
  </si>
  <si>
    <t xml:space="preserve">Nakládání suti na dopravní prostředky </t>
  </si>
  <si>
    <t>979999999R00</t>
  </si>
  <si>
    <t xml:space="preserve">Poplatek za skládku 10 % příměsí </t>
  </si>
  <si>
    <t>04 Zřízení sesteren ve 2.NP - stavební práce</t>
  </si>
  <si>
    <t>05</t>
  </si>
  <si>
    <t>Zřízení sesteren ve 2.NP - zdravotechnika</t>
  </si>
  <si>
    <t>411387531R00</t>
  </si>
  <si>
    <t xml:space="preserve">Zabetonování otvorů 0,25 m2 ve stropech a klenbách </t>
  </si>
  <si>
    <t>612403399RT2</t>
  </si>
  <si>
    <t>Hrubá výplň rýh ve stěnách maltou s použitím suché maltové směsi</t>
  </si>
  <si>
    <t>11*0,15</t>
  </si>
  <si>
    <t>10*0,15</t>
  </si>
  <si>
    <t>63</t>
  </si>
  <si>
    <t>Podlahy a podlahové konstrukce</t>
  </si>
  <si>
    <t>63 Podlahy a podlahové konstrukce</t>
  </si>
  <si>
    <t>631311121R00</t>
  </si>
  <si>
    <t xml:space="preserve">Doplnění mazanin betonem do 1 m2, do tl. 8 cm </t>
  </si>
  <si>
    <t>10*0,1*0,1</t>
  </si>
  <si>
    <t>14*0,1*0,1</t>
  </si>
  <si>
    <t>974031143R00</t>
  </si>
  <si>
    <t xml:space="preserve">Vysekání rýh ve zdi cihelné 7 x 10 cm </t>
  </si>
  <si>
    <t>2*5</t>
  </si>
  <si>
    <t>974031164R00</t>
  </si>
  <si>
    <t xml:space="preserve">Vysekání rýh ve zdi cihelné 15 x 15 cm </t>
  </si>
  <si>
    <t>974042543R00</t>
  </si>
  <si>
    <t xml:space="preserve">Vysekání rýh betonová, monolitická dlažba 7x10 cm </t>
  </si>
  <si>
    <t>10</t>
  </si>
  <si>
    <t>14</t>
  </si>
  <si>
    <t>722181213RT7</t>
  </si>
  <si>
    <t>Izolace návleková MIRELON PRO tl. stěny 13 mm vnitřní průměr 22 mm</t>
  </si>
  <si>
    <t>Termoizolační trubice z pěnového polyetylenu s uzavřenou buněčnou strukturou.</t>
  </si>
  <si>
    <t>28377670.RZZ</t>
  </si>
  <si>
    <t>Páska samolepicí š. 38 mm, dl. 20m</t>
  </si>
  <si>
    <t>28377691.RZ3</t>
  </si>
  <si>
    <t>Lepidlo na polyet.návl.izolaci 500 ml</t>
  </si>
  <si>
    <t>Pro lepení příčných i podélných spojů trubic</t>
  </si>
  <si>
    <t>998713203R00</t>
  </si>
  <si>
    <t xml:space="preserve">Přesun hmot pro izolace tepelné, výšky do 24 m </t>
  </si>
  <si>
    <t>721</t>
  </si>
  <si>
    <t>Vnitřní kanalizace</t>
  </si>
  <si>
    <t>721 Vnitřní kanalizace</t>
  </si>
  <si>
    <t>721194105R00</t>
  </si>
  <si>
    <t xml:space="preserve">Vyvedení odpadních výpustek D 50 x 1,8 </t>
  </si>
  <si>
    <t>2*2</t>
  </si>
  <si>
    <t>721290111R00</t>
  </si>
  <si>
    <t xml:space="preserve">Zkouška těsnosti kanalizace vodou DN 125 </t>
  </si>
  <si>
    <t>21</t>
  </si>
  <si>
    <t>721300829RZ3</t>
  </si>
  <si>
    <t xml:space="preserve">Plstěná izolační omotávka odpadního potrubí </t>
  </si>
  <si>
    <t>721100010RA0</t>
  </si>
  <si>
    <t xml:space="preserve">Oprava potrubí novodur - vsazení odbočky </t>
  </si>
  <si>
    <t>721200001RA0</t>
  </si>
  <si>
    <t xml:space="preserve">Kanalizace vnitřní připojovací, PP, D 50x1,8 mm </t>
  </si>
  <si>
    <t>2*5,5</t>
  </si>
  <si>
    <t>721200003RA0</t>
  </si>
  <si>
    <t xml:space="preserve">Kanalizace vnitřní odpadní PP, D 70 x 2,7 mm </t>
  </si>
  <si>
    <t>2*5,0</t>
  </si>
  <si>
    <t>998721201R00</t>
  </si>
  <si>
    <t xml:space="preserve">Přesun hmot pro vnitřní kanalizaci, výšky do 6 m </t>
  </si>
  <si>
    <t>722</t>
  </si>
  <si>
    <t>Vnitřní vodovod</t>
  </si>
  <si>
    <t>722 Vnitřní vodovod</t>
  </si>
  <si>
    <t>722190401R00</t>
  </si>
  <si>
    <t xml:space="preserve">Vyvedení a upevnění výpustek DN 15 </t>
  </si>
  <si>
    <t>2*4</t>
  </si>
  <si>
    <t>722280106R00</t>
  </si>
  <si>
    <t xml:space="preserve">Tlaková zkouška vodovodního potrubí DN 32 </t>
  </si>
  <si>
    <t>2*11*2</t>
  </si>
  <si>
    <t>722290231RZ3</t>
  </si>
  <si>
    <t xml:space="preserve">Proplach a dezinfekce vodovod.potrubí do DN 40 </t>
  </si>
  <si>
    <t>722100010RA0</t>
  </si>
  <si>
    <t xml:space="preserve">Přerušení ocelového potrubí, vsazení odbočky </t>
  </si>
  <si>
    <t>2+2</t>
  </si>
  <si>
    <t>722200003RAB</t>
  </si>
  <si>
    <t>Vodovod, potrubí polyetylenové D 20 x 2mm, ochrana ochrana potrubí skruží Mirelon</t>
  </si>
  <si>
    <t>55110061.RZZ</t>
  </si>
  <si>
    <t>Hadice FLEXI sanitární (9x13) 40 cm</t>
  </si>
  <si>
    <t>4*2</t>
  </si>
  <si>
    <t>998722201R00</t>
  </si>
  <si>
    <t xml:space="preserve">Přesun hmot pro vnitřní vodovod, výšky do 6 m </t>
  </si>
  <si>
    <t>725</t>
  </si>
  <si>
    <t>Zařizovací předměty</t>
  </si>
  <si>
    <t>725 Zařizovací předměty</t>
  </si>
  <si>
    <t>725319101R00</t>
  </si>
  <si>
    <t xml:space="preserve">Montáž dřezů jednoduchých </t>
  </si>
  <si>
    <t>soubor</t>
  </si>
  <si>
    <t>725814101RZZ</t>
  </si>
  <si>
    <t xml:space="preserve">Ventil rohový s filtrem DN 15 x DN 10 </t>
  </si>
  <si>
    <t>725829301R00</t>
  </si>
  <si>
    <t xml:space="preserve">Montáž baterie umyv.a dřezové stojánkové </t>
  </si>
  <si>
    <t>725860220RZ1</t>
  </si>
  <si>
    <t>Sifon dřezový dodávka + montáž</t>
  </si>
  <si>
    <t>55145041</t>
  </si>
  <si>
    <t>Baterie dřezová směšov stojánková TM05</t>
  </si>
  <si>
    <t>55231082</t>
  </si>
  <si>
    <t>Dřez nerez s odkládací plochou 548 MONO</t>
  </si>
  <si>
    <t>64281216</t>
  </si>
  <si>
    <t>Dřez SWING keramický s přepadem 500x400x220 mm</t>
  </si>
  <si>
    <t>998725201R00</t>
  </si>
  <si>
    <t xml:space="preserve">Přesun hmot pro zařizovací předměty, výšky do 6 m </t>
  </si>
  <si>
    <t>734</t>
  </si>
  <si>
    <t>Armatury</t>
  </si>
  <si>
    <t>734 Armatury</t>
  </si>
  <si>
    <t>734209113R00</t>
  </si>
  <si>
    <t xml:space="preserve">Montáž armatur závitových,se 2závity, G 1/2 </t>
  </si>
  <si>
    <t>28654330</t>
  </si>
  <si>
    <t>Ventil přímý plastový d 20 mm PPR</t>
  </si>
  <si>
    <t>998734201R00</t>
  </si>
  <si>
    <t xml:space="preserve">Přesun hmot pro armatury, výšky do 6 m </t>
  </si>
  <si>
    <t>05 Zřízení sesteren ve 2.NP - zdravotechnika</t>
  </si>
  <si>
    <t>06</t>
  </si>
  <si>
    <t>Elektroinstalace - silnoproud</t>
  </si>
  <si>
    <t>611403380R00</t>
  </si>
  <si>
    <t xml:space="preserve">Hrubá výplň rýh ve stropech do 3x3 cm maltou z SMS </t>
  </si>
  <si>
    <t>136</t>
  </si>
  <si>
    <t>krabice :0,2*0,2*27</t>
  </si>
  <si>
    <t>971033161R00</t>
  </si>
  <si>
    <t xml:space="preserve">Vybourání otvorů zeď cihel. d=6 cm, tl. 60 cm, MVC </t>
  </si>
  <si>
    <t>přechody mezi místnostmi</t>
  </si>
  <si>
    <t>973031200U00</t>
  </si>
  <si>
    <t xml:space="preserve">Sekání kapes zdi cih krabic 10x10x8 </t>
  </si>
  <si>
    <t>krabice</t>
  </si>
  <si>
    <t>974031121R00</t>
  </si>
  <si>
    <t xml:space="preserve">Vysekání rýh ve zdi cihelné 3 x 3 cm </t>
  </si>
  <si>
    <t>menší výseky ke spotřebičům</t>
  </si>
  <si>
    <t>pro zás, vyp:80</t>
  </si>
  <si>
    <t>pro světla:56</t>
  </si>
  <si>
    <t>713541301R00</t>
  </si>
  <si>
    <t xml:space="preserve">Tmelení ploch protipožárním tmelem </t>
  </si>
  <si>
    <t>713551151R00</t>
  </si>
  <si>
    <t xml:space="preserve">Protipož. desková kabel. přepážka EI 60, do 0,1 m2 </t>
  </si>
  <si>
    <t>M21</t>
  </si>
  <si>
    <t>Elektromontáže</t>
  </si>
  <si>
    <t>M21 Elektromontáže</t>
  </si>
  <si>
    <t>210010001R00</t>
  </si>
  <si>
    <t xml:space="preserve">Trubka ohebná pod omítku, vnější průměr 16 mm </t>
  </si>
  <si>
    <t>Pro ochranu vývodů - dle potřeby</t>
  </si>
  <si>
    <t>210010301R00</t>
  </si>
  <si>
    <t xml:space="preserve">Krabice přístrojová KP, bez zapojení, kruhová </t>
  </si>
  <si>
    <t>pro vyp:5</t>
  </si>
  <si>
    <t>pro zás:22</t>
  </si>
  <si>
    <t>demontáž:45</t>
  </si>
  <si>
    <t>rezerva :5</t>
  </si>
  <si>
    <t>210100002R00</t>
  </si>
  <si>
    <t xml:space="preserve">Ukončení vodičů v rozvaděči + zapojení do 6 mm2 </t>
  </si>
  <si>
    <t>Demontáž vývodů R SEBT ČM 228</t>
  </si>
  <si>
    <t>210110003RT1</t>
  </si>
  <si>
    <t>Spínač nástěnný seriový - řaz. 5, obyč.prostředí včetně dodávky spínače</t>
  </si>
  <si>
    <t>montáž:3</t>
  </si>
  <si>
    <t>demontáž:2</t>
  </si>
  <si>
    <t>210110004R00</t>
  </si>
  <si>
    <t xml:space="preserve">Spínač nástěnný střídavý - řaz. 6, obyč.prostředí </t>
  </si>
  <si>
    <t>Demontáž</t>
  </si>
  <si>
    <t>210110021RZ1</t>
  </si>
  <si>
    <t>Spínač nástěnný jednopól.- řaz. 1, venkovní včetně dodávky spínače viz PD typ</t>
  </si>
  <si>
    <t>montáž:2</t>
  </si>
  <si>
    <t>210110062RT3</t>
  </si>
  <si>
    <t>Infrapasivní spínač osvětlení včetně dodávky stropního interiérového čidla</t>
  </si>
  <si>
    <t>typ dle technické specifikace</t>
  </si>
  <si>
    <t>210111001R00</t>
  </si>
  <si>
    <t xml:space="preserve">Zásuvka domovní vestavná - provedení 2P </t>
  </si>
  <si>
    <t>demontáž</t>
  </si>
  <si>
    <t>219:7</t>
  </si>
  <si>
    <t>228:19</t>
  </si>
  <si>
    <t>251:8</t>
  </si>
  <si>
    <t>224:5</t>
  </si>
  <si>
    <t>210111011RT2</t>
  </si>
  <si>
    <t>Zásuvka domovní zapuštěná - provedení 2P+PE včetně dodávky zásuvky .</t>
  </si>
  <si>
    <t>210111012RT1</t>
  </si>
  <si>
    <t>Zásuvka domovní zapuštěná -  2P+Z,dvojí zapojení včetně zásuvky dvojité ...........</t>
  </si>
  <si>
    <t>210111021R00</t>
  </si>
  <si>
    <t>Zásuvka domovní v krabici - provedení 2P+PE včetně dodávky</t>
  </si>
  <si>
    <t>s SPD 3 ochranou</t>
  </si>
  <si>
    <t>210190003R00</t>
  </si>
  <si>
    <t xml:space="preserve">Montáž celoplechových rozvodnic do váhy 100 kg </t>
  </si>
  <si>
    <t xml:space="preserve">2RMS1, 2RMS2 </t>
  </si>
  <si>
    <t>kompletní úprava popisy aj. dle potřeby</t>
  </si>
  <si>
    <t>210201001R00</t>
  </si>
  <si>
    <t xml:space="preserve">Svítidlo LED </t>
  </si>
  <si>
    <t>Světla včetně zdrojů a reciklačních poplatků, v ceně uchycovací materiál</t>
  </si>
  <si>
    <t>montáž:20</t>
  </si>
  <si>
    <t>demontáž:16</t>
  </si>
  <si>
    <t>210290001RZ1</t>
  </si>
  <si>
    <t xml:space="preserve">Výchozí revize elektro </t>
  </si>
  <si>
    <t>hod</t>
  </si>
  <si>
    <t>včetně předávky provozovateli</t>
  </si>
  <si>
    <t>210810005RT3</t>
  </si>
  <si>
    <t>Kabel CYKY-m 750 V 3 x 1,5 mm2 volně uložený včetně dodávky CYKY 3Cx1.5</t>
  </si>
  <si>
    <t>210810006RT3</t>
  </si>
  <si>
    <t>Kabel CYKY-m 750 V 3 x 2,5 mm2 volně uložený včetně dodávky CYKY 3Cx2.5</t>
  </si>
  <si>
    <t>210810015RT1</t>
  </si>
  <si>
    <t>Kabel CYKY-m 750 V 5 x 1,5 mm2 volně uložený včetně dodávky kabelu</t>
  </si>
  <si>
    <t>pro napojení světel s NZ</t>
  </si>
  <si>
    <t>34211020RZ1</t>
  </si>
  <si>
    <t>JIný režijní materiál</t>
  </si>
  <si>
    <t>Sádra , hřeby, vruty , aj.</t>
  </si>
  <si>
    <t>34561401</t>
  </si>
  <si>
    <t>Svorka typu WAGO 273-101 5x1,5</t>
  </si>
  <si>
    <t>34561406</t>
  </si>
  <si>
    <t>Svorka WAGO 273-105 5x2,5</t>
  </si>
  <si>
    <t>34561412</t>
  </si>
  <si>
    <t>Svorka WAGO 222-413 3x2,5</t>
  </si>
  <si>
    <t>34571050</t>
  </si>
  <si>
    <t>Trubka elektroinstal. ohebná 2316/LPE-1 d 16 mm</t>
  </si>
  <si>
    <t>34800600.RZ1</t>
  </si>
  <si>
    <t>Svítidlo LA</t>
  </si>
  <si>
    <t>Světla včetně zdrojů a recyklačních poplatků, v ceně uchycovací materiál</t>
  </si>
  <si>
    <t>34800602.RZ1</t>
  </si>
  <si>
    <t>Svítidlo LB</t>
  </si>
  <si>
    <t>M22</t>
  </si>
  <si>
    <t>Montáž sdělovací a zabezp. techniky</t>
  </si>
  <si>
    <t>M22 Montáž sdělovací a zabezp. techniky</t>
  </si>
  <si>
    <t>220260106R00</t>
  </si>
  <si>
    <t xml:space="preserve">Vyhledání vývodu nebo krabice </t>
  </si>
  <si>
    <t>stávající vývody</t>
  </si>
  <si>
    <t>220711301R00</t>
  </si>
  <si>
    <t xml:space="preserve">Montáž detektoru </t>
  </si>
  <si>
    <t>nastavení pohybových čidel</t>
  </si>
  <si>
    <t>979990111R00</t>
  </si>
  <si>
    <t xml:space="preserve">Poplatek za skládku suti - stavební keramika </t>
  </si>
  <si>
    <t>Obklady, dlažby, umyvadla, klozety atd.</t>
  </si>
  <si>
    <t>06 Elektroinstalace - silnoproud</t>
  </si>
  <si>
    <t>07</t>
  </si>
  <si>
    <t>Slaboproud - stavební práce</t>
  </si>
  <si>
    <t>612403381R00</t>
  </si>
  <si>
    <t xml:space="preserve">Hrubá výplň rýh ve stěnách do 5x3 cm maltou ze SMS </t>
  </si>
  <si>
    <t>150</t>
  </si>
  <si>
    <t>150*3,5</t>
  </si>
  <si>
    <t>978013111R00</t>
  </si>
  <si>
    <t xml:space="preserve">Otlučení omítek vnitřních stěn v rozsahu do 5 % </t>
  </si>
  <si>
    <t>150*0,5</t>
  </si>
  <si>
    <t>07 Slaboproud - stavební práce</t>
  </si>
  <si>
    <t>08</t>
  </si>
  <si>
    <t>Elektroinstalace - slaboproudé rozvody</t>
  </si>
  <si>
    <t>220001</t>
  </si>
  <si>
    <t>Slaboproudé rozvody položky viz. samostatný rozpočet</t>
  </si>
  <si>
    <t>08 Elektroinstalace - slaboproudé rozvody</t>
  </si>
  <si>
    <t>Slepý rozpočet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</si>
</sst>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22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7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49" fontId="2" fillId="0" borderId="0" xfId="0" applyNumberFormat="1" applyFont="1"/>
    <xf numFmtId="0" fontId="6" fillId="0" borderId="0" xfId="0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/>
    <xf numFmtId="0" fontId="5" fillId="2" borderId="2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wrapText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3" borderId="0" xfId="0" applyNumberFormat="1" applyFont="1" applyFill="1" applyBorder="1" applyAlignment="1">
      <alignment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4" fontId="7" fillId="4" borderId="12" xfId="0" applyNumberFormat="1" applyFont="1" applyFill="1" applyBorder="1" applyAlignment="1">
      <alignment horizontal="right" vertical="center"/>
    </xf>
    <xf numFmtId="4" fontId="7" fillId="4" borderId="13" xfId="0" applyNumberFormat="1" applyFont="1" applyFill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4" fontId="2" fillId="0" borderId="0" xfId="0" applyNumberFormat="1" applyFont="1"/>
    <xf numFmtId="0" fontId="5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/>
    <xf numFmtId="164" fontId="4" fillId="0" borderId="8" xfId="0" applyNumberFormat="1" applyFont="1" applyBorder="1"/>
    <xf numFmtId="3" fontId="5" fillId="0" borderId="16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16" xfId="0" applyNumberFormat="1" applyFont="1" applyBorder="1" applyAlignment="1">
      <alignment horizontal="right"/>
    </xf>
    <xf numFmtId="165" fontId="2" fillId="0" borderId="17" xfId="0" applyNumberFormat="1" applyFont="1" applyBorder="1"/>
    <xf numFmtId="49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5" xfId="0" applyNumberFormat="1" applyFont="1" applyBorder="1"/>
    <xf numFmtId="3" fontId="5" fillId="0" borderId="17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4" fillId="0" borderId="17" xfId="0" applyNumberFormat="1" applyFont="1" applyBorder="1" applyAlignment="1">
      <alignment horizontal="right"/>
    </xf>
    <xf numFmtId="0" fontId="5" fillId="4" borderId="1" xfId="0" applyFont="1" applyFill="1" applyBorder="1" applyAlignment="1">
      <alignment vertical="center"/>
    </xf>
    <xf numFmtId="49" fontId="5" fillId="4" borderId="2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164" fontId="4" fillId="4" borderId="3" xfId="0" applyNumberFormat="1" applyFont="1" applyFill="1" applyBorder="1"/>
    <xf numFmtId="3" fontId="5" fillId="4" borderId="15" xfId="0" applyNumberFormat="1" applyFont="1" applyFill="1" applyBorder="1" applyAlignment="1">
      <alignment horizontal="right" vertical="center"/>
    </xf>
    <xf numFmtId="165" fontId="5" fillId="4" borderId="1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5" fillId="2" borderId="1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49" fontId="4" fillId="0" borderId="16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4" fillId="0" borderId="17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3" fontId="5" fillId="4" borderId="3" xfId="0" applyNumberFormat="1" applyFont="1" applyFill="1" applyBorder="1" applyAlignment="1">
      <alignment horizontal="right" vertical="center"/>
    </xf>
    <xf numFmtId="4" fontId="8" fillId="2" borderId="15" xfId="0" applyNumberFormat="1" applyFont="1" applyFill="1" applyBorder="1" applyAlignment="1">
      <alignment horizontal="center" vertical="center"/>
    </xf>
    <xf numFmtId="165" fontId="4" fillId="0" borderId="16" xfId="0" applyNumberFormat="1" applyFont="1" applyBorder="1"/>
    <xf numFmtId="165" fontId="4" fillId="0" borderId="17" xfId="0" applyNumberFormat="1" applyFont="1" applyBorder="1"/>
    <xf numFmtId="165" fontId="4" fillId="4" borderId="15" xfId="0" applyNumberFormat="1" applyFont="1" applyFill="1" applyBorder="1"/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4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164" fontId="4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164" fontId="4" fillId="4" borderId="2" xfId="0" applyNumberFormat="1" applyFont="1" applyFill="1" applyBorder="1"/>
    <xf numFmtId="3" fontId="5" fillId="4" borderId="2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Continuous" vertical="top"/>
    </xf>
    <xf numFmtId="0" fontId="2" fillId="0" borderId="10" xfId="0" applyFont="1" applyBorder="1" applyAlignment="1">
      <alignment horizontal="centerContinuous"/>
    </xf>
    <xf numFmtId="0" fontId="8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Continuous"/>
    </xf>
    <xf numFmtId="49" fontId="5" fillId="2" borderId="24" xfId="0" applyNumberFormat="1" applyFont="1" applyFill="1" applyBorder="1" applyAlignment="1">
      <alignment horizontal="left"/>
    </xf>
    <xf numFmtId="49" fontId="4" fillId="2" borderId="23" xfId="0" applyNumberFormat="1" applyFont="1" applyFill="1" applyBorder="1" applyAlignment="1">
      <alignment horizontal="centerContinuous"/>
    </xf>
    <xf numFmtId="0" fontId="4" fillId="0" borderId="19" xfId="0" applyFont="1" applyBorder="1"/>
    <xf numFmtId="49" fontId="4" fillId="0" borderId="25" xfId="0" applyNumberFormat="1" applyFont="1" applyBorder="1" applyAlignment="1">
      <alignment horizontal="left"/>
    </xf>
    <xf numFmtId="0" fontId="2" fillId="0" borderId="26" xfId="0" applyFont="1" applyBorder="1"/>
    <xf numFmtId="0" fontId="4" fillId="0" borderId="3" xfId="0" applyFont="1" applyBorder="1"/>
    <xf numFmtId="49" fontId="4" fillId="0" borderId="2" xfId="0" applyNumberFormat="1" applyFont="1" applyBorder="1"/>
    <xf numFmtId="49" fontId="4" fillId="0" borderId="3" xfId="0" applyNumberFormat="1" applyFont="1" applyBorder="1"/>
    <xf numFmtId="0" fontId="4" fillId="0" borderId="15" xfId="0" applyFont="1" applyBorder="1"/>
    <xf numFmtId="0" fontId="4" fillId="0" borderId="27" xfId="0" applyFont="1" applyBorder="1" applyAlignment="1">
      <alignment horizontal="left"/>
    </xf>
    <xf numFmtId="0" fontId="8" fillId="0" borderId="26" xfId="0" applyFont="1" applyBorder="1"/>
    <xf numFmtId="49" fontId="4" fillId="0" borderId="27" xfId="0" applyNumberFormat="1" applyFont="1" applyBorder="1" applyAlignment="1">
      <alignment horizontal="left"/>
    </xf>
    <xf numFmtId="49" fontId="8" fillId="2" borderId="26" xfId="0" applyNumberFormat="1" applyFont="1" applyFill="1" applyBorder="1"/>
    <xf numFmtId="49" fontId="2" fillId="2" borderId="3" xfId="0" applyNumberFormat="1" applyFont="1" applyFill="1" applyBorder="1"/>
    <xf numFmtId="49" fontId="8" fillId="2" borderId="2" xfId="0" applyNumberFormat="1" applyFont="1" applyFill="1" applyBorder="1"/>
    <xf numFmtId="49" fontId="2" fillId="2" borderId="2" xfId="0" applyNumberFormat="1" applyFont="1" applyFill="1" applyBorder="1"/>
    <xf numFmtId="0" fontId="4" fillId="0" borderId="15" xfId="0" applyFont="1" applyFill="1" applyBorder="1"/>
    <xf numFmtId="3" fontId="4" fillId="0" borderId="27" xfId="0" applyNumberFormat="1" applyFont="1" applyBorder="1" applyAlignment="1">
      <alignment horizontal="left"/>
    </xf>
    <xf numFmtId="0" fontId="2" fillId="0" borderId="0" xfId="0" applyFont="1" applyFill="1"/>
    <xf numFmtId="49" fontId="8" fillId="2" borderId="28" xfId="0" applyNumberFormat="1" applyFont="1" applyFill="1" applyBorder="1"/>
    <xf numFmtId="49" fontId="2" fillId="2" borderId="5" xfId="0" applyNumberFormat="1" applyFont="1" applyFill="1" applyBorder="1"/>
    <xf numFmtId="49" fontId="8" fillId="2" borderId="0" xfId="0" applyNumberFormat="1" applyFont="1" applyFill="1" applyBorder="1"/>
    <xf numFmtId="49" fontId="2" fillId="2" borderId="0" xfId="0" applyNumberFormat="1" applyFont="1" applyFill="1" applyBorder="1"/>
    <xf numFmtId="49" fontId="4" fillId="0" borderId="15" xfId="0" applyNumberFormat="1" applyFont="1" applyBorder="1" applyAlignment="1">
      <alignment horizontal="left"/>
    </xf>
    <xf numFmtId="0" fontId="4" fillId="0" borderId="29" xfId="0" applyFont="1" applyBorder="1"/>
    <xf numFmtId="0" fontId="4" fillId="0" borderId="15" xfId="0" applyNumberFormat="1" applyFont="1" applyBorder="1"/>
    <xf numFmtId="0" fontId="4" fillId="0" borderId="30" xfId="0" applyNumberFormat="1" applyFont="1" applyBorder="1" applyAlignment="1">
      <alignment horizontal="left"/>
    </xf>
    <xf numFmtId="0" fontId="2" fillId="0" borderId="0" xfId="0" applyNumberFormat="1" applyFont="1" applyBorder="1"/>
    <xf numFmtId="0" fontId="2" fillId="0" borderId="0" xfId="0" applyNumberFormat="1" applyFont="1"/>
    <xf numFmtId="0" fontId="4" fillId="0" borderId="30" xfId="0" applyFont="1" applyBorder="1" applyAlignment="1">
      <alignment horizontal="left"/>
    </xf>
    <xf numFmtId="0" fontId="2" fillId="0" borderId="0" xfId="0" applyFont="1" applyBorder="1"/>
    <xf numFmtId="0" fontId="4" fillId="0" borderId="15" xfId="0" applyFont="1" applyFill="1" applyBorder="1" applyAlignment="1"/>
    <xf numFmtId="0" fontId="4" fillId="0" borderId="30" xfId="0" applyFont="1" applyFill="1" applyBorder="1" applyAlignment="1"/>
    <xf numFmtId="0" fontId="2" fillId="0" borderId="0" xfId="0" applyFont="1" applyFill="1" applyBorder="1" applyAlignment="1"/>
    <xf numFmtId="0" fontId="4" fillId="0" borderId="15" xfId="0" applyFont="1" applyBorder="1" applyAlignment="1"/>
    <xf numFmtId="0" fontId="4" fillId="0" borderId="30" xfId="0" applyFont="1" applyBorder="1" applyAlignment="1"/>
    <xf numFmtId="3" fontId="2" fillId="0" borderId="0" xfId="0" applyNumberFormat="1" applyFont="1"/>
    <xf numFmtId="0" fontId="4" fillId="0" borderId="26" xfId="0" applyFont="1" applyBorder="1"/>
    <xf numFmtId="0" fontId="4" fillId="0" borderId="19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3" fillId="0" borderId="32" xfId="0" applyFont="1" applyBorder="1" applyAlignment="1">
      <alignment horizontal="centerContinuous" vertical="center"/>
    </xf>
    <xf numFmtId="0" fontId="7" fillId="0" borderId="33" xfId="0" applyFont="1" applyBorder="1" applyAlignment="1">
      <alignment horizontal="centerContinuous" vertical="center"/>
    </xf>
    <xf numFmtId="0" fontId="2" fillId="0" borderId="33" xfId="0" applyFont="1" applyBorder="1" applyAlignment="1">
      <alignment horizontal="centerContinuous" vertical="center"/>
    </xf>
    <xf numFmtId="0" fontId="2" fillId="0" borderId="34" xfId="0" applyFont="1" applyBorder="1" applyAlignment="1">
      <alignment horizontal="centerContinuous" vertical="center"/>
    </xf>
    <xf numFmtId="0" fontId="8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centerContinuous"/>
    </xf>
    <xf numFmtId="0" fontId="8" fillId="2" borderId="13" xfId="0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Continuous"/>
    </xf>
    <xf numFmtId="0" fontId="2" fillId="0" borderId="36" xfId="0" applyFont="1" applyBorder="1"/>
    <xf numFmtId="0" fontId="2" fillId="0" borderId="21" xfId="0" applyFont="1" applyBorder="1"/>
    <xf numFmtId="3" fontId="2" fillId="0" borderId="25" xfId="0" applyNumberFormat="1" applyFont="1" applyBorder="1"/>
    <xf numFmtId="0" fontId="2" fillId="0" borderId="22" xfId="0" applyFont="1" applyBorder="1"/>
    <xf numFmtId="3" fontId="2" fillId="0" borderId="24" xfId="0" applyNumberFormat="1" applyFont="1" applyBorder="1"/>
    <xf numFmtId="0" fontId="2" fillId="0" borderId="23" xfId="0" applyFont="1" applyBorder="1"/>
    <xf numFmtId="3" fontId="2" fillId="0" borderId="2" xfId="0" applyNumberFormat="1" applyFont="1" applyBorder="1"/>
    <xf numFmtId="0" fontId="2" fillId="0" borderId="3" xfId="0" applyFont="1" applyBorder="1"/>
    <xf numFmtId="0" fontId="2" fillId="0" borderId="37" xfId="0" applyFont="1" applyBorder="1"/>
    <xf numFmtId="0" fontId="2" fillId="0" borderId="21" xfId="0" applyFont="1" applyBorder="1" applyAlignment="1">
      <alignment shrinkToFit="1"/>
    </xf>
    <xf numFmtId="0" fontId="2" fillId="0" borderId="38" xfId="0" applyFont="1" applyBorder="1"/>
    <xf numFmtId="0" fontId="2" fillId="0" borderId="28" xfId="0" applyFont="1" applyBorder="1"/>
    <xf numFmtId="3" fontId="2" fillId="0" borderId="41" xfId="0" applyNumberFormat="1" applyFont="1" applyBorder="1"/>
    <xf numFmtId="0" fontId="2" fillId="0" borderId="39" xfId="0" applyFont="1" applyBorder="1"/>
    <xf numFmtId="3" fontId="2" fillId="0" borderId="42" xfId="0" applyNumberFormat="1" applyFont="1" applyBorder="1"/>
    <xf numFmtId="0" fontId="2" fillId="0" borderId="40" xfId="0" applyFont="1" applyBorder="1"/>
    <xf numFmtId="0" fontId="8" fillId="2" borderId="22" xfId="0" applyFont="1" applyFill="1" applyBorder="1"/>
    <xf numFmtId="0" fontId="8" fillId="2" borderId="24" xfId="0" applyFont="1" applyFill="1" applyBorder="1"/>
    <xf numFmtId="0" fontId="8" fillId="2" borderId="23" xfId="0" applyFont="1" applyFill="1" applyBorder="1"/>
    <xf numFmtId="0" fontId="8" fillId="2" borderId="43" xfId="0" applyFont="1" applyFill="1" applyBorder="1"/>
    <xf numFmtId="0" fontId="8" fillId="2" borderId="44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0" borderId="45" xfId="0" applyFont="1" applyBorder="1"/>
    <xf numFmtId="0" fontId="2" fillId="0" borderId="0" xfId="0" applyFont="1" applyBorder="1" applyAlignment="1">
      <alignment horizontal="right"/>
    </xf>
    <xf numFmtId="166" fontId="2" fillId="0" borderId="0" xfId="0" applyNumberFormat="1" applyFont="1" applyBorder="1"/>
    <xf numFmtId="0" fontId="2" fillId="0" borderId="0" xfId="0" applyFont="1" applyFill="1" applyBorder="1"/>
    <xf numFmtId="0" fontId="2" fillId="0" borderId="18" xfId="0" applyFont="1" applyBorder="1"/>
    <xf numFmtId="0" fontId="2" fillId="0" borderId="20" xfId="0" applyFont="1" applyBorder="1"/>
    <xf numFmtId="0" fontId="2" fillId="0" borderId="46" xfId="0" applyFont="1" applyBorder="1"/>
    <xf numFmtId="0" fontId="2" fillId="0" borderId="7" xfId="0" applyFont="1" applyBorder="1"/>
    <xf numFmtId="165" fontId="2" fillId="0" borderId="8" xfId="0" applyNumberFormat="1" applyFont="1" applyBorder="1" applyAlignment="1">
      <alignment horizontal="right"/>
    </xf>
    <xf numFmtId="0" fontId="2" fillId="0" borderId="8" xfId="0" applyFont="1" applyBorder="1"/>
    <xf numFmtId="0" fontId="2" fillId="0" borderId="2" xfId="0" applyFont="1" applyBorder="1"/>
    <xf numFmtId="165" fontId="2" fillId="0" borderId="3" xfId="0" applyNumberFormat="1" applyFont="1" applyBorder="1" applyAlignment="1">
      <alignment horizontal="right"/>
    </xf>
    <xf numFmtId="0" fontId="7" fillId="2" borderId="39" xfId="0" applyFont="1" applyFill="1" applyBorder="1"/>
    <xf numFmtId="0" fontId="7" fillId="2" borderId="42" xfId="0" applyFont="1" applyFill="1" applyBorder="1"/>
    <xf numFmtId="0" fontId="7" fillId="2" borderId="40" xfId="0" applyFont="1" applyFill="1" applyBorder="1"/>
    <xf numFmtId="0" fontId="7" fillId="0" borderId="0" xfId="0" applyFont="1"/>
    <xf numFmtId="0" fontId="2" fillId="0" borderId="0" xfId="0" applyFont="1" applyAlignment="1">
      <alignment vertical="justify"/>
    </xf>
    <xf numFmtId="49" fontId="8" fillId="0" borderId="51" xfId="1" applyNumberFormat="1" applyFont="1" applyBorder="1"/>
    <xf numFmtId="49" fontId="2" fillId="0" borderId="51" xfId="1" applyNumberFormat="1" applyFont="1" applyBorder="1"/>
    <xf numFmtId="49" fontId="2" fillId="0" borderId="51" xfId="1" applyNumberFormat="1" applyFont="1" applyBorder="1" applyAlignment="1">
      <alignment horizontal="right"/>
    </xf>
    <xf numFmtId="0" fontId="2" fillId="0" borderId="52" xfId="1" applyFont="1" applyBorder="1"/>
    <xf numFmtId="49" fontId="2" fillId="0" borderId="51" xfId="0" applyNumberFormat="1" applyFont="1" applyBorder="1" applyAlignment="1">
      <alignment horizontal="left"/>
    </xf>
    <xf numFmtId="0" fontId="2" fillId="0" borderId="53" xfId="0" applyNumberFormat="1" applyFont="1" applyBorder="1"/>
    <xf numFmtId="49" fontId="8" fillId="0" borderId="56" xfId="1" applyNumberFormat="1" applyFont="1" applyBorder="1"/>
    <xf numFmtId="49" fontId="2" fillId="0" borderId="56" xfId="1" applyNumberFormat="1" applyFont="1" applyBorder="1"/>
    <xf numFmtId="49" fontId="2" fillId="0" borderId="56" xfId="1" applyNumberFormat="1" applyFont="1" applyBorder="1" applyAlignment="1">
      <alignment horizontal="right"/>
    </xf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49" fontId="8" fillId="2" borderId="12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59" xfId="0" applyFont="1" applyFill="1" applyBorder="1" applyAlignment="1">
      <alignment horizontal="center"/>
    </xf>
    <xf numFmtId="0" fontId="8" fillId="2" borderId="60" xfId="0" applyFont="1" applyFill="1" applyBorder="1" applyAlignment="1">
      <alignment horizontal="center"/>
    </xf>
    <xf numFmtId="3" fontId="2" fillId="0" borderId="45" xfId="0" applyNumberFormat="1" applyFont="1" applyBorder="1"/>
    <xf numFmtId="0" fontId="8" fillId="2" borderId="12" xfId="0" applyFont="1" applyFill="1" applyBorder="1"/>
    <xf numFmtId="0" fontId="8" fillId="2" borderId="13" xfId="0" applyFont="1" applyFill="1" applyBorder="1"/>
    <xf numFmtId="3" fontId="8" fillId="2" borderId="35" xfId="0" applyNumberFormat="1" applyFont="1" applyFill="1" applyBorder="1"/>
    <xf numFmtId="3" fontId="8" fillId="2" borderId="14" xfId="0" applyNumberFormat="1" applyFont="1" applyFill="1" applyBorder="1"/>
    <xf numFmtId="3" fontId="8" fillId="2" borderId="59" xfId="0" applyNumberFormat="1" applyFont="1" applyFill="1" applyBorder="1"/>
    <xf numFmtId="3" fontId="8" fillId="2" borderId="60" xfId="0" applyNumberFormat="1" applyFont="1" applyFill="1" applyBorder="1"/>
    <xf numFmtId="3" fontId="3" fillId="0" borderId="0" xfId="0" applyNumberFormat="1" applyFont="1" applyAlignment="1">
      <alignment horizontal="centerContinuous"/>
    </xf>
    <xf numFmtId="0" fontId="2" fillId="2" borderId="44" xfId="0" applyFont="1" applyFill="1" applyBorder="1"/>
    <xf numFmtId="0" fontId="8" fillId="2" borderId="62" xfId="0" applyFont="1" applyFill="1" applyBorder="1" applyAlignment="1">
      <alignment horizontal="right"/>
    </xf>
    <xf numFmtId="0" fontId="8" fillId="2" borderId="24" xfId="0" applyFont="1" applyFill="1" applyBorder="1" applyAlignment="1">
      <alignment horizontal="right"/>
    </xf>
    <xf numFmtId="0" fontId="8" fillId="2" borderId="23" xfId="0" applyFont="1" applyFill="1" applyBorder="1" applyAlignment="1">
      <alignment horizontal="center"/>
    </xf>
    <xf numFmtId="4" fontId="5" fillId="2" borderId="24" xfId="0" applyNumberFormat="1" applyFont="1" applyFill="1" applyBorder="1" applyAlignment="1">
      <alignment horizontal="right"/>
    </xf>
    <xf numFmtId="4" fontId="5" fillId="2" borderId="44" xfId="0" applyNumberFormat="1" applyFont="1" applyFill="1" applyBorder="1" applyAlignment="1">
      <alignment horizontal="right"/>
    </xf>
    <xf numFmtId="0" fontId="2" fillId="0" borderId="31" xfId="0" applyFont="1" applyBorder="1"/>
    <xf numFmtId="3" fontId="2" fillId="0" borderId="37" xfId="0" applyNumberFormat="1" applyFont="1" applyBorder="1" applyAlignment="1">
      <alignment horizontal="right"/>
    </xf>
    <xf numFmtId="165" fontId="2" fillId="0" borderId="15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3" fontId="2" fillId="0" borderId="31" xfId="0" applyNumberFormat="1" applyFont="1" applyBorder="1" applyAlignment="1">
      <alignment horizontal="right"/>
    </xf>
    <xf numFmtId="0" fontId="2" fillId="2" borderId="39" xfId="0" applyFont="1" applyFill="1" applyBorder="1"/>
    <xf numFmtId="0" fontId="8" fillId="2" borderId="42" xfId="0" applyFont="1" applyFill="1" applyBorder="1"/>
    <xf numFmtId="0" fontId="2" fillId="2" borderId="42" xfId="0" applyFont="1" applyFill="1" applyBorder="1"/>
    <xf numFmtId="4" fontId="2" fillId="2" borderId="48" xfId="0" applyNumberFormat="1" applyFont="1" applyFill="1" applyBorder="1"/>
    <xf numFmtId="4" fontId="2" fillId="2" borderId="39" xfId="0" applyNumberFormat="1" applyFont="1" applyFill="1" applyBorder="1"/>
    <xf numFmtId="4" fontId="2" fillId="2" borderId="42" xfId="0" applyNumberFormat="1" applyFont="1" applyFill="1" applyBorder="1"/>
    <xf numFmtId="3" fontId="4" fillId="0" borderId="0" xfId="0" applyNumberFormat="1" applyFont="1"/>
    <xf numFmtId="4" fontId="4" fillId="0" borderId="0" xfId="0" applyNumberFormat="1" applyFont="1"/>
    <xf numFmtId="0" fontId="2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2" fillId="0" borderId="51" xfId="1" applyFont="1" applyBorder="1"/>
    <xf numFmtId="0" fontId="4" fillId="0" borderId="52" xfId="1" applyFont="1" applyBorder="1" applyAlignment="1">
      <alignment horizontal="right"/>
    </xf>
    <xf numFmtId="49" fontId="2" fillId="0" borderId="51" xfId="1" applyNumberFormat="1" applyFont="1" applyBorder="1" applyAlignment="1">
      <alignment horizontal="left"/>
    </xf>
    <xf numFmtId="0" fontId="2" fillId="0" borderId="53" xfId="1" applyFont="1" applyBorder="1"/>
    <xf numFmtId="0" fontId="2" fillId="0" borderId="56" xfId="1" applyFont="1" applyBorder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4" fillId="2" borderId="15" xfId="1" applyNumberFormat="1" applyFont="1" applyFill="1" applyBorder="1"/>
    <xf numFmtId="0" fontId="4" fillId="2" borderId="3" xfId="1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 wrapText="1"/>
    </xf>
    <xf numFmtId="0" fontId="8" fillId="0" borderId="17" xfId="1" applyFont="1" applyBorder="1" applyAlignment="1">
      <alignment horizontal="center"/>
    </xf>
    <xf numFmtId="49" fontId="8" fillId="0" borderId="17" xfId="1" applyNumberFormat="1" applyFont="1" applyBorder="1" applyAlignment="1">
      <alignment horizontal="left"/>
    </xf>
    <xf numFmtId="0" fontId="8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2" xfId="1" applyNumberFormat="1" applyFont="1" applyBorder="1" applyAlignment="1">
      <alignment horizontal="right"/>
    </xf>
    <xf numFmtId="0" fontId="2" fillId="0" borderId="3" xfId="1" applyNumberFormat="1" applyFont="1" applyBorder="1"/>
    <xf numFmtId="0" fontId="2" fillId="0" borderId="6" xfId="1" applyNumberFormat="1" applyFont="1" applyFill="1" applyBorder="1"/>
    <xf numFmtId="0" fontId="2" fillId="0" borderId="8" xfId="1" applyNumberFormat="1" applyFont="1" applyFill="1" applyBorder="1"/>
    <xf numFmtId="0" fontId="2" fillId="0" borderId="6" xfId="1" applyFont="1" applyFill="1" applyBorder="1"/>
    <xf numFmtId="0" fontId="2" fillId="0" borderId="8" xfId="1" applyFont="1" applyFill="1" applyBorder="1"/>
    <xf numFmtId="0" fontId="13" fillId="0" borderId="0" xfId="1" applyFont="1"/>
    <xf numFmtId="0" fontId="9" fillId="0" borderId="16" xfId="1" applyFont="1" applyBorder="1" applyAlignment="1">
      <alignment horizontal="center" vertical="top"/>
    </xf>
    <xf numFmtId="49" fontId="9" fillId="0" borderId="16" xfId="1" applyNumberFormat="1" applyFont="1" applyBorder="1" applyAlignment="1">
      <alignment horizontal="left" vertical="top"/>
    </xf>
    <xf numFmtId="0" fontId="9" fillId="0" borderId="16" xfId="1" applyFont="1" applyBorder="1" applyAlignment="1">
      <alignment vertical="top" wrapText="1"/>
    </xf>
    <xf numFmtId="49" fontId="9" fillId="0" borderId="16" xfId="1" applyNumberFormat="1" applyFont="1" applyBorder="1" applyAlignment="1">
      <alignment horizontal="center" shrinkToFit="1"/>
    </xf>
    <xf numFmtId="4" fontId="9" fillId="0" borderId="16" xfId="1" applyNumberFormat="1" applyFont="1" applyBorder="1" applyAlignment="1">
      <alignment horizontal="right"/>
    </xf>
    <xf numFmtId="4" fontId="9" fillId="0" borderId="16" xfId="1" applyNumberFormat="1" applyFont="1" applyBorder="1"/>
    <xf numFmtId="168" fontId="9" fillId="0" borderId="16" xfId="1" applyNumberFormat="1" applyFont="1" applyBorder="1"/>
    <xf numFmtId="4" fontId="9" fillId="0" borderId="8" xfId="1" applyNumberFormat="1" applyFont="1" applyBorder="1"/>
    <xf numFmtId="0" fontId="4" fillId="0" borderId="17" xfId="1" applyFont="1" applyBorder="1" applyAlignment="1">
      <alignment horizontal="center"/>
    </xf>
    <xf numFmtId="49" fontId="4" fillId="0" borderId="17" xfId="1" applyNumberFormat="1" applyFont="1" applyBorder="1" applyAlignment="1">
      <alignment horizontal="left"/>
    </xf>
    <xf numFmtId="4" fontId="2" fillId="0" borderId="5" xfId="1" applyNumberFormat="1" applyFont="1" applyBorder="1"/>
    <xf numFmtId="0" fontId="16" fillId="0" borderId="0" xfId="1" applyFont="1" applyAlignment="1">
      <alignment wrapText="1"/>
    </xf>
    <xf numFmtId="49" fontId="4" fillId="0" borderId="17" xfId="1" applyNumberFormat="1" applyFont="1" applyBorder="1" applyAlignment="1">
      <alignment horizontal="right"/>
    </xf>
    <xf numFmtId="4" fontId="17" fillId="6" borderId="65" xfId="1" applyNumberFormat="1" applyFont="1" applyFill="1" applyBorder="1" applyAlignment="1">
      <alignment horizontal="right" wrapText="1"/>
    </xf>
    <xf numFmtId="0" fontId="17" fillId="6" borderId="4" xfId="1" applyFont="1" applyFill="1" applyBorder="1" applyAlignment="1">
      <alignment horizontal="left" wrapText="1"/>
    </xf>
    <xf numFmtId="0" fontId="17" fillId="0" borderId="5" xfId="0" applyFont="1" applyBorder="1" applyAlignment="1">
      <alignment horizontal="right"/>
    </xf>
    <xf numFmtId="0" fontId="2" fillId="0" borderId="4" xfId="1" applyFont="1" applyBorder="1"/>
    <xf numFmtId="0" fontId="2" fillId="0" borderId="0" xfId="1" applyFont="1" applyBorder="1"/>
    <xf numFmtId="0" fontId="2" fillId="2" borderId="15" xfId="1" applyFont="1" applyFill="1" applyBorder="1" applyAlignment="1">
      <alignment horizontal="center"/>
    </xf>
    <xf numFmtId="49" fontId="19" fillId="2" borderId="15" xfId="1" applyNumberFormat="1" applyFont="1" applyFill="1" applyBorder="1" applyAlignment="1">
      <alignment horizontal="left"/>
    </xf>
    <xf numFmtId="0" fontId="19" fillId="2" borderId="1" xfId="1" applyFont="1" applyFill="1" applyBorder="1"/>
    <xf numFmtId="0" fontId="2" fillId="2" borderId="2" xfId="1" applyFont="1" applyFill="1" applyBorder="1" applyAlignment="1">
      <alignment horizontal="center"/>
    </xf>
    <xf numFmtId="4" fontId="2" fillId="2" borderId="2" xfId="1" applyNumberFormat="1" applyFont="1" applyFill="1" applyBorder="1" applyAlignment="1">
      <alignment horizontal="right"/>
    </xf>
    <xf numFmtId="4" fontId="2" fillId="2" borderId="3" xfId="1" applyNumberFormat="1" applyFont="1" applyFill="1" applyBorder="1" applyAlignment="1">
      <alignment horizontal="right"/>
    </xf>
    <xf numFmtId="4" fontId="8" fillId="2" borderId="15" xfId="1" applyNumberFormat="1" applyFont="1" applyFill="1" applyBorder="1"/>
    <xf numFmtId="0" fontId="2" fillId="2" borderId="2" xfId="1" applyFont="1" applyFill="1" applyBorder="1"/>
    <xf numFmtId="4" fontId="8" fillId="2" borderId="3" xfId="1" applyNumberFormat="1" applyFont="1" applyFill="1" applyBorder="1"/>
    <xf numFmtId="3" fontId="2" fillId="0" borderId="0" xfId="1" applyNumberFormat="1" applyFont="1"/>
    <xf numFmtId="0" fontId="20" fillId="0" borderId="0" xfId="1" applyFont="1" applyAlignment="1"/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2" fillId="0" borderId="0" xfId="1" applyFont="1" applyBorder="1" applyAlignment="1">
      <alignment horizontal="right"/>
    </xf>
    <xf numFmtId="49" fontId="4" fillId="0" borderId="28" xfId="0" applyNumberFormat="1" applyFont="1" applyBorder="1"/>
    <xf numFmtId="3" fontId="2" fillId="0" borderId="5" xfId="0" applyNumberFormat="1" applyFont="1" applyBorder="1"/>
    <xf numFmtId="3" fontId="2" fillId="0" borderId="17" xfId="0" applyNumberFormat="1" applyFont="1" applyBorder="1"/>
    <xf numFmtId="3" fontId="2" fillId="0" borderId="61" xfId="0" applyNumberFormat="1" applyFont="1" applyBorder="1"/>
    <xf numFmtId="46" fontId="16" fillId="0" borderId="0" xfId="1" applyNumberFormat="1" applyFont="1" applyAlignment="1">
      <alignment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3" fontId="7" fillId="5" borderId="13" xfId="0" applyNumberFormat="1" applyFont="1" applyFill="1" applyBorder="1" applyAlignment="1">
      <alignment horizontal="right" vertical="center"/>
    </xf>
    <xf numFmtId="3" fontId="7" fillId="5" borderId="14" xfId="0" applyNumberFormat="1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4" fillId="0" borderId="1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167" fontId="2" fillId="0" borderId="1" xfId="0" applyNumberFormat="1" applyFont="1" applyBorder="1" applyAlignment="1">
      <alignment horizontal="right" indent="2"/>
    </xf>
    <xf numFmtId="167" fontId="2" fillId="0" borderId="30" xfId="0" applyNumberFormat="1" applyFont="1" applyBorder="1" applyAlignment="1">
      <alignment horizontal="right" indent="2"/>
    </xf>
    <xf numFmtId="167" fontId="7" fillId="2" borderId="47" xfId="0" applyNumberFormat="1" applyFont="1" applyFill="1" applyBorder="1" applyAlignment="1">
      <alignment horizontal="right" indent="2"/>
    </xf>
    <xf numFmtId="167" fontId="7" fillId="2" borderId="48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2" fillId="0" borderId="49" xfId="1" applyFont="1" applyBorder="1" applyAlignment="1">
      <alignment horizontal="center"/>
    </xf>
    <xf numFmtId="0" fontId="2" fillId="0" borderId="50" xfId="1" applyFont="1" applyBorder="1" applyAlignment="1">
      <alignment horizontal="center"/>
    </xf>
    <xf numFmtId="0" fontId="2" fillId="0" borderId="54" xfId="1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2" fillId="0" borderId="57" xfId="1" applyFont="1" applyBorder="1" applyAlignment="1">
      <alignment horizontal="left"/>
    </xf>
    <xf numFmtId="0" fontId="2" fillId="0" borderId="56" xfId="1" applyFont="1" applyBorder="1" applyAlignment="1">
      <alignment horizontal="left"/>
    </xf>
    <xf numFmtId="0" fontId="2" fillId="0" borderId="58" xfId="1" applyFont="1" applyBorder="1" applyAlignment="1">
      <alignment horizontal="left"/>
    </xf>
    <xf numFmtId="3" fontId="8" fillId="2" borderId="42" xfId="0" applyNumberFormat="1" applyFont="1" applyFill="1" applyBorder="1" applyAlignment="1">
      <alignment horizontal="right"/>
    </xf>
    <xf numFmtId="3" fontId="8" fillId="2" borderId="48" xfId="0" applyNumberFormat="1" applyFont="1" applyFill="1" applyBorder="1" applyAlignment="1">
      <alignment horizontal="right"/>
    </xf>
    <xf numFmtId="49" fontId="17" fillId="6" borderId="63" xfId="1" applyNumberFormat="1" applyFont="1" applyFill="1" applyBorder="1" applyAlignment="1">
      <alignment horizontal="left" wrapText="1"/>
    </xf>
    <xf numFmtId="49" fontId="18" fillId="0" borderId="64" xfId="0" applyNumberFormat="1" applyFont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2" fillId="0" borderId="54" xfId="1" applyNumberFormat="1" applyFont="1" applyBorder="1" applyAlignment="1">
      <alignment horizontal="center"/>
    </xf>
    <xf numFmtId="0" fontId="2" fillId="0" borderId="57" xfId="1" applyFont="1" applyBorder="1" applyAlignment="1">
      <alignment horizontal="center" shrinkToFit="1"/>
    </xf>
    <xf numFmtId="0" fontId="2" fillId="0" borderId="56" xfId="1" applyFont="1" applyBorder="1" applyAlignment="1">
      <alignment horizontal="center" shrinkToFit="1"/>
    </xf>
    <xf numFmtId="0" fontId="2" fillId="0" borderId="58" xfId="1" applyFont="1" applyBorder="1" applyAlignment="1">
      <alignment horizontal="center" shrinkToFit="1"/>
    </xf>
    <xf numFmtId="0" fontId="14" fillId="6" borderId="4" xfId="1" applyNumberFormat="1" applyFont="1" applyFill="1" applyBorder="1" applyAlignment="1">
      <alignment horizontal="left" wrapText="1" indent="1"/>
    </xf>
    <xf numFmtId="0" fontId="15" fillId="0" borderId="0" xfId="0" applyNumberFormat="1" applyFont="1"/>
    <xf numFmtId="0" fontId="15" fillId="0" borderId="5" xfId="0" applyNumberFormat="1" applyFont="1" applyBorder="1"/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pageSetUpPr fitToPage="1"/>
  </sheetPr>
  <dimension ref="A1:O101"/>
  <sheetViews>
    <sheetView showGridLines="0" tabSelected="1" topLeftCell="B1" zoomScaleNormal="100" zoomScaleSheetLayoutView="75" workbookViewId="0">
      <selection activeCell="D11" sqref="D11"/>
    </sheetView>
  </sheetViews>
  <sheetFormatPr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 x14ac:dyDescent="0.2"/>
    <row r="2" spans="2:15" ht="17.25" customHeight="1" x14ac:dyDescent="0.25">
      <c r="B2" s="3"/>
      <c r="C2" s="4" t="s">
        <v>767</v>
      </c>
      <c r="E2" s="5"/>
      <c r="F2" s="4"/>
      <c r="G2" s="6"/>
      <c r="H2" s="7" t="s">
        <v>0</v>
      </c>
      <c r="I2" s="8">
        <f ca="1">TODAY()</f>
        <v>44606</v>
      </c>
      <c r="K2" s="3"/>
    </row>
    <row r="3" spans="2:15" ht="6" customHeight="1" x14ac:dyDescent="0.2">
      <c r="C3" s="9"/>
      <c r="D3" s="10" t="s">
        <v>1</v>
      </c>
    </row>
    <row r="4" spans="2:15" ht="4.5" customHeight="1" x14ac:dyDescent="0.2"/>
    <row r="5" spans="2:15" ht="13.5" customHeight="1" x14ac:dyDescent="0.25">
      <c r="C5" s="11" t="s">
        <v>2</v>
      </c>
      <c r="D5" s="12" t="s">
        <v>103</v>
      </c>
      <c r="E5" s="13" t="s">
        <v>104</v>
      </c>
      <c r="F5" s="14"/>
      <c r="G5" s="15"/>
      <c r="H5" s="14"/>
      <c r="I5" s="15"/>
      <c r="O5" s="8"/>
    </row>
    <row r="7" spans="2:15" x14ac:dyDescent="0.2">
      <c r="C7" s="16" t="s">
        <v>3</v>
      </c>
      <c r="D7" s="17"/>
      <c r="H7" s="18" t="s">
        <v>4</v>
      </c>
      <c r="J7" s="17"/>
      <c r="K7" s="17"/>
    </row>
    <row r="8" spans="2:15" x14ac:dyDescent="0.2">
      <c r="D8" s="17"/>
      <c r="H8" s="18" t="s">
        <v>5</v>
      </c>
      <c r="J8" s="17"/>
      <c r="K8" s="17"/>
    </row>
    <row r="9" spans="2:15" x14ac:dyDescent="0.2">
      <c r="C9" s="18"/>
      <c r="D9" s="17"/>
      <c r="H9" s="18"/>
      <c r="J9" s="17"/>
    </row>
    <row r="10" spans="2:15" x14ac:dyDescent="0.2">
      <c r="H10" s="18"/>
      <c r="J10" s="17"/>
    </row>
    <row r="11" spans="2:15" x14ac:dyDescent="0.2">
      <c r="C11" s="16" t="s">
        <v>6</v>
      </c>
      <c r="D11" s="17"/>
      <c r="H11" s="18" t="s">
        <v>4</v>
      </c>
      <c r="J11" s="17"/>
      <c r="K11" s="17"/>
    </row>
    <row r="12" spans="2:15" x14ac:dyDescent="0.2">
      <c r="D12" s="17"/>
      <c r="H12" s="18" t="s">
        <v>5</v>
      </c>
      <c r="J12" s="17"/>
      <c r="K12" s="17"/>
    </row>
    <row r="13" spans="2:15" ht="12" customHeight="1" x14ac:dyDescent="0.2">
      <c r="C13" s="18"/>
      <c r="D13" s="17"/>
      <c r="J13" s="18"/>
    </row>
    <row r="14" spans="2:15" ht="24.75" customHeight="1" x14ac:dyDescent="0.2">
      <c r="C14" s="19" t="s">
        <v>7</v>
      </c>
      <c r="H14" s="19" t="s">
        <v>8</v>
      </c>
      <c r="J14" s="18"/>
    </row>
    <row r="15" spans="2:15" ht="12.75" customHeight="1" x14ac:dyDescent="0.2">
      <c r="J15" s="18"/>
    </row>
    <row r="16" spans="2:15" ht="28.5" customHeight="1" x14ac:dyDescent="0.2">
      <c r="C16" s="19" t="s">
        <v>9</v>
      </c>
      <c r="H16" s="19" t="s">
        <v>9</v>
      </c>
    </row>
    <row r="17" spans="2:12" ht="25.5" customHeight="1" x14ac:dyDescent="0.2"/>
    <row r="18" spans="2:12" ht="13.5" customHeight="1" x14ac:dyDescent="0.2">
      <c r="B18" s="20"/>
      <c r="C18" s="21"/>
      <c r="D18" s="21"/>
      <c r="E18" s="22"/>
      <c r="F18" s="23"/>
      <c r="G18" s="24"/>
      <c r="H18" s="25"/>
      <c r="I18" s="24"/>
      <c r="J18" s="26" t="s">
        <v>10</v>
      </c>
      <c r="K18" s="27"/>
    </row>
    <row r="19" spans="2:12" ht="15" customHeight="1" x14ac:dyDescent="0.2">
      <c r="B19" s="28" t="s">
        <v>11</v>
      </c>
      <c r="C19" s="29"/>
      <c r="D19" s="30">
        <v>15</v>
      </c>
      <c r="E19" s="31" t="s">
        <v>12</v>
      </c>
      <c r="F19" s="32"/>
      <c r="G19" s="33"/>
      <c r="H19" s="33"/>
      <c r="I19" s="299">
        <f>ROUND(G31,0)</f>
        <v>0</v>
      </c>
      <c r="J19" s="300"/>
      <c r="K19" s="34"/>
    </row>
    <row r="20" spans="2:12" x14ac:dyDescent="0.2">
      <c r="B20" s="28" t="s">
        <v>13</v>
      </c>
      <c r="C20" s="29"/>
      <c r="D20" s="30">
        <f>SazbaDPH1</f>
        <v>15</v>
      </c>
      <c r="E20" s="31" t="s">
        <v>12</v>
      </c>
      <c r="F20" s="35"/>
      <c r="G20" s="36"/>
      <c r="H20" s="36"/>
      <c r="I20" s="301">
        <f>ROUND(I19*D20/100,0)</f>
        <v>0</v>
      </c>
      <c r="J20" s="302"/>
      <c r="K20" s="34"/>
    </row>
    <row r="21" spans="2:12" x14ac:dyDescent="0.2">
      <c r="B21" s="28" t="s">
        <v>11</v>
      </c>
      <c r="C21" s="29"/>
      <c r="D21" s="30">
        <v>21</v>
      </c>
      <c r="E21" s="31" t="s">
        <v>12</v>
      </c>
      <c r="F21" s="35"/>
      <c r="G21" s="36"/>
      <c r="H21" s="36"/>
      <c r="I21" s="301">
        <f>ROUND(H31,0)</f>
        <v>0</v>
      </c>
      <c r="J21" s="302"/>
      <c r="K21" s="34"/>
    </row>
    <row r="22" spans="2:12" ht="13.5" thickBot="1" x14ac:dyDescent="0.25">
      <c r="B22" s="28" t="s">
        <v>13</v>
      </c>
      <c r="C22" s="29"/>
      <c r="D22" s="30">
        <f>SazbaDPH2</f>
        <v>21</v>
      </c>
      <c r="E22" s="31" t="s">
        <v>12</v>
      </c>
      <c r="F22" s="37"/>
      <c r="G22" s="38"/>
      <c r="H22" s="38"/>
      <c r="I22" s="303">
        <f>ROUND(I21*D21/100,0)</f>
        <v>0</v>
      </c>
      <c r="J22" s="304"/>
      <c r="K22" s="34"/>
    </row>
    <row r="23" spans="2:12" ht="16.5" thickBot="1" x14ac:dyDescent="0.25">
      <c r="B23" s="39" t="s">
        <v>14</v>
      </c>
      <c r="C23" s="40"/>
      <c r="D23" s="40"/>
      <c r="E23" s="41"/>
      <c r="F23" s="42"/>
      <c r="G23" s="43"/>
      <c r="H23" s="43"/>
      <c r="I23" s="305">
        <f>SUM(I19:I22)</f>
        <v>0</v>
      </c>
      <c r="J23" s="306"/>
      <c r="K23" s="44"/>
    </row>
    <row r="26" spans="2:12" ht="1.5" customHeight="1" x14ac:dyDescent="0.2"/>
    <row r="27" spans="2:12" ht="15.75" customHeight="1" x14ac:dyDescent="0.25">
      <c r="B27" s="13" t="s">
        <v>15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25" customHeight="1" x14ac:dyDescent="0.2">
      <c r="L28" s="46"/>
    </row>
    <row r="29" spans="2:12" ht="24" customHeight="1" x14ac:dyDescent="0.2">
      <c r="B29" s="47" t="s">
        <v>16</v>
      </c>
      <c r="C29" s="48"/>
      <c r="D29" s="48"/>
      <c r="E29" s="49"/>
      <c r="F29" s="50" t="s">
        <v>17</v>
      </c>
      <c r="G29" s="51" t="str">
        <f>CONCATENATE("Základ DPH ",SazbaDPH1," %")</f>
        <v>Základ DPH 15 %</v>
      </c>
      <c r="H29" s="50" t="str">
        <f>CONCATENATE("Základ DPH ",SazbaDPH2," %")</f>
        <v>Základ DPH 21 %</v>
      </c>
      <c r="I29" s="50" t="s">
        <v>18</v>
      </c>
      <c r="J29" s="50" t="s">
        <v>12</v>
      </c>
    </row>
    <row r="30" spans="2:12" x14ac:dyDescent="0.2">
      <c r="B30" s="52" t="s">
        <v>98</v>
      </c>
      <c r="C30" s="53" t="s">
        <v>106</v>
      </c>
      <c r="D30" s="54"/>
      <c r="E30" s="55"/>
      <c r="F30" s="56">
        <f>G30+H30+I30</f>
        <v>0</v>
      </c>
      <c r="G30" s="57">
        <v>0</v>
      </c>
      <c r="H30" s="58">
        <v>0</v>
      </c>
      <c r="I30" s="58">
        <f t="shared" ref="I30" si="0">(G30*SazbaDPH1)/100+(H30*SazbaDPH2)/100</f>
        <v>0</v>
      </c>
      <c r="J30" s="59" t="str">
        <f t="shared" ref="J30" si="1">IF(CelkemObjekty=0,"",F30/CelkemObjekty*100)</f>
        <v/>
      </c>
    </row>
    <row r="31" spans="2:12" ht="17.25" customHeight="1" x14ac:dyDescent="0.2">
      <c r="B31" s="67" t="s">
        <v>19</v>
      </c>
      <c r="C31" s="68"/>
      <c r="D31" s="69"/>
      <c r="E31" s="70"/>
      <c r="F31" s="71">
        <f>SUM(F30:F30)</f>
        <v>0</v>
      </c>
      <c r="G31" s="71">
        <f>SUM(G30:G30)</f>
        <v>0</v>
      </c>
      <c r="H31" s="71">
        <f>SUM(H30:H30)</f>
        <v>0</v>
      </c>
      <c r="I31" s="71">
        <f>SUM(I30:I30)</f>
        <v>0</v>
      </c>
      <c r="J31" s="72" t="str">
        <f t="shared" ref="J31" si="2">IF(CelkemObjekty=0,"",F31/CelkemObjekty*100)</f>
        <v/>
      </c>
    </row>
    <row r="32" spans="2:12" x14ac:dyDescent="0.2"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2:11" ht="9.75" customHeight="1" x14ac:dyDescent="0.2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 ht="7.5" customHeight="1" x14ac:dyDescent="0.2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1" ht="18" x14ac:dyDescent="0.25">
      <c r="B35" s="13" t="s">
        <v>20</v>
      </c>
      <c r="C35" s="45"/>
      <c r="D35" s="45"/>
      <c r="E35" s="45"/>
      <c r="F35" s="45"/>
      <c r="G35" s="45"/>
      <c r="H35" s="45"/>
      <c r="I35" s="45"/>
      <c r="J35" s="45"/>
      <c r="K35" s="73"/>
    </row>
    <row r="36" spans="2:11" x14ac:dyDescent="0.2">
      <c r="K36" s="73"/>
    </row>
    <row r="37" spans="2:11" ht="25.5" x14ac:dyDescent="0.2">
      <c r="B37" s="74" t="s">
        <v>21</v>
      </c>
      <c r="C37" s="75" t="s">
        <v>22</v>
      </c>
      <c r="D37" s="48"/>
      <c r="E37" s="49"/>
      <c r="F37" s="50" t="s">
        <v>17</v>
      </c>
      <c r="G37" s="51" t="str">
        <f>CONCATENATE("Základ DPH ",SazbaDPH1," %")</f>
        <v>Základ DPH 15 %</v>
      </c>
      <c r="H37" s="50" t="str">
        <f>CONCATENATE("Základ DPH ",SazbaDPH2," %")</f>
        <v>Základ DPH 21 %</v>
      </c>
      <c r="I37" s="51" t="s">
        <v>18</v>
      </c>
      <c r="J37" s="50" t="s">
        <v>12</v>
      </c>
    </row>
    <row r="38" spans="2:11" x14ac:dyDescent="0.2">
      <c r="B38" s="76" t="s">
        <v>98</v>
      </c>
      <c r="C38" s="77" t="s">
        <v>140</v>
      </c>
      <c r="D38" s="54"/>
      <c r="E38" s="55"/>
      <c r="F38" s="56">
        <f>G38+H38+I38</f>
        <v>0</v>
      </c>
      <c r="G38" s="57">
        <v>0</v>
      </c>
      <c r="H38" s="58">
        <v>0</v>
      </c>
      <c r="I38" s="65">
        <f t="shared" ref="I38:I45" si="3">(G38*SazbaDPH1)/100+(H38*SazbaDPH2)/100</f>
        <v>0</v>
      </c>
      <c r="J38" s="59" t="str">
        <f t="shared" ref="J38:J45" si="4">IF(CelkemObjekty=0,"",F38/CelkemObjekty*100)</f>
        <v/>
      </c>
    </row>
    <row r="39" spans="2:11" x14ac:dyDescent="0.2">
      <c r="B39" s="78" t="s">
        <v>98</v>
      </c>
      <c r="C39" s="79" t="s">
        <v>167</v>
      </c>
      <c r="D39" s="62"/>
      <c r="E39" s="63"/>
      <c r="F39" s="64">
        <f t="shared" ref="F39:F45" si="5">G39+H39+I39</f>
        <v>0</v>
      </c>
      <c r="G39" s="65">
        <v>0</v>
      </c>
      <c r="H39" s="66">
        <v>0</v>
      </c>
      <c r="I39" s="65">
        <f t="shared" si="3"/>
        <v>0</v>
      </c>
      <c r="J39" s="59" t="str">
        <f t="shared" si="4"/>
        <v/>
      </c>
    </row>
    <row r="40" spans="2:11" x14ac:dyDescent="0.2">
      <c r="B40" s="78" t="s">
        <v>98</v>
      </c>
      <c r="C40" s="79" t="s">
        <v>197</v>
      </c>
      <c r="D40" s="62"/>
      <c r="E40" s="63"/>
      <c r="F40" s="64">
        <f t="shared" si="5"/>
        <v>0</v>
      </c>
      <c r="G40" s="65">
        <v>0</v>
      </c>
      <c r="H40" s="66">
        <v>0</v>
      </c>
      <c r="I40" s="65">
        <f t="shared" si="3"/>
        <v>0</v>
      </c>
      <c r="J40" s="59" t="str">
        <f t="shared" si="4"/>
        <v/>
      </c>
    </row>
    <row r="41" spans="2:11" x14ac:dyDescent="0.2">
      <c r="B41" s="78" t="s">
        <v>98</v>
      </c>
      <c r="C41" s="79" t="s">
        <v>533</v>
      </c>
      <c r="D41" s="62"/>
      <c r="E41" s="63"/>
      <c r="F41" s="64">
        <f t="shared" si="5"/>
        <v>0</v>
      </c>
      <c r="G41" s="65">
        <v>0</v>
      </c>
      <c r="H41" s="66">
        <v>0</v>
      </c>
      <c r="I41" s="65">
        <f t="shared" si="3"/>
        <v>0</v>
      </c>
      <c r="J41" s="59" t="str">
        <f t="shared" si="4"/>
        <v/>
      </c>
    </row>
    <row r="42" spans="2:11" x14ac:dyDescent="0.2">
      <c r="B42" s="78" t="s">
        <v>98</v>
      </c>
      <c r="C42" s="79" t="s">
        <v>639</v>
      </c>
      <c r="D42" s="62"/>
      <c r="E42" s="63"/>
      <c r="F42" s="64">
        <f t="shared" si="5"/>
        <v>0</v>
      </c>
      <c r="G42" s="65">
        <v>0</v>
      </c>
      <c r="H42" s="66">
        <v>0</v>
      </c>
      <c r="I42" s="65">
        <f t="shared" si="3"/>
        <v>0</v>
      </c>
      <c r="J42" s="59" t="str">
        <f t="shared" si="4"/>
        <v/>
      </c>
    </row>
    <row r="43" spans="2:11" x14ac:dyDescent="0.2">
      <c r="B43" s="78" t="s">
        <v>98</v>
      </c>
      <c r="C43" s="79" t="s">
        <v>751</v>
      </c>
      <c r="D43" s="62"/>
      <c r="E43" s="63"/>
      <c r="F43" s="64">
        <f t="shared" si="5"/>
        <v>0</v>
      </c>
      <c r="G43" s="65">
        <v>0</v>
      </c>
      <c r="H43" s="66">
        <v>0</v>
      </c>
      <c r="I43" s="65">
        <f t="shared" si="3"/>
        <v>0</v>
      </c>
      <c r="J43" s="59" t="str">
        <f t="shared" si="4"/>
        <v/>
      </c>
    </row>
    <row r="44" spans="2:11" x14ac:dyDescent="0.2">
      <c r="B44" s="78" t="s">
        <v>98</v>
      </c>
      <c r="C44" s="79" t="s">
        <v>761</v>
      </c>
      <c r="D44" s="62"/>
      <c r="E44" s="63"/>
      <c r="F44" s="64">
        <f t="shared" si="5"/>
        <v>0</v>
      </c>
      <c r="G44" s="65">
        <v>0</v>
      </c>
      <c r="H44" s="66">
        <v>0</v>
      </c>
      <c r="I44" s="65">
        <f t="shared" si="3"/>
        <v>0</v>
      </c>
      <c r="J44" s="59" t="str">
        <f t="shared" si="4"/>
        <v/>
      </c>
    </row>
    <row r="45" spans="2:11" x14ac:dyDescent="0.2">
      <c r="B45" s="78" t="s">
        <v>98</v>
      </c>
      <c r="C45" s="79" t="s">
        <v>766</v>
      </c>
      <c r="D45" s="62"/>
      <c r="E45" s="63"/>
      <c r="F45" s="64">
        <f t="shared" si="5"/>
        <v>0</v>
      </c>
      <c r="G45" s="65">
        <v>0</v>
      </c>
      <c r="H45" s="66">
        <v>0</v>
      </c>
      <c r="I45" s="65">
        <f t="shared" si="3"/>
        <v>0</v>
      </c>
      <c r="J45" s="59" t="str">
        <f t="shared" si="4"/>
        <v/>
      </c>
    </row>
    <row r="46" spans="2:11" x14ac:dyDescent="0.2">
      <c r="B46" s="67" t="s">
        <v>19</v>
      </c>
      <c r="C46" s="68"/>
      <c r="D46" s="69"/>
      <c r="E46" s="70"/>
      <c r="F46" s="71">
        <f>SUM(F38:F45)</f>
        <v>0</v>
      </c>
      <c r="G46" s="80">
        <f>SUM(G38:G45)</f>
        <v>0</v>
      </c>
      <c r="H46" s="71">
        <f>SUM(H38:H45)</f>
        <v>0</v>
      </c>
      <c r="I46" s="80">
        <f>SUM(I38:I45)</f>
        <v>0</v>
      </c>
      <c r="J46" s="72" t="str">
        <f t="shared" ref="J46" si="6">IF(CelkemObjekty=0,"",F46/CelkemObjekty*100)</f>
        <v/>
      </c>
    </row>
    <row r="47" spans="2:11" ht="9" customHeight="1" x14ac:dyDescent="0.2"/>
    <row r="48" spans="2:11" ht="6" customHeight="1" x14ac:dyDescent="0.2"/>
    <row r="49" spans="2:10" ht="3" customHeight="1" x14ac:dyDescent="0.2"/>
    <row r="50" spans="2:10" ht="6.75" customHeight="1" x14ac:dyDescent="0.2"/>
    <row r="51" spans="2:10" ht="20.25" customHeight="1" x14ac:dyDescent="0.25">
      <c r="B51" s="13" t="s">
        <v>23</v>
      </c>
      <c r="C51" s="45"/>
      <c r="D51" s="45"/>
      <c r="E51" s="45"/>
      <c r="F51" s="45"/>
      <c r="G51" s="45"/>
      <c r="H51" s="45"/>
      <c r="I51" s="45"/>
      <c r="J51" s="45"/>
    </row>
    <row r="52" spans="2:10" ht="9" customHeight="1" x14ac:dyDescent="0.2"/>
    <row r="53" spans="2:10" x14ac:dyDescent="0.2">
      <c r="B53" s="47" t="s">
        <v>24</v>
      </c>
      <c r="C53" s="48"/>
      <c r="D53" s="48"/>
      <c r="E53" s="50" t="s">
        <v>12</v>
      </c>
      <c r="F53" s="50" t="s">
        <v>25</v>
      </c>
      <c r="G53" s="51" t="s">
        <v>26</v>
      </c>
      <c r="H53" s="50" t="s">
        <v>27</v>
      </c>
      <c r="I53" s="51" t="s">
        <v>28</v>
      </c>
      <c r="J53" s="81" t="s">
        <v>29</v>
      </c>
    </row>
    <row r="54" spans="2:10" x14ac:dyDescent="0.2">
      <c r="B54" s="52" t="s">
        <v>200</v>
      </c>
      <c r="C54" s="53" t="s">
        <v>201</v>
      </c>
      <c r="D54" s="54"/>
      <c r="E54" s="82" t="str">
        <f t="shared" ref="E54:E82" si="7">IF(SUM(SoucetDilu)=0,"",SUM(F54:J54)/SUM(SoucetDilu)*100)</f>
        <v/>
      </c>
      <c r="F54" s="58">
        <v>0</v>
      </c>
      <c r="G54" s="57">
        <v>0</v>
      </c>
      <c r="H54" s="58">
        <v>0</v>
      </c>
      <c r="I54" s="57">
        <v>0</v>
      </c>
      <c r="J54" s="58">
        <v>0</v>
      </c>
    </row>
    <row r="55" spans="2:10" x14ac:dyDescent="0.2">
      <c r="B55" s="60" t="s">
        <v>237</v>
      </c>
      <c r="C55" s="61" t="s">
        <v>238</v>
      </c>
      <c r="D55" s="62"/>
      <c r="E55" s="83" t="str">
        <f t="shared" si="7"/>
        <v/>
      </c>
      <c r="F55" s="66">
        <v>0</v>
      </c>
      <c r="G55" s="65">
        <v>0</v>
      </c>
      <c r="H55" s="66">
        <v>0</v>
      </c>
      <c r="I55" s="65">
        <v>0</v>
      </c>
      <c r="J55" s="66">
        <v>0</v>
      </c>
    </row>
    <row r="56" spans="2:10" x14ac:dyDescent="0.2">
      <c r="B56" s="60" t="s">
        <v>245</v>
      </c>
      <c r="C56" s="61" t="s">
        <v>246</v>
      </c>
      <c r="D56" s="62"/>
      <c r="E56" s="83" t="str">
        <f t="shared" si="7"/>
        <v/>
      </c>
      <c r="F56" s="66">
        <v>0</v>
      </c>
      <c r="G56" s="65">
        <v>0</v>
      </c>
      <c r="H56" s="66">
        <v>0</v>
      </c>
      <c r="I56" s="65">
        <v>0</v>
      </c>
      <c r="J56" s="66">
        <v>0</v>
      </c>
    </row>
    <row r="57" spans="2:10" x14ac:dyDescent="0.2">
      <c r="B57" s="60" t="s">
        <v>542</v>
      </c>
      <c r="C57" s="61" t="s">
        <v>543</v>
      </c>
      <c r="D57" s="62"/>
      <c r="E57" s="83" t="str">
        <f t="shared" si="7"/>
        <v/>
      </c>
      <c r="F57" s="66">
        <v>0</v>
      </c>
      <c r="G57" s="65">
        <v>0</v>
      </c>
      <c r="H57" s="66">
        <v>0</v>
      </c>
      <c r="I57" s="65">
        <v>0</v>
      </c>
      <c r="J57" s="66">
        <v>0</v>
      </c>
    </row>
    <row r="58" spans="2:10" x14ac:dyDescent="0.2">
      <c r="B58" s="60" t="s">
        <v>285</v>
      </c>
      <c r="C58" s="61" t="s">
        <v>286</v>
      </c>
      <c r="D58" s="62"/>
      <c r="E58" s="83" t="str">
        <f t="shared" si="7"/>
        <v/>
      </c>
      <c r="F58" s="66">
        <v>0</v>
      </c>
      <c r="G58" s="65">
        <v>0</v>
      </c>
      <c r="H58" s="66">
        <v>0</v>
      </c>
      <c r="I58" s="65">
        <v>0</v>
      </c>
      <c r="J58" s="66">
        <v>0</v>
      </c>
    </row>
    <row r="59" spans="2:10" x14ac:dyDescent="0.2">
      <c r="B59" s="60" t="s">
        <v>337</v>
      </c>
      <c r="C59" s="61" t="s">
        <v>338</v>
      </c>
      <c r="D59" s="62"/>
      <c r="E59" s="83" t="str">
        <f t="shared" si="7"/>
        <v/>
      </c>
      <c r="F59" s="66">
        <v>0</v>
      </c>
      <c r="G59" s="65">
        <v>0</v>
      </c>
      <c r="H59" s="66">
        <v>0</v>
      </c>
      <c r="I59" s="65">
        <v>0</v>
      </c>
      <c r="J59" s="66">
        <v>0</v>
      </c>
    </row>
    <row r="60" spans="2:10" x14ac:dyDescent="0.2">
      <c r="B60" s="60" t="s">
        <v>349</v>
      </c>
      <c r="C60" s="61" t="s">
        <v>350</v>
      </c>
      <c r="D60" s="62"/>
      <c r="E60" s="83" t="str">
        <f t="shared" si="7"/>
        <v/>
      </c>
      <c r="F60" s="66">
        <v>0</v>
      </c>
      <c r="G60" s="65">
        <v>0</v>
      </c>
      <c r="H60" s="66">
        <v>0</v>
      </c>
      <c r="I60" s="65">
        <v>0</v>
      </c>
      <c r="J60" s="66">
        <v>0</v>
      </c>
    </row>
    <row r="61" spans="2:10" x14ac:dyDescent="0.2">
      <c r="B61" s="60" t="s">
        <v>568</v>
      </c>
      <c r="C61" s="61" t="s">
        <v>569</v>
      </c>
      <c r="D61" s="62"/>
      <c r="E61" s="83" t="str">
        <f t="shared" si="7"/>
        <v/>
      </c>
      <c r="F61" s="66">
        <v>0</v>
      </c>
      <c r="G61" s="65">
        <v>0</v>
      </c>
      <c r="H61" s="66">
        <v>0</v>
      </c>
      <c r="I61" s="65">
        <v>0</v>
      </c>
      <c r="J61" s="66">
        <v>0</v>
      </c>
    </row>
    <row r="62" spans="2:10" x14ac:dyDescent="0.2">
      <c r="B62" s="60" t="s">
        <v>589</v>
      </c>
      <c r="C62" s="61" t="s">
        <v>590</v>
      </c>
      <c r="D62" s="62"/>
      <c r="E62" s="83" t="str">
        <f t="shared" si="7"/>
        <v/>
      </c>
      <c r="F62" s="66">
        <v>0</v>
      </c>
      <c r="G62" s="65">
        <v>0</v>
      </c>
      <c r="H62" s="66">
        <v>0</v>
      </c>
      <c r="I62" s="65">
        <v>0</v>
      </c>
      <c r="J62" s="66">
        <v>0</v>
      </c>
    </row>
    <row r="63" spans="2:10" x14ac:dyDescent="0.2">
      <c r="B63" s="60" t="s">
        <v>610</v>
      </c>
      <c r="C63" s="61" t="s">
        <v>611</v>
      </c>
      <c r="D63" s="62"/>
      <c r="E63" s="83" t="str">
        <f t="shared" si="7"/>
        <v/>
      </c>
      <c r="F63" s="66">
        <v>0</v>
      </c>
      <c r="G63" s="65">
        <v>0</v>
      </c>
      <c r="H63" s="66">
        <v>0</v>
      </c>
      <c r="I63" s="65">
        <v>0</v>
      </c>
      <c r="J63" s="66">
        <v>0</v>
      </c>
    </row>
    <row r="64" spans="2:10" x14ac:dyDescent="0.2">
      <c r="B64" s="60" t="s">
        <v>630</v>
      </c>
      <c r="C64" s="61" t="s">
        <v>631</v>
      </c>
      <c r="D64" s="62"/>
      <c r="E64" s="83" t="str">
        <f t="shared" si="7"/>
        <v/>
      </c>
      <c r="F64" s="66">
        <v>0</v>
      </c>
      <c r="G64" s="65">
        <v>0</v>
      </c>
      <c r="H64" s="66">
        <v>0</v>
      </c>
      <c r="I64" s="65">
        <v>0</v>
      </c>
      <c r="J64" s="66">
        <v>0</v>
      </c>
    </row>
    <row r="65" spans="2:10" x14ac:dyDescent="0.2">
      <c r="B65" s="60" t="s">
        <v>358</v>
      </c>
      <c r="C65" s="61" t="s">
        <v>359</v>
      </c>
      <c r="D65" s="62"/>
      <c r="E65" s="83" t="str">
        <f t="shared" si="7"/>
        <v/>
      </c>
      <c r="F65" s="66">
        <v>0</v>
      </c>
      <c r="G65" s="65">
        <v>0</v>
      </c>
      <c r="H65" s="66">
        <v>0</v>
      </c>
      <c r="I65" s="65">
        <v>0</v>
      </c>
      <c r="J65" s="66">
        <v>0</v>
      </c>
    </row>
    <row r="66" spans="2:10" x14ac:dyDescent="0.2">
      <c r="B66" s="60" t="s">
        <v>404</v>
      </c>
      <c r="C66" s="61" t="s">
        <v>405</v>
      </c>
      <c r="D66" s="62"/>
      <c r="E66" s="83" t="str">
        <f t="shared" si="7"/>
        <v/>
      </c>
      <c r="F66" s="66">
        <v>0</v>
      </c>
      <c r="G66" s="65">
        <v>0</v>
      </c>
      <c r="H66" s="66">
        <v>0</v>
      </c>
      <c r="I66" s="65">
        <v>0</v>
      </c>
      <c r="J66" s="66">
        <v>0</v>
      </c>
    </row>
    <row r="67" spans="2:10" x14ac:dyDescent="0.2">
      <c r="B67" s="60" t="s">
        <v>419</v>
      </c>
      <c r="C67" s="61" t="s">
        <v>420</v>
      </c>
      <c r="D67" s="62"/>
      <c r="E67" s="83" t="str">
        <f t="shared" si="7"/>
        <v/>
      </c>
      <c r="F67" s="66">
        <v>0</v>
      </c>
      <c r="G67" s="65">
        <v>0</v>
      </c>
      <c r="H67" s="66">
        <v>0</v>
      </c>
      <c r="I67" s="65">
        <v>0</v>
      </c>
      <c r="J67" s="66">
        <v>0</v>
      </c>
    </row>
    <row r="68" spans="2:10" x14ac:dyDescent="0.2">
      <c r="B68" s="60" t="s">
        <v>459</v>
      </c>
      <c r="C68" s="61" t="s">
        <v>460</v>
      </c>
      <c r="D68" s="62"/>
      <c r="E68" s="83" t="str">
        <f t="shared" si="7"/>
        <v/>
      </c>
      <c r="F68" s="66">
        <v>0</v>
      </c>
      <c r="G68" s="65">
        <v>0</v>
      </c>
      <c r="H68" s="66">
        <v>0</v>
      </c>
      <c r="I68" s="65">
        <v>0</v>
      </c>
      <c r="J68" s="66">
        <v>0</v>
      </c>
    </row>
    <row r="69" spans="2:10" x14ac:dyDescent="0.2">
      <c r="B69" s="60" t="s">
        <v>470</v>
      </c>
      <c r="C69" s="61" t="s">
        <v>471</v>
      </c>
      <c r="D69" s="62"/>
      <c r="E69" s="83" t="str">
        <f t="shared" si="7"/>
        <v/>
      </c>
      <c r="F69" s="66">
        <v>0</v>
      </c>
      <c r="G69" s="65">
        <v>0</v>
      </c>
      <c r="H69" s="66">
        <v>0</v>
      </c>
      <c r="I69" s="65">
        <v>0</v>
      </c>
      <c r="J69" s="66">
        <v>0</v>
      </c>
    </row>
    <row r="70" spans="2:10" x14ac:dyDescent="0.2">
      <c r="B70" s="60" t="s">
        <v>500</v>
      </c>
      <c r="C70" s="61" t="s">
        <v>501</v>
      </c>
      <c r="D70" s="62"/>
      <c r="E70" s="83" t="str">
        <f t="shared" si="7"/>
        <v/>
      </c>
      <c r="F70" s="66">
        <v>0</v>
      </c>
      <c r="G70" s="65">
        <v>0</v>
      </c>
      <c r="H70" s="66">
        <v>0</v>
      </c>
      <c r="I70" s="65">
        <v>0</v>
      </c>
      <c r="J70" s="66">
        <v>0</v>
      </c>
    </row>
    <row r="71" spans="2:10" x14ac:dyDescent="0.2">
      <c r="B71" s="60" t="s">
        <v>181</v>
      </c>
      <c r="C71" s="61" t="s">
        <v>182</v>
      </c>
      <c r="D71" s="62"/>
      <c r="E71" s="83" t="str">
        <f t="shared" si="7"/>
        <v/>
      </c>
      <c r="F71" s="66">
        <v>0</v>
      </c>
      <c r="G71" s="65">
        <v>0</v>
      </c>
      <c r="H71" s="66">
        <v>0</v>
      </c>
      <c r="I71" s="65">
        <v>0</v>
      </c>
      <c r="J71" s="66">
        <v>0</v>
      </c>
    </row>
    <row r="72" spans="2:10" x14ac:dyDescent="0.2">
      <c r="B72" s="60" t="s">
        <v>292</v>
      </c>
      <c r="C72" s="61" t="s">
        <v>293</v>
      </c>
      <c r="D72" s="62"/>
      <c r="E72" s="83" t="str">
        <f t="shared" si="7"/>
        <v/>
      </c>
      <c r="F72" s="66">
        <v>0</v>
      </c>
      <c r="G72" s="65">
        <v>0</v>
      </c>
      <c r="H72" s="66">
        <v>0</v>
      </c>
      <c r="I72" s="65">
        <v>0</v>
      </c>
      <c r="J72" s="66">
        <v>0</v>
      </c>
    </row>
    <row r="73" spans="2:10" x14ac:dyDescent="0.2">
      <c r="B73" s="60" t="s">
        <v>170</v>
      </c>
      <c r="C73" s="61" t="s">
        <v>171</v>
      </c>
      <c r="D73" s="62"/>
      <c r="E73" s="83" t="str">
        <f t="shared" si="7"/>
        <v/>
      </c>
      <c r="F73" s="66">
        <v>0</v>
      </c>
      <c r="G73" s="65">
        <v>0</v>
      </c>
      <c r="H73" s="66">
        <v>0</v>
      </c>
      <c r="I73" s="65">
        <v>0</v>
      </c>
      <c r="J73" s="66">
        <v>0</v>
      </c>
    </row>
    <row r="74" spans="2:10" x14ac:dyDescent="0.2">
      <c r="B74" s="60" t="s">
        <v>306</v>
      </c>
      <c r="C74" s="61" t="s">
        <v>307</v>
      </c>
      <c r="D74" s="62"/>
      <c r="E74" s="83" t="str">
        <f t="shared" si="7"/>
        <v/>
      </c>
      <c r="F74" s="66">
        <v>0</v>
      </c>
      <c r="G74" s="65">
        <v>0</v>
      </c>
      <c r="H74" s="66">
        <v>0</v>
      </c>
      <c r="I74" s="65">
        <v>0</v>
      </c>
      <c r="J74" s="66">
        <v>0</v>
      </c>
    </row>
    <row r="75" spans="2:10" x14ac:dyDescent="0.2">
      <c r="B75" s="60" t="s">
        <v>318</v>
      </c>
      <c r="C75" s="61" t="s">
        <v>319</v>
      </c>
      <c r="D75" s="62"/>
      <c r="E75" s="83" t="str">
        <f t="shared" si="7"/>
        <v/>
      </c>
      <c r="F75" s="66">
        <v>0</v>
      </c>
      <c r="G75" s="65">
        <v>0</v>
      </c>
      <c r="H75" s="66">
        <v>0</v>
      </c>
      <c r="I75" s="65">
        <v>0</v>
      </c>
      <c r="J75" s="66">
        <v>0</v>
      </c>
    </row>
    <row r="76" spans="2:10" x14ac:dyDescent="0.2">
      <c r="B76" s="60" t="s">
        <v>332</v>
      </c>
      <c r="C76" s="61" t="s">
        <v>333</v>
      </c>
      <c r="D76" s="62"/>
      <c r="E76" s="83" t="str">
        <f t="shared" si="7"/>
        <v/>
      </c>
      <c r="F76" s="66">
        <v>0</v>
      </c>
      <c r="G76" s="65">
        <v>0</v>
      </c>
      <c r="H76" s="66">
        <v>0</v>
      </c>
      <c r="I76" s="65">
        <v>0</v>
      </c>
      <c r="J76" s="66">
        <v>0</v>
      </c>
    </row>
    <row r="77" spans="2:10" x14ac:dyDescent="0.2">
      <c r="B77" s="60" t="s">
        <v>110</v>
      </c>
      <c r="C77" s="61" t="s">
        <v>111</v>
      </c>
      <c r="D77" s="62"/>
      <c r="E77" s="83" t="str">
        <f t="shared" si="7"/>
        <v/>
      </c>
      <c r="F77" s="66">
        <v>0</v>
      </c>
      <c r="G77" s="65">
        <v>0</v>
      </c>
      <c r="H77" s="66">
        <v>0</v>
      </c>
      <c r="I77" s="65">
        <v>0</v>
      </c>
      <c r="J77" s="66">
        <v>0</v>
      </c>
    </row>
    <row r="78" spans="2:10" x14ac:dyDescent="0.2">
      <c r="B78" s="60" t="s">
        <v>513</v>
      </c>
      <c r="C78" s="61" t="s">
        <v>514</v>
      </c>
      <c r="D78" s="62"/>
      <c r="E78" s="83" t="str">
        <f t="shared" si="7"/>
        <v/>
      </c>
      <c r="F78" s="66">
        <v>0</v>
      </c>
      <c r="G78" s="65">
        <v>0</v>
      </c>
      <c r="H78" s="66">
        <v>0</v>
      </c>
      <c r="I78" s="65">
        <v>0</v>
      </c>
      <c r="J78" s="66">
        <v>0</v>
      </c>
    </row>
    <row r="79" spans="2:10" x14ac:dyDescent="0.2">
      <c r="B79" s="60" t="s">
        <v>661</v>
      </c>
      <c r="C79" s="61" t="s">
        <v>662</v>
      </c>
      <c r="D79" s="62"/>
      <c r="E79" s="83" t="str">
        <f t="shared" si="7"/>
        <v/>
      </c>
      <c r="F79" s="66">
        <v>0</v>
      </c>
      <c r="G79" s="65">
        <v>0</v>
      </c>
      <c r="H79" s="66">
        <v>0</v>
      </c>
      <c r="I79" s="65">
        <v>0</v>
      </c>
      <c r="J79" s="66">
        <v>0</v>
      </c>
    </row>
    <row r="80" spans="2:10" x14ac:dyDescent="0.2">
      <c r="B80" s="60" t="s">
        <v>739</v>
      </c>
      <c r="C80" s="61" t="s">
        <v>740</v>
      </c>
      <c r="D80" s="62"/>
      <c r="E80" s="83" t="str">
        <f t="shared" si="7"/>
        <v/>
      </c>
      <c r="F80" s="66">
        <v>0</v>
      </c>
      <c r="G80" s="65">
        <v>0</v>
      </c>
      <c r="H80" s="66">
        <v>0</v>
      </c>
      <c r="I80" s="65">
        <v>0</v>
      </c>
      <c r="J80" s="66">
        <v>0</v>
      </c>
    </row>
    <row r="81" spans="2:10" x14ac:dyDescent="0.2">
      <c r="B81" s="60" t="s">
        <v>142</v>
      </c>
      <c r="C81" s="61" t="s">
        <v>143</v>
      </c>
      <c r="D81" s="62"/>
      <c r="E81" s="83" t="str">
        <f t="shared" si="7"/>
        <v/>
      </c>
      <c r="F81" s="66">
        <v>0</v>
      </c>
      <c r="G81" s="65">
        <v>0</v>
      </c>
      <c r="H81" s="66">
        <v>0</v>
      </c>
      <c r="I81" s="65">
        <v>0</v>
      </c>
      <c r="J81" s="66">
        <v>0</v>
      </c>
    </row>
    <row r="82" spans="2:10" x14ac:dyDescent="0.2">
      <c r="B82" s="67" t="s">
        <v>19</v>
      </c>
      <c r="C82" s="68"/>
      <c r="D82" s="69"/>
      <c r="E82" s="84" t="str">
        <f t="shared" si="7"/>
        <v/>
      </c>
      <c r="F82" s="71">
        <f>SUM(F54:F81)</f>
        <v>0</v>
      </c>
      <c r="G82" s="80">
        <f>SUM(G54:G81)</f>
        <v>0</v>
      </c>
      <c r="H82" s="71">
        <f>SUM(H54:H81)</f>
        <v>0</v>
      </c>
      <c r="I82" s="80">
        <f>SUM(I54:I81)</f>
        <v>0</v>
      </c>
      <c r="J82" s="71">
        <f>SUM(J54:J81)</f>
        <v>0</v>
      </c>
    </row>
    <row r="84" spans="2:10" ht="2.25" customHeight="1" x14ac:dyDescent="0.2"/>
    <row r="85" spans="2:10" ht="1.5" customHeight="1" x14ac:dyDescent="0.2"/>
    <row r="86" spans="2:10" ht="0.75" customHeight="1" x14ac:dyDescent="0.2"/>
    <row r="87" spans="2:10" ht="0.75" customHeight="1" x14ac:dyDescent="0.2"/>
    <row r="88" spans="2:10" ht="0.75" customHeight="1" x14ac:dyDescent="0.2"/>
    <row r="89" spans="2:10" ht="18" x14ac:dyDescent="0.25">
      <c r="B89" s="13" t="s">
        <v>30</v>
      </c>
      <c r="C89" s="45"/>
      <c r="D89" s="45"/>
      <c r="E89" s="45"/>
      <c r="F89" s="45"/>
      <c r="G89" s="45"/>
      <c r="H89" s="45"/>
      <c r="I89" s="45"/>
      <c r="J89" s="45"/>
    </row>
    <row r="91" spans="2:10" x14ac:dyDescent="0.2">
      <c r="B91" s="47" t="s">
        <v>31</v>
      </c>
      <c r="C91" s="48"/>
      <c r="D91" s="48"/>
      <c r="E91" s="85"/>
      <c r="F91" s="86"/>
      <c r="G91" s="51"/>
      <c r="H91" s="50" t="s">
        <v>17</v>
      </c>
      <c r="I91" s="1"/>
      <c r="J91" s="1"/>
    </row>
    <row r="92" spans="2:10" x14ac:dyDescent="0.2">
      <c r="B92" s="52" t="s">
        <v>132</v>
      </c>
      <c r="C92" s="53"/>
      <c r="D92" s="54"/>
      <c r="E92" s="87"/>
      <c r="F92" s="88"/>
      <c r="G92" s="57"/>
      <c r="H92" s="58">
        <v>0</v>
      </c>
      <c r="I92" s="1"/>
      <c r="J92" s="1"/>
    </row>
    <row r="93" spans="2:10" x14ac:dyDescent="0.2">
      <c r="B93" s="60" t="s">
        <v>133</v>
      </c>
      <c r="C93" s="61"/>
      <c r="D93" s="62"/>
      <c r="E93" s="89"/>
      <c r="F93" s="90"/>
      <c r="G93" s="65"/>
      <c r="H93" s="66">
        <v>0</v>
      </c>
      <c r="I93" s="1"/>
      <c r="J93" s="1"/>
    </row>
    <row r="94" spans="2:10" x14ac:dyDescent="0.2">
      <c r="B94" s="60" t="s">
        <v>134</v>
      </c>
      <c r="C94" s="61"/>
      <c r="D94" s="62"/>
      <c r="E94" s="89"/>
      <c r="F94" s="90"/>
      <c r="G94" s="65"/>
      <c r="H94" s="66">
        <v>0</v>
      </c>
      <c r="I94" s="1"/>
      <c r="J94" s="1"/>
    </row>
    <row r="95" spans="2:10" x14ac:dyDescent="0.2">
      <c r="B95" s="60" t="s">
        <v>135</v>
      </c>
      <c r="C95" s="61"/>
      <c r="D95" s="62"/>
      <c r="E95" s="89"/>
      <c r="F95" s="90"/>
      <c r="G95" s="65"/>
      <c r="H95" s="66">
        <v>0</v>
      </c>
      <c r="I95" s="1"/>
      <c r="J95" s="1"/>
    </row>
    <row r="96" spans="2:10" x14ac:dyDescent="0.2">
      <c r="B96" s="60" t="s">
        <v>136</v>
      </c>
      <c r="C96" s="61"/>
      <c r="D96" s="62"/>
      <c r="E96" s="89"/>
      <c r="F96" s="90"/>
      <c r="G96" s="65"/>
      <c r="H96" s="66">
        <v>0</v>
      </c>
      <c r="I96" s="1"/>
      <c r="J96" s="1"/>
    </row>
    <row r="97" spans="2:10" x14ac:dyDescent="0.2">
      <c r="B97" s="60" t="s">
        <v>137</v>
      </c>
      <c r="C97" s="61"/>
      <c r="D97" s="62"/>
      <c r="E97" s="89"/>
      <c r="F97" s="90"/>
      <c r="G97" s="65"/>
      <c r="H97" s="66">
        <v>0</v>
      </c>
      <c r="I97" s="1"/>
      <c r="J97" s="1"/>
    </row>
    <row r="98" spans="2:10" x14ac:dyDescent="0.2">
      <c r="B98" s="60" t="s">
        <v>138</v>
      </c>
      <c r="C98" s="61"/>
      <c r="D98" s="62"/>
      <c r="E98" s="89"/>
      <c r="F98" s="90"/>
      <c r="G98" s="65"/>
      <c r="H98" s="66">
        <v>0</v>
      </c>
      <c r="I98" s="1"/>
      <c r="J98" s="1"/>
    </row>
    <row r="99" spans="2:10" x14ac:dyDescent="0.2">
      <c r="B99" s="60" t="s">
        <v>139</v>
      </c>
      <c r="C99" s="61"/>
      <c r="D99" s="62"/>
      <c r="E99" s="89"/>
      <c r="F99" s="90"/>
      <c r="G99" s="65"/>
      <c r="H99" s="66">
        <v>0</v>
      </c>
      <c r="I99" s="1"/>
      <c r="J99" s="1"/>
    </row>
    <row r="100" spans="2:10" x14ac:dyDescent="0.2">
      <c r="B100" s="67" t="s">
        <v>19</v>
      </c>
      <c r="C100" s="68"/>
      <c r="D100" s="69"/>
      <c r="E100" s="91"/>
      <c r="F100" s="92"/>
      <c r="G100" s="80"/>
      <c r="H100" s="71">
        <f>SUM(H92:H99)</f>
        <v>0</v>
      </c>
      <c r="I100" s="1"/>
      <c r="J100" s="1"/>
    </row>
    <row r="101" spans="2:10" x14ac:dyDescent="0.2">
      <c r="I101" s="1"/>
      <c r="J101" s="1"/>
    </row>
  </sheetData>
  <sortState xmlns:xlrd2="http://schemas.microsoft.com/office/spreadsheetml/2017/richdata2" ref="B831:K858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r:id="rId1"/>
  <headerFooter alignWithMargins="0">
    <oddHeader>&amp;LPříloha č. 5a</oddHeader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1"/>
  <dimension ref="A1:BE51"/>
  <sheetViews>
    <sheetView topLeftCell="A34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93" t="s">
        <v>101</v>
      </c>
      <c r="B1" s="94"/>
      <c r="C1" s="94"/>
      <c r="D1" s="94"/>
      <c r="E1" s="94"/>
      <c r="F1" s="94"/>
      <c r="G1" s="94"/>
    </row>
    <row r="2" spans="1:57" ht="12.75" customHeight="1" x14ac:dyDescent="0.2">
      <c r="A2" s="95" t="s">
        <v>32</v>
      </c>
      <c r="B2" s="96"/>
      <c r="C2" s="97" t="s">
        <v>108</v>
      </c>
      <c r="D2" s="97" t="s">
        <v>109</v>
      </c>
      <c r="E2" s="98"/>
      <c r="F2" s="99" t="s">
        <v>33</v>
      </c>
      <c r="G2" s="100"/>
    </row>
    <row r="3" spans="1:57" ht="3" hidden="1" customHeight="1" x14ac:dyDescent="0.2">
      <c r="A3" s="101"/>
      <c r="B3" s="102"/>
      <c r="C3" s="103"/>
      <c r="D3" s="103"/>
      <c r="E3" s="104"/>
      <c r="F3" s="105"/>
      <c r="G3" s="106"/>
    </row>
    <row r="4" spans="1:57" ht="12" customHeight="1" x14ac:dyDescent="0.2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 x14ac:dyDescent="0.2">
      <c r="A5" s="109" t="s">
        <v>98</v>
      </c>
      <c r="B5" s="110"/>
      <c r="C5" s="111" t="s">
        <v>106</v>
      </c>
      <c r="D5" s="112"/>
      <c r="E5" s="110"/>
      <c r="F5" s="105" t="s">
        <v>36</v>
      </c>
      <c r="G5" s="106"/>
    </row>
    <row r="6" spans="1:57" ht="12.95" customHeight="1" x14ac:dyDescent="0.2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 x14ac:dyDescent="0.2">
      <c r="A7" s="116" t="s">
        <v>103</v>
      </c>
      <c r="B7" s="117"/>
      <c r="C7" s="118" t="s">
        <v>104</v>
      </c>
      <c r="D7" s="119"/>
      <c r="E7" s="119"/>
      <c r="F7" s="120" t="s">
        <v>39</v>
      </c>
      <c r="G7" s="114">
        <f>IF(G6=0,,ROUND((F30+F32)/G6,1))</f>
        <v>0</v>
      </c>
    </row>
    <row r="8" spans="1:57" x14ac:dyDescent="0.2">
      <c r="A8" s="121" t="s">
        <v>40</v>
      </c>
      <c r="B8" s="105"/>
      <c r="C8" s="309"/>
      <c r="D8" s="309"/>
      <c r="E8" s="310"/>
      <c r="F8" s="122" t="s">
        <v>41</v>
      </c>
      <c r="G8" s="123"/>
      <c r="H8" s="124"/>
      <c r="I8" s="125"/>
    </row>
    <row r="9" spans="1:57" x14ac:dyDescent="0.2">
      <c r="A9" s="121" t="s">
        <v>42</v>
      </c>
      <c r="B9" s="105"/>
      <c r="C9" s="309"/>
      <c r="D9" s="309"/>
      <c r="E9" s="310"/>
      <c r="F9" s="105"/>
      <c r="G9" s="126"/>
      <c r="H9" s="127"/>
    </row>
    <row r="10" spans="1:57" x14ac:dyDescent="0.2">
      <c r="A10" s="121" t="s">
        <v>43</v>
      </c>
      <c r="B10" s="105"/>
      <c r="C10" s="309"/>
      <c r="D10" s="309"/>
      <c r="E10" s="309"/>
      <c r="F10" s="128"/>
      <c r="G10" s="129"/>
      <c r="H10" s="130"/>
    </row>
    <row r="11" spans="1:57" ht="13.5" customHeight="1" x14ac:dyDescent="0.2">
      <c r="A11" s="121" t="s">
        <v>44</v>
      </c>
      <c r="B11" s="105"/>
      <c r="C11" s="309"/>
      <c r="D11" s="309"/>
      <c r="E11" s="309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 x14ac:dyDescent="0.2">
      <c r="A12" s="134" t="s">
        <v>46</v>
      </c>
      <c r="B12" s="102"/>
      <c r="C12" s="311"/>
      <c r="D12" s="311"/>
      <c r="E12" s="311"/>
      <c r="F12" s="135" t="s">
        <v>47</v>
      </c>
      <c r="G12" s="136"/>
      <c r="H12" s="127"/>
    </row>
    <row r="13" spans="1:57" ht="28.5" customHeight="1" thickBot="1" x14ac:dyDescent="0.25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 x14ac:dyDescent="0.25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 x14ac:dyDescent="0.2">
      <c r="A15" s="146"/>
      <c r="B15" s="147" t="s">
        <v>51</v>
      </c>
      <c r="C15" s="148">
        <f>'1 01 Rek'!E8</f>
        <v>0</v>
      </c>
      <c r="D15" s="149" t="str">
        <f>'1 01 Rek'!A13</f>
        <v>Ztížené výrobní podmínky</v>
      </c>
      <c r="E15" s="150"/>
      <c r="F15" s="151"/>
      <c r="G15" s="148">
        <f>'1 01 Rek'!I13</f>
        <v>0</v>
      </c>
    </row>
    <row r="16" spans="1:57" ht="15.95" customHeight="1" x14ac:dyDescent="0.2">
      <c r="A16" s="146" t="s">
        <v>52</v>
      </c>
      <c r="B16" s="147" t="s">
        <v>53</v>
      </c>
      <c r="C16" s="148">
        <f>'1 01 Rek'!F8</f>
        <v>0</v>
      </c>
      <c r="D16" s="101" t="str">
        <f>'1 01 Rek'!A14</f>
        <v>Oborová přirážka</v>
      </c>
      <c r="E16" s="152"/>
      <c r="F16" s="153"/>
      <c r="G16" s="148">
        <f>'1 01 Rek'!I14</f>
        <v>0</v>
      </c>
    </row>
    <row r="17" spans="1:7" ht="15.95" customHeight="1" x14ac:dyDescent="0.2">
      <c r="A17" s="146" t="s">
        <v>54</v>
      </c>
      <c r="B17" s="147" t="s">
        <v>55</v>
      </c>
      <c r="C17" s="148">
        <f>'1 01 Rek'!H8</f>
        <v>0</v>
      </c>
      <c r="D17" s="101" t="str">
        <f>'1 01 Rek'!A15</f>
        <v>Přesun stavebních kapacit</v>
      </c>
      <c r="E17" s="152"/>
      <c r="F17" s="153"/>
      <c r="G17" s="148">
        <f>'1 01 Rek'!I15</f>
        <v>0</v>
      </c>
    </row>
    <row r="18" spans="1:7" ht="15.95" customHeight="1" x14ac:dyDescent="0.2">
      <c r="A18" s="154" t="s">
        <v>56</v>
      </c>
      <c r="B18" s="155" t="s">
        <v>57</v>
      </c>
      <c r="C18" s="148">
        <f>'1 01 Rek'!G8</f>
        <v>0</v>
      </c>
      <c r="D18" s="101" t="str">
        <f>'1 01 Rek'!A16</f>
        <v>Mimostaveništní doprava</v>
      </c>
      <c r="E18" s="152"/>
      <c r="F18" s="153"/>
      <c r="G18" s="148">
        <f>'1 01 Rek'!I16</f>
        <v>0</v>
      </c>
    </row>
    <row r="19" spans="1:7" ht="15.95" customHeight="1" x14ac:dyDescent="0.2">
      <c r="A19" s="156" t="s">
        <v>58</v>
      </c>
      <c r="B19" s="147"/>
      <c r="C19" s="148">
        <f>SUM(C15:C18)</f>
        <v>0</v>
      </c>
      <c r="D19" s="101" t="str">
        <f>'1 01 Rek'!A17</f>
        <v>Zařízení staveniště</v>
      </c>
      <c r="E19" s="152"/>
      <c r="F19" s="153"/>
      <c r="G19" s="148">
        <f>'1 01 Rek'!I17</f>
        <v>0</v>
      </c>
    </row>
    <row r="20" spans="1:7" ht="15.95" customHeight="1" x14ac:dyDescent="0.2">
      <c r="A20" s="156"/>
      <c r="B20" s="147"/>
      <c r="C20" s="148"/>
      <c r="D20" s="101" t="str">
        <f>'1 01 Rek'!A18</f>
        <v>Provoz investora</v>
      </c>
      <c r="E20" s="152"/>
      <c r="F20" s="153"/>
      <c r="G20" s="148">
        <f>'1 01 Rek'!I18</f>
        <v>0</v>
      </c>
    </row>
    <row r="21" spans="1:7" ht="15.95" customHeight="1" x14ac:dyDescent="0.2">
      <c r="A21" s="156" t="s">
        <v>29</v>
      </c>
      <c r="B21" s="147"/>
      <c r="C21" s="148">
        <f>'1 01 Rek'!I8</f>
        <v>0</v>
      </c>
      <c r="D21" s="101" t="str">
        <f>'1 01 Rek'!A19</f>
        <v>Kompletační činnost (IČD)</v>
      </c>
      <c r="E21" s="152"/>
      <c r="F21" s="153"/>
      <c r="G21" s="148">
        <f>'1 01 Rek'!I19</f>
        <v>0</v>
      </c>
    </row>
    <row r="22" spans="1:7" ht="15.95" customHeight="1" x14ac:dyDescent="0.2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 x14ac:dyDescent="0.25">
      <c r="A23" s="307" t="s">
        <v>61</v>
      </c>
      <c r="B23" s="308"/>
      <c r="C23" s="158">
        <f>C22+G23</f>
        <v>0</v>
      </c>
      <c r="D23" s="159" t="s">
        <v>62</v>
      </c>
      <c r="E23" s="160"/>
      <c r="F23" s="161"/>
      <c r="G23" s="148">
        <f>'1 01 Rek'!H21</f>
        <v>0</v>
      </c>
    </row>
    <row r="24" spans="1:7" x14ac:dyDescent="0.2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 x14ac:dyDescent="0.2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 x14ac:dyDescent="0.2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 x14ac:dyDescent="0.2">
      <c r="A27" s="157"/>
      <c r="B27" s="171"/>
      <c r="C27" s="167"/>
      <c r="D27" s="127"/>
      <c r="F27" s="168"/>
      <c r="G27" s="169"/>
    </row>
    <row r="28" spans="1:7" x14ac:dyDescent="0.2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 x14ac:dyDescent="0.2">
      <c r="A29" s="157"/>
      <c r="B29" s="127"/>
      <c r="C29" s="173"/>
      <c r="D29" s="174"/>
      <c r="E29" s="173"/>
      <c r="F29" s="127"/>
      <c r="G29" s="169"/>
    </row>
    <row r="30" spans="1:7" x14ac:dyDescent="0.2">
      <c r="A30" s="175" t="s">
        <v>11</v>
      </c>
      <c r="B30" s="176"/>
      <c r="C30" s="177">
        <v>21</v>
      </c>
      <c r="D30" s="176" t="s">
        <v>70</v>
      </c>
      <c r="E30" s="178"/>
      <c r="F30" s="313">
        <f>C23-F32</f>
        <v>0</v>
      </c>
      <c r="G30" s="314"/>
    </row>
    <row r="31" spans="1:7" x14ac:dyDescent="0.2">
      <c r="A31" s="175" t="s">
        <v>71</v>
      </c>
      <c r="B31" s="176"/>
      <c r="C31" s="177">
        <f>C30</f>
        <v>21</v>
      </c>
      <c r="D31" s="176" t="s">
        <v>72</v>
      </c>
      <c r="E31" s="178"/>
      <c r="F31" s="313">
        <f>ROUND(PRODUCT(F30,C31/100),0)</f>
        <v>0</v>
      </c>
      <c r="G31" s="314"/>
    </row>
    <row r="32" spans="1:7" x14ac:dyDescent="0.2">
      <c r="A32" s="175" t="s">
        <v>11</v>
      </c>
      <c r="B32" s="176"/>
      <c r="C32" s="177">
        <v>0</v>
      </c>
      <c r="D32" s="176" t="s">
        <v>72</v>
      </c>
      <c r="E32" s="178"/>
      <c r="F32" s="313">
        <v>0</v>
      </c>
      <c r="G32" s="314"/>
    </row>
    <row r="33" spans="1:8" x14ac:dyDescent="0.2">
      <c r="A33" s="175" t="s">
        <v>71</v>
      </c>
      <c r="B33" s="179"/>
      <c r="C33" s="180">
        <f>C32</f>
        <v>0</v>
      </c>
      <c r="D33" s="176" t="s">
        <v>72</v>
      </c>
      <c r="E33" s="153"/>
      <c r="F33" s="313">
        <f>ROUND(PRODUCT(F32,C33/100),0)</f>
        <v>0</v>
      </c>
      <c r="G33" s="314"/>
    </row>
    <row r="34" spans="1:8" s="184" customFormat="1" ht="19.5" customHeight="1" thickBot="1" x14ac:dyDescent="0.3">
      <c r="A34" s="181" t="s">
        <v>73</v>
      </c>
      <c r="B34" s="182"/>
      <c r="C34" s="182"/>
      <c r="D34" s="182"/>
      <c r="E34" s="183"/>
      <c r="F34" s="315">
        <f>ROUND(SUM(F30:F33),0)</f>
        <v>0</v>
      </c>
      <c r="G34" s="316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17"/>
      <c r="C37" s="317"/>
      <c r="D37" s="317"/>
      <c r="E37" s="317"/>
      <c r="F37" s="317"/>
      <c r="G37" s="317"/>
      <c r="H37" s="1" t="s">
        <v>1</v>
      </c>
    </row>
    <row r="38" spans="1:8" ht="12.75" customHeight="1" x14ac:dyDescent="0.2">
      <c r="A38" s="185"/>
      <c r="B38" s="317"/>
      <c r="C38" s="317"/>
      <c r="D38" s="317"/>
      <c r="E38" s="317"/>
      <c r="F38" s="317"/>
      <c r="G38" s="317"/>
      <c r="H38" s="1" t="s">
        <v>1</v>
      </c>
    </row>
    <row r="39" spans="1:8" x14ac:dyDescent="0.2">
      <c r="A39" s="185"/>
      <c r="B39" s="317"/>
      <c r="C39" s="317"/>
      <c r="D39" s="317"/>
      <c r="E39" s="317"/>
      <c r="F39" s="317"/>
      <c r="G39" s="317"/>
      <c r="H39" s="1" t="s">
        <v>1</v>
      </c>
    </row>
    <row r="40" spans="1:8" x14ac:dyDescent="0.2">
      <c r="A40" s="185"/>
      <c r="B40" s="317"/>
      <c r="C40" s="317"/>
      <c r="D40" s="317"/>
      <c r="E40" s="317"/>
      <c r="F40" s="317"/>
      <c r="G40" s="317"/>
      <c r="H40" s="1" t="s">
        <v>1</v>
      </c>
    </row>
    <row r="41" spans="1:8" x14ac:dyDescent="0.2">
      <c r="A41" s="185"/>
      <c r="B41" s="317"/>
      <c r="C41" s="317"/>
      <c r="D41" s="317"/>
      <c r="E41" s="317"/>
      <c r="F41" s="317"/>
      <c r="G41" s="317"/>
      <c r="H41" s="1" t="s">
        <v>1</v>
      </c>
    </row>
    <row r="42" spans="1:8" x14ac:dyDescent="0.2">
      <c r="A42" s="185"/>
      <c r="B42" s="317"/>
      <c r="C42" s="317"/>
      <c r="D42" s="317"/>
      <c r="E42" s="317"/>
      <c r="F42" s="317"/>
      <c r="G42" s="317"/>
      <c r="H42" s="1" t="s">
        <v>1</v>
      </c>
    </row>
    <row r="43" spans="1:8" x14ac:dyDescent="0.2">
      <c r="A43" s="185"/>
      <c r="B43" s="317"/>
      <c r="C43" s="317"/>
      <c r="D43" s="317"/>
      <c r="E43" s="317"/>
      <c r="F43" s="317"/>
      <c r="G43" s="317"/>
      <c r="H43" s="1" t="s">
        <v>1</v>
      </c>
    </row>
    <row r="44" spans="1:8" ht="12.75" customHeight="1" x14ac:dyDescent="0.2">
      <c r="A44" s="185"/>
      <c r="B44" s="317"/>
      <c r="C44" s="317"/>
      <c r="D44" s="317"/>
      <c r="E44" s="317"/>
      <c r="F44" s="317"/>
      <c r="G44" s="317"/>
      <c r="H44" s="1" t="s">
        <v>1</v>
      </c>
    </row>
    <row r="45" spans="1:8" ht="12.75" customHeight="1" x14ac:dyDescent="0.2">
      <c r="A45" s="185"/>
      <c r="B45" s="317"/>
      <c r="C45" s="317"/>
      <c r="D45" s="317"/>
      <c r="E45" s="317"/>
      <c r="F45" s="317"/>
      <c r="G45" s="317"/>
      <c r="H45" s="1" t="s">
        <v>1</v>
      </c>
    </row>
    <row r="46" spans="1:8" x14ac:dyDescent="0.2">
      <c r="B46" s="312"/>
      <c r="C46" s="312"/>
      <c r="D46" s="312"/>
      <c r="E46" s="312"/>
      <c r="F46" s="312"/>
      <c r="G46" s="312"/>
    </row>
    <row r="47" spans="1:8" x14ac:dyDescent="0.2">
      <c r="B47" s="312"/>
      <c r="C47" s="312"/>
      <c r="D47" s="312"/>
      <c r="E47" s="312"/>
      <c r="F47" s="312"/>
      <c r="G47" s="312"/>
    </row>
    <row r="48" spans="1:8" x14ac:dyDescent="0.2">
      <c r="B48" s="312"/>
      <c r="C48" s="312"/>
      <c r="D48" s="312"/>
      <c r="E48" s="312"/>
      <c r="F48" s="312"/>
      <c r="G48" s="312"/>
    </row>
    <row r="49" spans="2:7" x14ac:dyDescent="0.2">
      <c r="B49" s="312"/>
      <c r="C49" s="312"/>
      <c r="D49" s="312"/>
      <c r="E49" s="312"/>
      <c r="F49" s="312"/>
      <c r="G49" s="312"/>
    </row>
    <row r="50" spans="2:7" x14ac:dyDescent="0.2">
      <c r="B50" s="312"/>
      <c r="C50" s="312"/>
      <c r="D50" s="312"/>
      <c r="E50" s="312"/>
      <c r="F50" s="312"/>
      <c r="G50" s="312"/>
    </row>
    <row r="51" spans="2:7" x14ac:dyDescent="0.2">
      <c r="B51" s="312"/>
      <c r="C51" s="312"/>
      <c r="D51" s="312"/>
      <c r="E51" s="312"/>
      <c r="F51" s="312"/>
      <c r="G51" s="31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1"/>
  <dimension ref="A1:BE72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18" t="s">
        <v>2</v>
      </c>
      <c r="B1" s="319"/>
      <c r="C1" s="186" t="s">
        <v>105</v>
      </c>
      <c r="D1" s="187"/>
      <c r="E1" s="188"/>
      <c r="F1" s="187"/>
      <c r="G1" s="189" t="s">
        <v>75</v>
      </c>
      <c r="H1" s="190" t="s">
        <v>108</v>
      </c>
      <c r="I1" s="191"/>
    </row>
    <row r="2" spans="1:57" ht="13.5" thickBot="1" x14ac:dyDescent="0.25">
      <c r="A2" s="320" t="s">
        <v>76</v>
      </c>
      <c r="B2" s="321"/>
      <c r="C2" s="192" t="s">
        <v>107</v>
      </c>
      <c r="D2" s="193"/>
      <c r="E2" s="194"/>
      <c r="F2" s="193"/>
      <c r="G2" s="322" t="s">
        <v>109</v>
      </c>
      <c r="H2" s="323"/>
      <c r="I2" s="324"/>
    </row>
    <row r="3" spans="1:57" ht="13.5" thickTop="1" x14ac:dyDescent="0.2">
      <c r="F3" s="127"/>
    </row>
    <row r="4" spans="1:57" ht="19.5" customHeight="1" x14ac:dyDescent="0.25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 x14ac:dyDescent="0.25"/>
    <row r="6" spans="1:57" s="127" customFormat="1" ht="13.5" thickBot="1" x14ac:dyDescent="0.25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57" s="127" customFormat="1" ht="13.5" thickBot="1" x14ac:dyDescent="0.25">
      <c r="A7" s="294" t="str">
        <f>'1 01 Pol'!B7</f>
        <v>991</v>
      </c>
      <c r="B7" s="62" t="str">
        <f>'1 01 Pol'!C7</f>
        <v>Ostatní náklady</v>
      </c>
      <c r="D7" s="204"/>
      <c r="E7" s="295">
        <f>'1 01 Pol'!BA29</f>
        <v>0</v>
      </c>
      <c r="F7" s="296">
        <f>'1 01 Pol'!BB29</f>
        <v>0</v>
      </c>
      <c r="G7" s="296">
        <f>'1 01 Pol'!BC29</f>
        <v>0</v>
      </c>
      <c r="H7" s="296">
        <f>'1 01 Pol'!BD29</f>
        <v>0</v>
      </c>
      <c r="I7" s="297">
        <f>'1 01 Pol'!BE29</f>
        <v>0</v>
      </c>
    </row>
    <row r="8" spans="1:57" s="14" customFormat="1" ht="13.5" thickBot="1" x14ac:dyDescent="0.25">
      <c r="A8" s="205"/>
      <c r="B8" s="206" t="s">
        <v>79</v>
      </c>
      <c r="C8" s="206"/>
      <c r="D8" s="207"/>
      <c r="E8" s="208">
        <f>SUM(E7:E7)</f>
        <v>0</v>
      </c>
      <c r="F8" s="209">
        <f>SUM(F7:F7)</f>
        <v>0</v>
      </c>
      <c r="G8" s="209">
        <f>SUM(G7:G7)</f>
        <v>0</v>
      </c>
      <c r="H8" s="209">
        <f>SUM(H7:H7)</f>
        <v>0</v>
      </c>
      <c r="I8" s="210">
        <f>SUM(I7:I7)</f>
        <v>0</v>
      </c>
    </row>
    <row r="9" spans="1:57" x14ac:dyDescent="0.2">
      <c r="A9" s="127"/>
      <c r="B9" s="127"/>
      <c r="C9" s="127"/>
      <c r="D9" s="127"/>
      <c r="E9" s="127"/>
      <c r="F9" s="127"/>
      <c r="G9" s="127"/>
      <c r="H9" s="127"/>
      <c r="I9" s="127"/>
    </row>
    <row r="10" spans="1:57" ht="19.5" customHeight="1" x14ac:dyDescent="0.25">
      <c r="A10" s="196" t="s">
        <v>80</v>
      </c>
      <c r="B10" s="196"/>
      <c r="C10" s="196"/>
      <c r="D10" s="196"/>
      <c r="E10" s="196"/>
      <c r="F10" s="196"/>
      <c r="G10" s="211"/>
      <c r="H10" s="196"/>
      <c r="I10" s="196"/>
      <c r="BA10" s="133"/>
      <c r="BB10" s="133"/>
      <c r="BC10" s="133"/>
      <c r="BD10" s="133"/>
      <c r="BE10" s="133"/>
    </row>
    <row r="11" spans="1:57" ht="13.5" thickBot="1" x14ac:dyDescent="0.25"/>
    <row r="12" spans="1:57" x14ac:dyDescent="0.2">
      <c r="A12" s="162" t="s">
        <v>81</v>
      </c>
      <c r="B12" s="163"/>
      <c r="C12" s="163"/>
      <c r="D12" s="212"/>
      <c r="E12" s="213" t="s">
        <v>82</v>
      </c>
      <c r="F12" s="214" t="s">
        <v>12</v>
      </c>
      <c r="G12" s="215" t="s">
        <v>83</v>
      </c>
      <c r="H12" s="216"/>
      <c r="I12" s="217" t="s">
        <v>82</v>
      </c>
    </row>
    <row r="13" spans="1:57" x14ac:dyDescent="0.2">
      <c r="A13" s="156" t="s">
        <v>132</v>
      </c>
      <c r="B13" s="147"/>
      <c r="C13" s="147"/>
      <c r="D13" s="218"/>
      <c r="E13" s="219"/>
      <c r="F13" s="220"/>
      <c r="G13" s="221">
        <v>0</v>
      </c>
      <c r="H13" s="222"/>
      <c r="I13" s="223">
        <f t="shared" ref="I13:I20" si="0">E13+F13*G13/100</f>
        <v>0</v>
      </c>
      <c r="BA13" s="1">
        <v>0</v>
      </c>
    </row>
    <row r="14" spans="1:57" x14ac:dyDescent="0.2">
      <c r="A14" s="156" t="s">
        <v>133</v>
      </c>
      <c r="B14" s="147"/>
      <c r="C14" s="147"/>
      <c r="D14" s="218"/>
      <c r="E14" s="219"/>
      <c r="F14" s="220"/>
      <c r="G14" s="221">
        <v>0</v>
      </c>
      <c r="H14" s="222"/>
      <c r="I14" s="223">
        <f t="shared" si="0"/>
        <v>0</v>
      </c>
      <c r="BA14" s="1">
        <v>0</v>
      </c>
    </row>
    <row r="15" spans="1:57" x14ac:dyDescent="0.2">
      <c r="A15" s="156" t="s">
        <v>134</v>
      </c>
      <c r="B15" s="147"/>
      <c r="C15" s="147"/>
      <c r="D15" s="218"/>
      <c r="E15" s="219"/>
      <c r="F15" s="220"/>
      <c r="G15" s="221">
        <v>0</v>
      </c>
      <c r="H15" s="222"/>
      <c r="I15" s="223">
        <f t="shared" si="0"/>
        <v>0</v>
      </c>
      <c r="BA15" s="1">
        <v>0</v>
      </c>
    </row>
    <row r="16" spans="1:57" x14ac:dyDescent="0.2">
      <c r="A16" s="156" t="s">
        <v>135</v>
      </c>
      <c r="B16" s="147"/>
      <c r="C16" s="147"/>
      <c r="D16" s="218"/>
      <c r="E16" s="219"/>
      <c r="F16" s="220"/>
      <c r="G16" s="221">
        <v>0</v>
      </c>
      <c r="H16" s="222"/>
      <c r="I16" s="223">
        <f t="shared" si="0"/>
        <v>0</v>
      </c>
      <c r="BA16" s="1">
        <v>0</v>
      </c>
    </row>
    <row r="17" spans="1:53" x14ac:dyDescent="0.2">
      <c r="A17" s="156" t="s">
        <v>136</v>
      </c>
      <c r="B17" s="147"/>
      <c r="C17" s="147"/>
      <c r="D17" s="218"/>
      <c r="E17" s="219"/>
      <c r="F17" s="220"/>
      <c r="G17" s="221">
        <v>0</v>
      </c>
      <c r="H17" s="222"/>
      <c r="I17" s="223">
        <f t="shared" si="0"/>
        <v>0</v>
      </c>
      <c r="BA17" s="1">
        <v>1</v>
      </c>
    </row>
    <row r="18" spans="1:53" x14ac:dyDescent="0.2">
      <c r="A18" s="156" t="s">
        <v>137</v>
      </c>
      <c r="B18" s="147"/>
      <c r="C18" s="147"/>
      <c r="D18" s="218"/>
      <c r="E18" s="219"/>
      <c r="F18" s="220"/>
      <c r="G18" s="221">
        <v>0</v>
      </c>
      <c r="H18" s="222"/>
      <c r="I18" s="223">
        <f t="shared" si="0"/>
        <v>0</v>
      </c>
      <c r="BA18" s="1">
        <v>1</v>
      </c>
    </row>
    <row r="19" spans="1:53" x14ac:dyDescent="0.2">
      <c r="A19" s="156" t="s">
        <v>138</v>
      </c>
      <c r="B19" s="147"/>
      <c r="C19" s="147"/>
      <c r="D19" s="218"/>
      <c r="E19" s="219"/>
      <c r="F19" s="220"/>
      <c r="G19" s="221">
        <v>0</v>
      </c>
      <c r="H19" s="222"/>
      <c r="I19" s="223">
        <f t="shared" si="0"/>
        <v>0</v>
      </c>
      <c r="BA19" s="1">
        <v>2</v>
      </c>
    </row>
    <row r="20" spans="1:53" x14ac:dyDescent="0.2">
      <c r="A20" s="156" t="s">
        <v>139</v>
      </c>
      <c r="B20" s="147"/>
      <c r="C20" s="147"/>
      <c r="D20" s="218"/>
      <c r="E20" s="219"/>
      <c r="F20" s="220"/>
      <c r="G20" s="221">
        <v>0</v>
      </c>
      <c r="H20" s="222"/>
      <c r="I20" s="223">
        <f t="shared" si="0"/>
        <v>0</v>
      </c>
      <c r="BA20" s="1">
        <v>2</v>
      </c>
    </row>
    <row r="21" spans="1:53" ht="13.5" thickBot="1" x14ac:dyDescent="0.25">
      <c r="A21" s="224"/>
      <c r="B21" s="225" t="s">
        <v>84</v>
      </c>
      <c r="C21" s="226"/>
      <c r="D21" s="227"/>
      <c r="E21" s="228"/>
      <c r="F21" s="229"/>
      <c r="G21" s="229"/>
      <c r="H21" s="325">
        <f>SUM(I13:I20)</f>
        <v>0</v>
      </c>
      <c r="I21" s="326"/>
    </row>
    <row r="23" spans="1:53" x14ac:dyDescent="0.2">
      <c r="B23" s="14"/>
      <c r="F23" s="230"/>
      <c r="G23" s="231"/>
      <c r="H23" s="231"/>
      <c r="I23" s="46"/>
    </row>
    <row r="24" spans="1:53" x14ac:dyDescent="0.2">
      <c r="F24" s="230"/>
      <c r="G24" s="231"/>
      <c r="H24" s="231"/>
      <c r="I24" s="46"/>
    </row>
    <row r="25" spans="1:53" x14ac:dyDescent="0.2">
      <c r="F25" s="230"/>
      <c r="G25" s="231"/>
      <c r="H25" s="231"/>
      <c r="I25" s="46"/>
    </row>
    <row r="26" spans="1:53" x14ac:dyDescent="0.2">
      <c r="F26" s="230"/>
      <c r="G26" s="231"/>
      <c r="H26" s="231"/>
      <c r="I26" s="46"/>
    </row>
    <row r="27" spans="1:53" x14ac:dyDescent="0.2">
      <c r="F27" s="230"/>
      <c r="G27" s="231"/>
      <c r="H27" s="231"/>
      <c r="I27" s="46"/>
    </row>
    <row r="28" spans="1:53" x14ac:dyDescent="0.2">
      <c r="F28" s="230"/>
      <c r="G28" s="231"/>
      <c r="H28" s="231"/>
      <c r="I28" s="46"/>
    </row>
    <row r="29" spans="1:53" x14ac:dyDescent="0.2">
      <c r="F29" s="230"/>
      <c r="G29" s="231"/>
      <c r="H29" s="231"/>
      <c r="I29" s="46"/>
    </row>
    <row r="30" spans="1:53" x14ac:dyDescent="0.2">
      <c r="F30" s="230"/>
      <c r="G30" s="231"/>
      <c r="H30" s="231"/>
      <c r="I30" s="46"/>
    </row>
    <row r="31" spans="1:53" x14ac:dyDescent="0.2">
      <c r="F31" s="230"/>
      <c r="G31" s="231"/>
      <c r="H31" s="231"/>
      <c r="I31" s="46"/>
    </row>
    <row r="32" spans="1:53" x14ac:dyDescent="0.2">
      <c r="F32" s="230"/>
      <c r="G32" s="231"/>
      <c r="H32" s="231"/>
      <c r="I32" s="46"/>
    </row>
    <row r="33" spans="6:9" x14ac:dyDescent="0.2">
      <c r="F33" s="230"/>
      <c r="G33" s="231"/>
      <c r="H33" s="231"/>
      <c r="I33" s="46"/>
    </row>
    <row r="34" spans="6:9" x14ac:dyDescent="0.2">
      <c r="F34" s="230"/>
      <c r="G34" s="231"/>
      <c r="H34" s="231"/>
      <c r="I34" s="46"/>
    </row>
    <row r="35" spans="6:9" x14ac:dyDescent="0.2">
      <c r="F35" s="230"/>
      <c r="G35" s="231"/>
      <c r="H35" s="231"/>
      <c r="I35" s="46"/>
    </row>
    <row r="36" spans="6:9" x14ac:dyDescent="0.2">
      <c r="F36" s="230"/>
      <c r="G36" s="231"/>
      <c r="H36" s="231"/>
      <c r="I36" s="46"/>
    </row>
    <row r="37" spans="6:9" x14ac:dyDescent="0.2">
      <c r="F37" s="230"/>
      <c r="G37" s="231"/>
      <c r="H37" s="231"/>
      <c r="I37" s="46"/>
    </row>
    <row r="38" spans="6:9" x14ac:dyDescent="0.2">
      <c r="F38" s="230"/>
      <c r="G38" s="231"/>
      <c r="H38" s="231"/>
      <c r="I38" s="46"/>
    </row>
    <row r="39" spans="6:9" x14ac:dyDescent="0.2">
      <c r="F39" s="230"/>
      <c r="G39" s="231"/>
      <c r="H39" s="231"/>
      <c r="I39" s="46"/>
    </row>
    <row r="40" spans="6:9" x14ac:dyDescent="0.2">
      <c r="F40" s="230"/>
      <c r="G40" s="231"/>
      <c r="H40" s="231"/>
      <c r="I40" s="46"/>
    </row>
    <row r="41" spans="6:9" x14ac:dyDescent="0.2">
      <c r="F41" s="230"/>
      <c r="G41" s="231"/>
      <c r="H41" s="231"/>
      <c r="I41" s="46"/>
    </row>
    <row r="42" spans="6:9" x14ac:dyDescent="0.2">
      <c r="F42" s="230"/>
      <c r="G42" s="231"/>
      <c r="H42" s="231"/>
      <c r="I42" s="46"/>
    </row>
    <row r="43" spans="6:9" x14ac:dyDescent="0.2">
      <c r="F43" s="230"/>
      <c r="G43" s="231"/>
      <c r="H43" s="231"/>
      <c r="I43" s="46"/>
    </row>
    <row r="44" spans="6:9" x14ac:dyDescent="0.2">
      <c r="F44" s="230"/>
      <c r="G44" s="231"/>
      <c r="H44" s="231"/>
      <c r="I44" s="46"/>
    </row>
    <row r="45" spans="6:9" x14ac:dyDescent="0.2">
      <c r="F45" s="230"/>
      <c r="G45" s="231"/>
      <c r="H45" s="231"/>
      <c r="I45" s="46"/>
    </row>
    <row r="46" spans="6:9" x14ac:dyDescent="0.2">
      <c r="F46" s="230"/>
      <c r="G46" s="231"/>
      <c r="H46" s="231"/>
      <c r="I46" s="46"/>
    </row>
    <row r="47" spans="6:9" x14ac:dyDescent="0.2">
      <c r="F47" s="230"/>
      <c r="G47" s="231"/>
      <c r="H47" s="231"/>
      <c r="I47" s="46"/>
    </row>
    <row r="48" spans="6:9" x14ac:dyDescent="0.2">
      <c r="F48" s="230"/>
      <c r="G48" s="231"/>
      <c r="H48" s="231"/>
      <c r="I48" s="46"/>
    </row>
    <row r="49" spans="6:9" x14ac:dyDescent="0.2">
      <c r="F49" s="230"/>
      <c r="G49" s="231"/>
      <c r="H49" s="231"/>
      <c r="I49" s="46"/>
    </row>
    <row r="50" spans="6:9" x14ac:dyDescent="0.2">
      <c r="F50" s="230"/>
      <c r="G50" s="231"/>
      <c r="H50" s="231"/>
      <c r="I50" s="46"/>
    </row>
    <row r="51" spans="6:9" x14ac:dyDescent="0.2">
      <c r="F51" s="230"/>
      <c r="G51" s="231"/>
      <c r="H51" s="231"/>
      <c r="I51" s="46"/>
    </row>
    <row r="52" spans="6:9" x14ac:dyDescent="0.2">
      <c r="F52" s="230"/>
      <c r="G52" s="231"/>
      <c r="H52" s="231"/>
      <c r="I52" s="46"/>
    </row>
    <row r="53" spans="6:9" x14ac:dyDescent="0.2">
      <c r="F53" s="230"/>
      <c r="G53" s="231"/>
      <c r="H53" s="231"/>
      <c r="I53" s="46"/>
    </row>
    <row r="54" spans="6:9" x14ac:dyDescent="0.2">
      <c r="F54" s="230"/>
      <c r="G54" s="231"/>
      <c r="H54" s="231"/>
      <c r="I54" s="46"/>
    </row>
    <row r="55" spans="6:9" x14ac:dyDescent="0.2">
      <c r="F55" s="230"/>
      <c r="G55" s="231"/>
      <c r="H55" s="231"/>
      <c r="I55" s="46"/>
    </row>
    <row r="56" spans="6:9" x14ac:dyDescent="0.2">
      <c r="F56" s="230"/>
      <c r="G56" s="231"/>
      <c r="H56" s="231"/>
      <c r="I56" s="46"/>
    </row>
    <row r="57" spans="6:9" x14ac:dyDescent="0.2">
      <c r="F57" s="230"/>
      <c r="G57" s="231"/>
      <c r="H57" s="231"/>
      <c r="I57" s="46"/>
    </row>
    <row r="58" spans="6:9" x14ac:dyDescent="0.2">
      <c r="F58" s="230"/>
      <c r="G58" s="231"/>
      <c r="H58" s="231"/>
      <c r="I58" s="46"/>
    </row>
    <row r="59" spans="6:9" x14ac:dyDescent="0.2">
      <c r="F59" s="230"/>
      <c r="G59" s="231"/>
      <c r="H59" s="231"/>
      <c r="I59" s="46"/>
    </row>
    <row r="60" spans="6:9" x14ac:dyDescent="0.2">
      <c r="F60" s="230"/>
      <c r="G60" s="231"/>
      <c r="H60" s="231"/>
      <c r="I60" s="46"/>
    </row>
    <row r="61" spans="6:9" x14ac:dyDescent="0.2">
      <c r="F61" s="230"/>
      <c r="G61" s="231"/>
      <c r="H61" s="231"/>
      <c r="I61" s="46"/>
    </row>
    <row r="62" spans="6:9" x14ac:dyDescent="0.2">
      <c r="F62" s="230"/>
      <c r="G62" s="231"/>
      <c r="H62" s="231"/>
      <c r="I62" s="46"/>
    </row>
    <row r="63" spans="6:9" x14ac:dyDescent="0.2">
      <c r="F63" s="230"/>
      <c r="G63" s="231"/>
      <c r="H63" s="231"/>
      <c r="I63" s="46"/>
    </row>
    <row r="64" spans="6:9" x14ac:dyDescent="0.2">
      <c r="F64" s="230"/>
      <c r="G64" s="231"/>
      <c r="H64" s="231"/>
      <c r="I64" s="46"/>
    </row>
    <row r="65" spans="6:9" x14ac:dyDescent="0.2">
      <c r="F65" s="230"/>
      <c r="G65" s="231"/>
      <c r="H65" s="231"/>
      <c r="I65" s="46"/>
    </row>
    <row r="66" spans="6:9" x14ac:dyDescent="0.2">
      <c r="F66" s="230"/>
      <c r="G66" s="231"/>
      <c r="H66" s="231"/>
      <c r="I66" s="46"/>
    </row>
    <row r="67" spans="6:9" x14ac:dyDescent="0.2">
      <c r="F67" s="230"/>
      <c r="G67" s="231"/>
      <c r="H67" s="231"/>
      <c r="I67" s="46"/>
    </row>
    <row r="68" spans="6:9" x14ac:dyDescent="0.2">
      <c r="F68" s="230"/>
      <c r="G68" s="231"/>
      <c r="H68" s="231"/>
      <c r="I68" s="46"/>
    </row>
    <row r="69" spans="6:9" x14ac:dyDescent="0.2">
      <c r="F69" s="230"/>
      <c r="G69" s="231"/>
      <c r="H69" s="231"/>
      <c r="I69" s="46"/>
    </row>
    <row r="70" spans="6:9" x14ac:dyDescent="0.2">
      <c r="F70" s="230"/>
      <c r="G70" s="231"/>
      <c r="H70" s="231"/>
      <c r="I70" s="46"/>
    </row>
    <row r="71" spans="6:9" x14ac:dyDescent="0.2">
      <c r="F71" s="230"/>
      <c r="G71" s="231"/>
      <c r="H71" s="231"/>
      <c r="I71" s="46"/>
    </row>
    <row r="72" spans="6:9" x14ac:dyDescent="0.2">
      <c r="F72" s="230"/>
      <c r="G72" s="231"/>
      <c r="H72" s="231"/>
      <c r="I72" s="46"/>
    </row>
  </sheetData>
  <mergeCells count="4">
    <mergeCell ref="A1:B1"/>
    <mergeCell ref="A2:B2"/>
    <mergeCell ref="G2:I2"/>
    <mergeCell ref="H21:I2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/>
  <dimension ref="A1:CB102"/>
  <sheetViews>
    <sheetView showGridLines="0" showZeros="0" zoomScaleNormal="100" zoomScaleSheetLayoutView="100" workbookViewId="0">
      <selection activeCell="J1" sqref="J1:J65536 K1:K65536"/>
    </sheetView>
  </sheetViews>
  <sheetFormatPr defaultRowHeight="12.75" x14ac:dyDescent="0.2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hidden="1" customWidth="1"/>
    <col min="9" max="9" width="11.5703125" style="232" hidden="1" customWidth="1"/>
    <col min="10" max="10" width="11" style="232" hidden="1" customWidth="1"/>
    <col min="11" max="11" width="10.42578125" style="232" hidden="1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 x14ac:dyDescent="0.25">
      <c r="A1" s="329" t="s">
        <v>102</v>
      </c>
      <c r="B1" s="329"/>
      <c r="C1" s="329"/>
      <c r="D1" s="329"/>
      <c r="E1" s="329"/>
      <c r="F1" s="329"/>
      <c r="G1" s="329"/>
    </row>
    <row r="2" spans="1:80" ht="14.25" customHeight="1" thickBot="1" x14ac:dyDescent="0.25">
      <c r="B2" s="233"/>
      <c r="C2" s="234"/>
      <c r="D2" s="234"/>
      <c r="E2" s="235"/>
      <c r="F2" s="234"/>
      <c r="G2" s="234"/>
    </row>
    <row r="3" spans="1:80" ht="13.5" thickTop="1" x14ac:dyDescent="0.2">
      <c r="A3" s="318" t="s">
        <v>2</v>
      </c>
      <c r="B3" s="319"/>
      <c r="C3" s="186" t="s">
        <v>105</v>
      </c>
      <c r="D3" s="236"/>
      <c r="E3" s="237" t="s">
        <v>85</v>
      </c>
      <c r="F3" s="238" t="str">
        <f>'1 01 Rek'!H1</f>
        <v>01</v>
      </c>
      <c r="G3" s="239"/>
    </row>
    <row r="4" spans="1:80" ht="13.5" thickBot="1" x14ac:dyDescent="0.25">
      <c r="A4" s="330" t="s">
        <v>76</v>
      </c>
      <c r="B4" s="321"/>
      <c r="C4" s="192" t="s">
        <v>107</v>
      </c>
      <c r="D4" s="240"/>
      <c r="E4" s="331" t="str">
        <f>'1 01 Rek'!G2</f>
        <v>Vedlejší náklady</v>
      </c>
      <c r="F4" s="332"/>
      <c r="G4" s="333"/>
    </row>
    <row r="5" spans="1:80" ht="13.5" thickTop="1" x14ac:dyDescent="0.2">
      <c r="A5" s="241"/>
      <c r="G5" s="243"/>
    </row>
    <row r="6" spans="1:80" ht="27" customHeight="1" x14ac:dyDescent="0.2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 x14ac:dyDescent="0.2">
      <c r="A7" s="249" t="s">
        <v>97</v>
      </c>
      <c r="B7" s="250" t="s">
        <v>110</v>
      </c>
      <c r="C7" s="251" t="s">
        <v>111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 x14ac:dyDescent="0.2">
      <c r="A8" s="260">
        <v>1</v>
      </c>
      <c r="B8" s="261" t="s">
        <v>113</v>
      </c>
      <c r="C8" s="262" t="s">
        <v>114</v>
      </c>
      <c r="D8" s="263" t="s">
        <v>115</v>
      </c>
      <c r="E8" s="264">
        <v>1</v>
      </c>
      <c r="F8" s="264">
        <v>0</v>
      </c>
      <c r="G8" s="265">
        <f>E8*F8</f>
        <v>0</v>
      </c>
      <c r="H8" s="266">
        <v>0</v>
      </c>
      <c r="I8" s="267">
        <f>E8*H8</f>
        <v>0</v>
      </c>
      <c r="J8" s="266">
        <v>0</v>
      </c>
      <c r="K8" s="267">
        <f>E8*J8</f>
        <v>0</v>
      </c>
      <c r="O8" s="259">
        <v>2</v>
      </c>
      <c r="AA8" s="232">
        <v>1</v>
      </c>
      <c r="AB8" s="232">
        <v>1</v>
      </c>
      <c r="AC8" s="232">
        <v>1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1</v>
      </c>
    </row>
    <row r="9" spans="1:80" x14ac:dyDescent="0.2">
      <c r="A9" s="268"/>
      <c r="B9" s="269"/>
      <c r="C9" s="334" t="s">
        <v>116</v>
      </c>
      <c r="D9" s="335"/>
      <c r="E9" s="335"/>
      <c r="F9" s="335"/>
      <c r="G9" s="336"/>
      <c r="I9" s="270"/>
      <c r="K9" s="270"/>
      <c r="L9" s="271" t="s">
        <v>116</v>
      </c>
      <c r="O9" s="259">
        <v>3</v>
      </c>
    </row>
    <row r="10" spans="1:80" x14ac:dyDescent="0.2">
      <c r="A10" s="268"/>
      <c r="B10" s="269"/>
      <c r="C10" s="334" t="s">
        <v>117</v>
      </c>
      <c r="D10" s="335"/>
      <c r="E10" s="335"/>
      <c r="F10" s="335"/>
      <c r="G10" s="336"/>
      <c r="I10" s="270"/>
      <c r="K10" s="270"/>
      <c r="L10" s="271" t="s">
        <v>117</v>
      </c>
      <c r="O10" s="259">
        <v>3</v>
      </c>
    </row>
    <row r="11" spans="1:80" x14ac:dyDescent="0.2">
      <c r="A11" s="268"/>
      <c r="B11" s="269"/>
      <c r="C11" s="334" t="s">
        <v>118</v>
      </c>
      <c r="D11" s="335"/>
      <c r="E11" s="335"/>
      <c r="F11" s="335"/>
      <c r="G11" s="336"/>
      <c r="I11" s="270"/>
      <c r="K11" s="270"/>
      <c r="L11" s="271" t="s">
        <v>118</v>
      </c>
      <c r="O11" s="259">
        <v>3</v>
      </c>
    </row>
    <row r="12" spans="1:80" ht="22.5" x14ac:dyDescent="0.2">
      <c r="A12" s="268"/>
      <c r="B12" s="269"/>
      <c r="C12" s="334" t="s">
        <v>119</v>
      </c>
      <c r="D12" s="335"/>
      <c r="E12" s="335"/>
      <c r="F12" s="335"/>
      <c r="G12" s="336"/>
      <c r="I12" s="270"/>
      <c r="K12" s="270"/>
      <c r="L12" s="271" t="s">
        <v>119</v>
      </c>
      <c r="O12" s="259">
        <v>3</v>
      </c>
    </row>
    <row r="13" spans="1:80" x14ac:dyDescent="0.2">
      <c r="A13" s="268"/>
      <c r="B13" s="269"/>
      <c r="C13" s="334" t="s">
        <v>120</v>
      </c>
      <c r="D13" s="335"/>
      <c r="E13" s="335"/>
      <c r="F13" s="335"/>
      <c r="G13" s="336"/>
      <c r="I13" s="270"/>
      <c r="K13" s="270"/>
      <c r="L13" s="271" t="s">
        <v>120</v>
      </c>
      <c r="O13" s="259">
        <v>3</v>
      </c>
    </row>
    <row r="14" spans="1:80" x14ac:dyDescent="0.2">
      <c r="A14" s="268"/>
      <c r="B14" s="272"/>
      <c r="C14" s="327" t="s">
        <v>98</v>
      </c>
      <c r="D14" s="328"/>
      <c r="E14" s="273">
        <v>1</v>
      </c>
      <c r="F14" s="274"/>
      <c r="G14" s="275"/>
      <c r="H14" s="276"/>
      <c r="I14" s="270"/>
      <c r="J14" s="277"/>
      <c r="K14" s="270"/>
      <c r="M14" s="271">
        <v>1</v>
      </c>
      <c r="O14" s="259"/>
    </row>
    <row r="15" spans="1:80" x14ac:dyDescent="0.2">
      <c r="A15" s="260">
        <v>2</v>
      </c>
      <c r="B15" s="261" t="s">
        <v>121</v>
      </c>
      <c r="C15" s="262" t="s">
        <v>122</v>
      </c>
      <c r="D15" s="263" t="s">
        <v>115</v>
      </c>
      <c r="E15" s="264">
        <v>1</v>
      </c>
      <c r="F15" s="264">
        <v>0</v>
      </c>
      <c r="G15" s="265">
        <f>E15*F15</f>
        <v>0</v>
      </c>
      <c r="H15" s="266">
        <v>0</v>
      </c>
      <c r="I15" s="267">
        <f>E15*H15</f>
        <v>0</v>
      </c>
      <c r="J15" s="266">
        <v>0</v>
      </c>
      <c r="K15" s="267">
        <f>E15*J15</f>
        <v>0</v>
      </c>
      <c r="O15" s="259">
        <v>2</v>
      </c>
      <c r="AA15" s="232">
        <v>1</v>
      </c>
      <c r="AB15" s="232">
        <v>1</v>
      </c>
      <c r="AC15" s="232">
        <v>1</v>
      </c>
      <c r="AZ15" s="232">
        <v>1</v>
      </c>
      <c r="BA15" s="232">
        <f>IF(AZ15=1,G15,0)</f>
        <v>0</v>
      </c>
      <c r="BB15" s="232">
        <f>IF(AZ15=2,G15,0)</f>
        <v>0</v>
      </c>
      <c r="BC15" s="232">
        <f>IF(AZ15=3,G15,0)</f>
        <v>0</v>
      </c>
      <c r="BD15" s="232">
        <f>IF(AZ15=4,G15,0)</f>
        <v>0</v>
      </c>
      <c r="BE15" s="232">
        <f>IF(AZ15=5,G15,0)</f>
        <v>0</v>
      </c>
      <c r="CA15" s="259">
        <v>1</v>
      </c>
      <c r="CB15" s="259">
        <v>1</v>
      </c>
    </row>
    <row r="16" spans="1:80" x14ac:dyDescent="0.2">
      <c r="A16" s="268"/>
      <c r="B16" s="269"/>
      <c r="C16" s="334" t="s">
        <v>123</v>
      </c>
      <c r="D16" s="335"/>
      <c r="E16" s="335"/>
      <c r="F16" s="335"/>
      <c r="G16" s="336"/>
      <c r="I16" s="270"/>
      <c r="K16" s="270"/>
      <c r="L16" s="271" t="s">
        <v>123</v>
      </c>
      <c r="O16" s="259">
        <v>3</v>
      </c>
    </row>
    <row r="17" spans="1:80" x14ac:dyDescent="0.2">
      <c r="A17" s="268"/>
      <c r="B17" s="269"/>
      <c r="C17" s="334" t="s">
        <v>124</v>
      </c>
      <c r="D17" s="335"/>
      <c r="E17" s="335"/>
      <c r="F17" s="335"/>
      <c r="G17" s="336"/>
      <c r="I17" s="270"/>
      <c r="K17" s="270"/>
      <c r="L17" s="271" t="s">
        <v>124</v>
      </c>
      <c r="O17" s="259">
        <v>3</v>
      </c>
    </row>
    <row r="18" spans="1:80" x14ac:dyDescent="0.2">
      <c r="A18" s="268"/>
      <c r="B18" s="269"/>
      <c r="C18" s="334" t="s">
        <v>118</v>
      </c>
      <c r="D18" s="335"/>
      <c r="E18" s="335"/>
      <c r="F18" s="335"/>
      <c r="G18" s="336"/>
      <c r="I18" s="270"/>
      <c r="K18" s="270"/>
      <c r="L18" s="271" t="s">
        <v>118</v>
      </c>
      <c r="O18" s="259">
        <v>3</v>
      </c>
    </row>
    <row r="19" spans="1:80" x14ac:dyDescent="0.2">
      <c r="A19" s="268"/>
      <c r="B19" s="272"/>
      <c r="C19" s="327" t="s">
        <v>98</v>
      </c>
      <c r="D19" s="328"/>
      <c r="E19" s="273">
        <v>1</v>
      </c>
      <c r="F19" s="274"/>
      <c r="G19" s="275"/>
      <c r="H19" s="276"/>
      <c r="I19" s="270"/>
      <c r="J19" s="277"/>
      <c r="K19" s="270"/>
      <c r="M19" s="271">
        <v>1</v>
      </c>
      <c r="O19" s="259"/>
    </row>
    <row r="20" spans="1:80" x14ac:dyDescent="0.2">
      <c r="A20" s="260">
        <v>3</v>
      </c>
      <c r="B20" s="261" t="s">
        <v>125</v>
      </c>
      <c r="C20" s="262" t="s">
        <v>126</v>
      </c>
      <c r="D20" s="263" t="s">
        <v>115</v>
      </c>
      <c r="E20" s="264">
        <v>1</v>
      </c>
      <c r="F20" s="264">
        <v>0</v>
      </c>
      <c r="G20" s="265">
        <f>E20*F20</f>
        <v>0</v>
      </c>
      <c r="H20" s="266">
        <v>0</v>
      </c>
      <c r="I20" s="267">
        <f>E20*H20</f>
        <v>0</v>
      </c>
      <c r="J20" s="266">
        <v>0</v>
      </c>
      <c r="K20" s="267">
        <f>E20*J20</f>
        <v>0</v>
      </c>
      <c r="O20" s="259">
        <v>2</v>
      </c>
      <c r="AA20" s="232">
        <v>1</v>
      </c>
      <c r="AB20" s="232">
        <v>1</v>
      </c>
      <c r="AC20" s="232">
        <v>1</v>
      </c>
      <c r="AZ20" s="232">
        <v>1</v>
      </c>
      <c r="BA20" s="232">
        <f>IF(AZ20=1,G20,0)</f>
        <v>0</v>
      </c>
      <c r="BB20" s="232">
        <f>IF(AZ20=2,G20,0)</f>
        <v>0</v>
      </c>
      <c r="BC20" s="232">
        <f>IF(AZ20=3,G20,0)</f>
        <v>0</v>
      </c>
      <c r="BD20" s="232">
        <f>IF(AZ20=4,G20,0)</f>
        <v>0</v>
      </c>
      <c r="BE20" s="232">
        <f>IF(AZ20=5,G20,0)</f>
        <v>0</v>
      </c>
      <c r="CA20" s="259">
        <v>1</v>
      </c>
      <c r="CB20" s="259">
        <v>1</v>
      </c>
    </row>
    <row r="21" spans="1:80" x14ac:dyDescent="0.2">
      <c r="A21" s="268"/>
      <c r="B21" s="269"/>
      <c r="C21" s="334" t="s">
        <v>127</v>
      </c>
      <c r="D21" s="335"/>
      <c r="E21" s="335"/>
      <c r="F21" s="335"/>
      <c r="G21" s="336"/>
      <c r="I21" s="270"/>
      <c r="K21" s="270"/>
      <c r="L21" s="271" t="s">
        <v>127</v>
      </c>
      <c r="O21" s="259">
        <v>3</v>
      </c>
    </row>
    <row r="22" spans="1:80" x14ac:dyDescent="0.2">
      <c r="A22" s="268"/>
      <c r="B22" s="269"/>
      <c r="C22" s="334" t="s">
        <v>128</v>
      </c>
      <c r="D22" s="335"/>
      <c r="E22" s="335"/>
      <c r="F22" s="335"/>
      <c r="G22" s="336"/>
      <c r="I22" s="270"/>
      <c r="K22" s="270"/>
      <c r="L22" s="271" t="s">
        <v>128</v>
      </c>
      <c r="O22" s="259">
        <v>3</v>
      </c>
    </row>
    <row r="23" spans="1:80" x14ac:dyDescent="0.2">
      <c r="A23" s="268"/>
      <c r="B23" s="269"/>
      <c r="C23" s="334"/>
      <c r="D23" s="335"/>
      <c r="E23" s="335"/>
      <c r="F23" s="335"/>
      <c r="G23" s="336"/>
      <c r="I23" s="270"/>
      <c r="K23" s="270"/>
      <c r="L23" s="271"/>
      <c r="O23" s="259">
        <v>3</v>
      </c>
    </row>
    <row r="24" spans="1:80" x14ac:dyDescent="0.2">
      <c r="A24" s="268"/>
      <c r="B24" s="269"/>
      <c r="C24" s="334"/>
      <c r="D24" s="335"/>
      <c r="E24" s="335"/>
      <c r="F24" s="335"/>
      <c r="G24" s="336"/>
      <c r="I24" s="270"/>
      <c r="K24" s="270"/>
      <c r="L24" s="271"/>
      <c r="O24" s="259">
        <v>3</v>
      </c>
    </row>
    <row r="25" spans="1:80" x14ac:dyDescent="0.2">
      <c r="A25" s="268"/>
      <c r="B25" s="272"/>
      <c r="C25" s="327" t="s">
        <v>98</v>
      </c>
      <c r="D25" s="328"/>
      <c r="E25" s="273">
        <v>1</v>
      </c>
      <c r="F25" s="274"/>
      <c r="G25" s="275"/>
      <c r="H25" s="276"/>
      <c r="I25" s="270"/>
      <c r="J25" s="277"/>
      <c r="K25" s="270"/>
      <c r="M25" s="271">
        <v>1</v>
      </c>
      <c r="O25" s="259"/>
    </row>
    <row r="26" spans="1:80" x14ac:dyDescent="0.2">
      <c r="A26" s="260">
        <v>4</v>
      </c>
      <c r="B26" s="261" t="s">
        <v>129</v>
      </c>
      <c r="C26" s="262" t="s">
        <v>130</v>
      </c>
      <c r="D26" s="263" t="s">
        <v>115</v>
      </c>
      <c r="E26" s="264">
        <v>1</v>
      </c>
      <c r="F26" s="264">
        <v>0</v>
      </c>
      <c r="G26" s="265">
        <f>E26*F26</f>
        <v>0</v>
      </c>
      <c r="H26" s="266">
        <v>0</v>
      </c>
      <c r="I26" s="267">
        <f>E26*H26</f>
        <v>0</v>
      </c>
      <c r="J26" s="266">
        <v>0</v>
      </c>
      <c r="K26" s="267">
        <f>E26*J26</f>
        <v>0</v>
      </c>
      <c r="O26" s="259">
        <v>2</v>
      </c>
      <c r="AA26" s="232">
        <v>1</v>
      </c>
      <c r="AB26" s="232">
        <v>0</v>
      </c>
      <c r="AC26" s="232">
        <v>0</v>
      </c>
      <c r="AZ26" s="232">
        <v>1</v>
      </c>
      <c r="BA26" s="232">
        <f>IF(AZ26=1,G26,0)</f>
        <v>0</v>
      </c>
      <c r="BB26" s="232">
        <f>IF(AZ26=2,G26,0)</f>
        <v>0</v>
      </c>
      <c r="BC26" s="232">
        <f>IF(AZ26=3,G26,0)</f>
        <v>0</v>
      </c>
      <c r="BD26" s="232">
        <f>IF(AZ26=4,G26,0)</f>
        <v>0</v>
      </c>
      <c r="BE26" s="232">
        <f>IF(AZ26=5,G26,0)</f>
        <v>0</v>
      </c>
      <c r="CA26" s="259">
        <v>1</v>
      </c>
      <c r="CB26" s="259">
        <v>0</v>
      </c>
    </row>
    <row r="27" spans="1:80" x14ac:dyDescent="0.2">
      <c r="A27" s="268"/>
      <c r="B27" s="269"/>
      <c r="C27" s="334" t="s">
        <v>131</v>
      </c>
      <c r="D27" s="335"/>
      <c r="E27" s="335"/>
      <c r="F27" s="335"/>
      <c r="G27" s="336"/>
      <c r="I27" s="270"/>
      <c r="K27" s="270"/>
      <c r="L27" s="271" t="s">
        <v>131</v>
      </c>
      <c r="O27" s="259">
        <v>3</v>
      </c>
    </row>
    <row r="28" spans="1:80" x14ac:dyDescent="0.2">
      <c r="A28" s="268"/>
      <c r="B28" s="272"/>
      <c r="C28" s="327" t="s">
        <v>98</v>
      </c>
      <c r="D28" s="328"/>
      <c r="E28" s="273">
        <v>1</v>
      </c>
      <c r="F28" s="274"/>
      <c r="G28" s="275"/>
      <c r="H28" s="276"/>
      <c r="I28" s="270"/>
      <c r="J28" s="277"/>
      <c r="K28" s="270"/>
      <c r="M28" s="271">
        <v>1</v>
      </c>
      <c r="O28" s="259"/>
    </row>
    <row r="29" spans="1:80" x14ac:dyDescent="0.2">
      <c r="A29" s="278"/>
      <c r="B29" s="279" t="s">
        <v>100</v>
      </c>
      <c r="C29" s="280" t="s">
        <v>112</v>
      </c>
      <c r="D29" s="281"/>
      <c r="E29" s="282"/>
      <c r="F29" s="283"/>
      <c r="G29" s="284">
        <f>SUM(G7:G28)</f>
        <v>0</v>
      </c>
      <c r="H29" s="285"/>
      <c r="I29" s="286">
        <f>SUM(I7:I28)</f>
        <v>0</v>
      </c>
      <c r="J29" s="285"/>
      <c r="K29" s="286">
        <f>SUM(K7:K28)</f>
        <v>0</v>
      </c>
      <c r="O29" s="259">
        <v>4</v>
      </c>
      <c r="BA29" s="287">
        <f>SUM(BA7:BA28)</f>
        <v>0</v>
      </c>
      <c r="BB29" s="287">
        <f>SUM(BB7:BB28)</f>
        <v>0</v>
      </c>
      <c r="BC29" s="287">
        <f>SUM(BC7:BC28)</f>
        <v>0</v>
      </c>
      <c r="BD29" s="287">
        <f>SUM(BD7:BD28)</f>
        <v>0</v>
      </c>
      <c r="BE29" s="287">
        <f>SUM(BE7:BE28)</f>
        <v>0</v>
      </c>
    </row>
    <row r="30" spans="1:80" x14ac:dyDescent="0.2">
      <c r="E30" s="232"/>
    </row>
    <row r="31" spans="1:80" x14ac:dyDescent="0.2">
      <c r="E31" s="232"/>
    </row>
    <row r="32" spans="1:80" x14ac:dyDescent="0.2">
      <c r="E32" s="232"/>
    </row>
    <row r="33" spans="5:5" x14ac:dyDescent="0.2">
      <c r="E33" s="232"/>
    </row>
    <row r="34" spans="5:5" x14ac:dyDescent="0.2">
      <c r="E34" s="232"/>
    </row>
    <row r="35" spans="5:5" x14ac:dyDescent="0.2">
      <c r="E35" s="232"/>
    </row>
    <row r="36" spans="5:5" x14ac:dyDescent="0.2">
      <c r="E36" s="232"/>
    </row>
    <row r="37" spans="5:5" x14ac:dyDescent="0.2">
      <c r="E37" s="232"/>
    </row>
    <row r="38" spans="5:5" x14ac:dyDescent="0.2">
      <c r="E38" s="232"/>
    </row>
    <row r="39" spans="5:5" x14ac:dyDescent="0.2">
      <c r="E39" s="232"/>
    </row>
    <row r="40" spans="5:5" x14ac:dyDescent="0.2">
      <c r="E40" s="232"/>
    </row>
    <row r="41" spans="5:5" x14ac:dyDescent="0.2">
      <c r="E41" s="232"/>
    </row>
    <row r="42" spans="5:5" x14ac:dyDescent="0.2">
      <c r="E42" s="232"/>
    </row>
    <row r="43" spans="5:5" x14ac:dyDescent="0.2">
      <c r="E43" s="232"/>
    </row>
    <row r="44" spans="5:5" x14ac:dyDescent="0.2">
      <c r="E44" s="232"/>
    </row>
    <row r="45" spans="5:5" x14ac:dyDescent="0.2">
      <c r="E45" s="232"/>
    </row>
    <row r="46" spans="5:5" x14ac:dyDescent="0.2">
      <c r="E46" s="232"/>
    </row>
    <row r="47" spans="5:5" x14ac:dyDescent="0.2">
      <c r="E47" s="232"/>
    </row>
    <row r="48" spans="5:5" x14ac:dyDescent="0.2">
      <c r="E48" s="232"/>
    </row>
    <row r="49" spans="1:7" x14ac:dyDescent="0.2">
      <c r="E49" s="232"/>
    </row>
    <row r="50" spans="1:7" x14ac:dyDescent="0.2">
      <c r="E50" s="232"/>
    </row>
    <row r="51" spans="1:7" x14ac:dyDescent="0.2">
      <c r="E51" s="232"/>
    </row>
    <row r="52" spans="1:7" x14ac:dyDescent="0.2">
      <c r="E52" s="232"/>
    </row>
    <row r="53" spans="1:7" x14ac:dyDescent="0.2">
      <c r="A53" s="277"/>
      <c r="B53" s="277"/>
      <c r="C53" s="277"/>
      <c r="D53" s="277"/>
      <c r="E53" s="277"/>
      <c r="F53" s="277"/>
      <c r="G53" s="277"/>
    </row>
    <row r="54" spans="1:7" x14ac:dyDescent="0.2">
      <c r="A54" s="277"/>
      <c r="B54" s="277"/>
      <c r="C54" s="277"/>
      <c r="D54" s="277"/>
      <c r="E54" s="277"/>
      <c r="F54" s="277"/>
      <c r="G54" s="277"/>
    </row>
    <row r="55" spans="1:7" x14ac:dyDescent="0.2">
      <c r="A55" s="277"/>
      <c r="B55" s="277"/>
      <c r="C55" s="277"/>
      <c r="D55" s="277"/>
      <c r="E55" s="277"/>
      <c r="F55" s="277"/>
      <c r="G55" s="277"/>
    </row>
    <row r="56" spans="1:7" x14ac:dyDescent="0.2">
      <c r="A56" s="277"/>
      <c r="B56" s="277"/>
      <c r="C56" s="277"/>
      <c r="D56" s="277"/>
      <c r="E56" s="277"/>
      <c r="F56" s="277"/>
      <c r="G56" s="277"/>
    </row>
    <row r="57" spans="1:7" x14ac:dyDescent="0.2">
      <c r="E57" s="232"/>
    </row>
    <row r="58" spans="1:7" x14ac:dyDescent="0.2">
      <c r="E58" s="232"/>
    </row>
    <row r="59" spans="1:7" x14ac:dyDescent="0.2">
      <c r="E59" s="232"/>
    </row>
    <row r="60" spans="1:7" x14ac:dyDescent="0.2">
      <c r="E60" s="232"/>
    </row>
    <row r="61" spans="1:7" x14ac:dyDescent="0.2">
      <c r="E61" s="232"/>
    </row>
    <row r="62" spans="1:7" x14ac:dyDescent="0.2">
      <c r="E62" s="232"/>
    </row>
    <row r="63" spans="1:7" x14ac:dyDescent="0.2">
      <c r="E63" s="232"/>
    </row>
    <row r="64" spans="1:7" x14ac:dyDescent="0.2">
      <c r="E64" s="232"/>
    </row>
    <row r="65" spans="5:5" x14ac:dyDescent="0.2">
      <c r="E65" s="232"/>
    </row>
    <row r="66" spans="5:5" x14ac:dyDescent="0.2">
      <c r="E66" s="232"/>
    </row>
    <row r="67" spans="5:5" x14ac:dyDescent="0.2">
      <c r="E67" s="232"/>
    </row>
    <row r="68" spans="5:5" x14ac:dyDescent="0.2">
      <c r="E68" s="232"/>
    </row>
    <row r="69" spans="5:5" x14ac:dyDescent="0.2">
      <c r="E69" s="232"/>
    </row>
    <row r="70" spans="5:5" x14ac:dyDescent="0.2">
      <c r="E70" s="232"/>
    </row>
    <row r="71" spans="5:5" x14ac:dyDescent="0.2">
      <c r="E71" s="232"/>
    </row>
    <row r="72" spans="5:5" x14ac:dyDescent="0.2">
      <c r="E72" s="232"/>
    </row>
    <row r="73" spans="5:5" x14ac:dyDescent="0.2">
      <c r="E73" s="232"/>
    </row>
    <row r="74" spans="5:5" x14ac:dyDescent="0.2">
      <c r="E74" s="232"/>
    </row>
    <row r="75" spans="5:5" x14ac:dyDescent="0.2">
      <c r="E75" s="232"/>
    </row>
    <row r="76" spans="5:5" x14ac:dyDescent="0.2">
      <c r="E76" s="232"/>
    </row>
    <row r="77" spans="5:5" x14ac:dyDescent="0.2">
      <c r="E77" s="232"/>
    </row>
    <row r="78" spans="5:5" x14ac:dyDescent="0.2">
      <c r="E78" s="232"/>
    </row>
    <row r="79" spans="5:5" x14ac:dyDescent="0.2">
      <c r="E79" s="232"/>
    </row>
    <row r="80" spans="5:5" x14ac:dyDescent="0.2">
      <c r="E80" s="232"/>
    </row>
    <row r="81" spans="1:7" x14ac:dyDescent="0.2">
      <c r="E81" s="232"/>
    </row>
    <row r="82" spans="1:7" x14ac:dyDescent="0.2">
      <c r="E82" s="232"/>
    </row>
    <row r="83" spans="1:7" x14ac:dyDescent="0.2">
      <c r="E83" s="232"/>
    </row>
    <row r="84" spans="1:7" x14ac:dyDescent="0.2">
      <c r="E84" s="232"/>
    </row>
    <row r="85" spans="1:7" x14ac:dyDescent="0.2">
      <c r="E85" s="232"/>
    </row>
    <row r="86" spans="1:7" x14ac:dyDescent="0.2">
      <c r="E86" s="232"/>
    </row>
    <row r="87" spans="1:7" x14ac:dyDescent="0.2">
      <c r="E87" s="232"/>
    </row>
    <row r="88" spans="1:7" x14ac:dyDescent="0.2">
      <c r="A88" s="288"/>
      <c r="B88" s="288"/>
    </row>
    <row r="89" spans="1:7" x14ac:dyDescent="0.2">
      <c r="A89" s="277"/>
      <c r="B89" s="277"/>
      <c r="C89" s="289"/>
      <c r="D89" s="289"/>
      <c r="E89" s="290"/>
      <c r="F89" s="289"/>
      <c r="G89" s="291"/>
    </row>
    <row r="90" spans="1:7" x14ac:dyDescent="0.2">
      <c r="A90" s="292"/>
      <c r="B90" s="292"/>
      <c r="C90" s="277"/>
      <c r="D90" s="277"/>
      <c r="E90" s="293"/>
      <c r="F90" s="277"/>
      <c r="G90" s="277"/>
    </row>
    <row r="91" spans="1:7" x14ac:dyDescent="0.2">
      <c r="A91" s="277"/>
      <c r="B91" s="277"/>
      <c r="C91" s="277"/>
      <c r="D91" s="277"/>
      <c r="E91" s="293"/>
      <c r="F91" s="277"/>
      <c r="G91" s="277"/>
    </row>
    <row r="92" spans="1:7" x14ac:dyDescent="0.2">
      <c r="A92" s="277"/>
      <c r="B92" s="277"/>
      <c r="C92" s="277"/>
      <c r="D92" s="277"/>
      <c r="E92" s="293"/>
      <c r="F92" s="277"/>
      <c r="G92" s="277"/>
    </row>
    <row r="93" spans="1:7" x14ac:dyDescent="0.2">
      <c r="A93" s="277"/>
      <c r="B93" s="277"/>
      <c r="C93" s="277"/>
      <c r="D93" s="277"/>
      <c r="E93" s="293"/>
      <c r="F93" s="277"/>
      <c r="G93" s="277"/>
    </row>
    <row r="94" spans="1:7" x14ac:dyDescent="0.2">
      <c r="A94" s="277"/>
      <c r="B94" s="277"/>
      <c r="C94" s="277"/>
      <c r="D94" s="277"/>
      <c r="E94" s="293"/>
      <c r="F94" s="277"/>
      <c r="G94" s="277"/>
    </row>
    <row r="95" spans="1:7" x14ac:dyDescent="0.2">
      <c r="A95" s="277"/>
      <c r="B95" s="277"/>
      <c r="C95" s="277"/>
      <c r="D95" s="277"/>
      <c r="E95" s="293"/>
      <c r="F95" s="277"/>
      <c r="G95" s="277"/>
    </row>
    <row r="96" spans="1:7" x14ac:dyDescent="0.2">
      <c r="A96" s="277"/>
      <c r="B96" s="277"/>
      <c r="C96" s="277"/>
      <c r="D96" s="277"/>
      <c r="E96" s="293"/>
      <c r="F96" s="277"/>
      <c r="G96" s="277"/>
    </row>
    <row r="97" spans="1:7" x14ac:dyDescent="0.2">
      <c r="A97" s="277"/>
      <c r="B97" s="277"/>
      <c r="C97" s="277"/>
      <c r="D97" s="277"/>
      <c r="E97" s="293"/>
      <c r="F97" s="277"/>
      <c r="G97" s="277"/>
    </row>
    <row r="98" spans="1:7" x14ac:dyDescent="0.2">
      <c r="A98" s="277"/>
      <c r="B98" s="277"/>
      <c r="C98" s="277"/>
      <c r="D98" s="277"/>
      <c r="E98" s="293"/>
      <c r="F98" s="277"/>
      <c r="G98" s="277"/>
    </row>
    <row r="99" spans="1:7" x14ac:dyDescent="0.2">
      <c r="A99" s="277"/>
      <c r="B99" s="277"/>
      <c r="C99" s="277"/>
      <c r="D99" s="277"/>
      <c r="E99" s="293"/>
      <c r="F99" s="277"/>
      <c r="G99" s="277"/>
    </row>
    <row r="100" spans="1:7" x14ac:dyDescent="0.2">
      <c r="A100" s="277"/>
      <c r="B100" s="277"/>
      <c r="C100" s="277"/>
      <c r="D100" s="277"/>
      <c r="E100" s="293"/>
      <c r="F100" s="277"/>
      <c r="G100" s="277"/>
    </row>
    <row r="101" spans="1:7" x14ac:dyDescent="0.2">
      <c r="A101" s="277"/>
      <c r="B101" s="277"/>
      <c r="C101" s="277"/>
      <c r="D101" s="277"/>
      <c r="E101" s="293"/>
      <c r="F101" s="277"/>
      <c r="G101" s="277"/>
    </row>
    <row r="102" spans="1:7" x14ac:dyDescent="0.2">
      <c r="A102" s="277"/>
      <c r="B102" s="277"/>
      <c r="C102" s="277"/>
      <c r="D102" s="277"/>
      <c r="E102" s="293"/>
      <c r="F102" s="277"/>
      <c r="G102" s="277"/>
    </row>
  </sheetData>
  <mergeCells count="21">
    <mergeCell ref="C28:D28"/>
    <mergeCell ref="C21:G21"/>
    <mergeCell ref="C22:G22"/>
    <mergeCell ref="C23:G23"/>
    <mergeCell ref="C24:G24"/>
    <mergeCell ref="C25:D25"/>
    <mergeCell ref="C27:G27"/>
    <mergeCell ref="C19:D19"/>
    <mergeCell ref="A1:G1"/>
    <mergeCell ref="A3:B3"/>
    <mergeCell ref="A4:B4"/>
    <mergeCell ref="E4:G4"/>
    <mergeCell ref="C9:G9"/>
    <mergeCell ref="C10:G10"/>
    <mergeCell ref="C11:G11"/>
    <mergeCell ref="C12:G12"/>
    <mergeCell ref="C13:G13"/>
    <mergeCell ref="C14:D14"/>
    <mergeCell ref="C16:G16"/>
    <mergeCell ref="C17:G17"/>
    <mergeCell ref="C18:G18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2"/>
  <dimension ref="A1:BE51"/>
  <sheetViews>
    <sheetView topLeftCell="A34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93" t="s">
        <v>101</v>
      </c>
      <c r="B1" s="94"/>
      <c r="C1" s="94"/>
      <c r="D1" s="94"/>
      <c r="E1" s="94"/>
      <c r="F1" s="94"/>
      <c r="G1" s="94"/>
    </row>
    <row r="2" spans="1:57" ht="12.75" customHeight="1" x14ac:dyDescent="0.2">
      <c r="A2" s="95" t="s">
        <v>32</v>
      </c>
      <c r="B2" s="96"/>
      <c r="C2" s="97" t="s">
        <v>141</v>
      </c>
      <c r="D2" s="97" t="s">
        <v>111</v>
      </c>
      <c r="E2" s="98"/>
      <c r="F2" s="99" t="s">
        <v>33</v>
      </c>
      <c r="G2" s="100"/>
    </row>
    <row r="3" spans="1:57" ht="3" hidden="1" customHeight="1" x14ac:dyDescent="0.2">
      <c r="A3" s="101"/>
      <c r="B3" s="102"/>
      <c r="C3" s="103"/>
      <c r="D3" s="103"/>
      <c r="E3" s="104"/>
      <c r="F3" s="105"/>
      <c r="G3" s="106"/>
    </row>
    <row r="4" spans="1:57" ht="12" customHeight="1" x14ac:dyDescent="0.2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 x14ac:dyDescent="0.2">
      <c r="A5" s="109" t="s">
        <v>98</v>
      </c>
      <c r="B5" s="110"/>
      <c r="C5" s="111" t="s">
        <v>106</v>
      </c>
      <c r="D5" s="112"/>
      <c r="E5" s="110"/>
      <c r="F5" s="105" t="s">
        <v>36</v>
      </c>
      <c r="G5" s="106"/>
    </row>
    <row r="6" spans="1:57" ht="12.95" customHeight="1" x14ac:dyDescent="0.2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 x14ac:dyDescent="0.2">
      <c r="A7" s="116" t="s">
        <v>103</v>
      </c>
      <c r="B7" s="117"/>
      <c r="C7" s="118" t="s">
        <v>104</v>
      </c>
      <c r="D7" s="119"/>
      <c r="E7" s="119"/>
      <c r="F7" s="120" t="s">
        <v>39</v>
      </c>
      <c r="G7" s="114">
        <f>IF(G6=0,,ROUND((F30+F32)/G6,1))</f>
        <v>0</v>
      </c>
    </row>
    <row r="8" spans="1:57" x14ac:dyDescent="0.2">
      <c r="A8" s="121" t="s">
        <v>40</v>
      </c>
      <c r="B8" s="105"/>
      <c r="C8" s="309"/>
      <c r="D8" s="309"/>
      <c r="E8" s="310"/>
      <c r="F8" s="122" t="s">
        <v>41</v>
      </c>
      <c r="G8" s="123"/>
      <c r="H8" s="124"/>
      <c r="I8" s="125"/>
    </row>
    <row r="9" spans="1:57" x14ac:dyDescent="0.2">
      <c r="A9" s="121" t="s">
        <v>42</v>
      </c>
      <c r="B9" s="105"/>
      <c r="C9" s="309"/>
      <c r="D9" s="309"/>
      <c r="E9" s="310"/>
      <c r="F9" s="105"/>
      <c r="G9" s="126"/>
      <c r="H9" s="127"/>
    </row>
    <row r="10" spans="1:57" x14ac:dyDescent="0.2">
      <c r="A10" s="121" t="s">
        <v>43</v>
      </c>
      <c r="B10" s="105"/>
      <c r="C10" s="309"/>
      <c r="D10" s="309"/>
      <c r="E10" s="309"/>
      <c r="F10" s="128"/>
      <c r="G10" s="129"/>
      <c r="H10" s="130"/>
    </row>
    <row r="11" spans="1:57" ht="13.5" customHeight="1" x14ac:dyDescent="0.2">
      <c r="A11" s="121" t="s">
        <v>44</v>
      </c>
      <c r="B11" s="105"/>
      <c r="C11" s="309"/>
      <c r="D11" s="309"/>
      <c r="E11" s="309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 x14ac:dyDescent="0.2">
      <c r="A12" s="134" t="s">
        <v>46</v>
      </c>
      <c r="B12" s="102"/>
      <c r="C12" s="311"/>
      <c r="D12" s="311"/>
      <c r="E12" s="311"/>
      <c r="F12" s="135" t="s">
        <v>47</v>
      </c>
      <c r="G12" s="136"/>
      <c r="H12" s="127"/>
    </row>
    <row r="13" spans="1:57" ht="28.5" customHeight="1" thickBot="1" x14ac:dyDescent="0.25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 x14ac:dyDescent="0.25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 x14ac:dyDescent="0.2">
      <c r="A15" s="146"/>
      <c r="B15" s="147" t="s">
        <v>51</v>
      </c>
      <c r="C15" s="148">
        <f>'1 02 Rek'!E8</f>
        <v>0</v>
      </c>
      <c r="D15" s="149" t="str">
        <f>'1 02 Rek'!A13</f>
        <v>Ztížené výrobní podmínky</v>
      </c>
      <c r="E15" s="150"/>
      <c r="F15" s="151"/>
      <c r="G15" s="148">
        <f>'1 02 Rek'!I13</f>
        <v>0</v>
      </c>
    </row>
    <row r="16" spans="1:57" ht="15.95" customHeight="1" x14ac:dyDescent="0.2">
      <c r="A16" s="146" t="s">
        <v>52</v>
      </c>
      <c r="B16" s="147" t="s">
        <v>53</v>
      </c>
      <c r="C16" s="148">
        <f>'1 02 Rek'!F8</f>
        <v>0</v>
      </c>
      <c r="D16" s="101" t="str">
        <f>'1 02 Rek'!A14</f>
        <v>Oborová přirážka</v>
      </c>
      <c r="E16" s="152"/>
      <c r="F16" s="153"/>
      <c r="G16" s="148">
        <f>'1 02 Rek'!I14</f>
        <v>0</v>
      </c>
    </row>
    <row r="17" spans="1:7" ht="15.95" customHeight="1" x14ac:dyDescent="0.2">
      <c r="A17" s="146" t="s">
        <v>54</v>
      </c>
      <c r="B17" s="147" t="s">
        <v>55</v>
      </c>
      <c r="C17" s="148">
        <f>'1 02 Rek'!H8</f>
        <v>0</v>
      </c>
      <c r="D17" s="101" t="str">
        <f>'1 02 Rek'!A15</f>
        <v>Přesun stavebních kapacit</v>
      </c>
      <c r="E17" s="152"/>
      <c r="F17" s="153"/>
      <c r="G17" s="148">
        <f>'1 02 Rek'!I15</f>
        <v>0</v>
      </c>
    </row>
    <row r="18" spans="1:7" ht="15.95" customHeight="1" x14ac:dyDescent="0.2">
      <c r="A18" s="154" t="s">
        <v>56</v>
      </c>
      <c r="B18" s="155" t="s">
        <v>57</v>
      </c>
      <c r="C18" s="148">
        <f>'1 02 Rek'!G8</f>
        <v>0</v>
      </c>
      <c r="D18" s="101" t="str">
        <f>'1 02 Rek'!A16</f>
        <v>Mimostaveništní doprava</v>
      </c>
      <c r="E18" s="152"/>
      <c r="F18" s="153"/>
      <c r="G18" s="148">
        <f>'1 02 Rek'!I16</f>
        <v>0</v>
      </c>
    </row>
    <row r="19" spans="1:7" ht="15.95" customHeight="1" x14ac:dyDescent="0.2">
      <c r="A19" s="156" t="s">
        <v>58</v>
      </c>
      <c r="B19" s="147"/>
      <c r="C19" s="148">
        <f>SUM(C15:C18)</f>
        <v>0</v>
      </c>
      <c r="D19" s="101" t="str">
        <f>'1 02 Rek'!A17</f>
        <v>Zařízení staveniště</v>
      </c>
      <c r="E19" s="152"/>
      <c r="F19" s="153"/>
      <c r="G19" s="148">
        <f>'1 02 Rek'!I17</f>
        <v>0</v>
      </c>
    </row>
    <row r="20" spans="1:7" ht="15.95" customHeight="1" x14ac:dyDescent="0.2">
      <c r="A20" s="156"/>
      <c r="B20" s="147"/>
      <c r="C20" s="148"/>
      <c r="D20" s="101" t="str">
        <f>'1 02 Rek'!A18</f>
        <v>Provoz investora</v>
      </c>
      <c r="E20" s="152"/>
      <c r="F20" s="153"/>
      <c r="G20" s="148">
        <f>'1 02 Rek'!I18</f>
        <v>0</v>
      </c>
    </row>
    <row r="21" spans="1:7" ht="15.95" customHeight="1" x14ac:dyDescent="0.2">
      <c r="A21" s="156" t="s">
        <v>29</v>
      </c>
      <c r="B21" s="147"/>
      <c r="C21" s="148">
        <f>'1 02 Rek'!I8</f>
        <v>0</v>
      </c>
      <c r="D21" s="101" t="str">
        <f>'1 02 Rek'!A19</f>
        <v>Kompletační činnost (IČD)</v>
      </c>
      <c r="E21" s="152"/>
      <c r="F21" s="153"/>
      <c r="G21" s="148">
        <f>'1 02 Rek'!I19</f>
        <v>0</v>
      </c>
    </row>
    <row r="22" spans="1:7" ht="15.95" customHeight="1" x14ac:dyDescent="0.2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 x14ac:dyDescent="0.25">
      <c r="A23" s="307" t="s">
        <v>61</v>
      </c>
      <c r="B23" s="308"/>
      <c r="C23" s="158">
        <f>C22+G23</f>
        <v>0</v>
      </c>
      <c r="D23" s="159" t="s">
        <v>62</v>
      </c>
      <c r="E23" s="160"/>
      <c r="F23" s="161"/>
      <c r="G23" s="148">
        <f>'1 02 Rek'!H21</f>
        <v>0</v>
      </c>
    </row>
    <row r="24" spans="1:7" x14ac:dyDescent="0.2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 x14ac:dyDescent="0.2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 x14ac:dyDescent="0.2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 x14ac:dyDescent="0.2">
      <c r="A27" s="157"/>
      <c r="B27" s="171"/>
      <c r="C27" s="167"/>
      <c r="D27" s="127"/>
      <c r="F27" s="168"/>
      <c r="G27" s="169"/>
    </row>
    <row r="28" spans="1:7" x14ac:dyDescent="0.2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 x14ac:dyDescent="0.2">
      <c r="A29" s="157"/>
      <c r="B29" s="127"/>
      <c r="C29" s="173"/>
      <c r="D29" s="174"/>
      <c r="E29" s="173"/>
      <c r="F29" s="127"/>
      <c r="G29" s="169"/>
    </row>
    <row r="30" spans="1:7" x14ac:dyDescent="0.2">
      <c r="A30" s="175" t="s">
        <v>11</v>
      </c>
      <c r="B30" s="176"/>
      <c r="C30" s="177">
        <v>21</v>
      </c>
      <c r="D30" s="176" t="s">
        <v>70</v>
      </c>
      <c r="E30" s="178"/>
      <c r="F30" s="313">
        <f>C23-F32</f>
        <v>0</v>
      </c>
      <c r="G30" s="314"/>
    </row>
    <row r="31" spans="1:7" x14ac:dyDescent="0.2">
      <c r="A31" s="175" t="s">
        <v>71</v>
      </c>
      <c r="B31" s="176"/>
      <c r="C31" s="177">
        <f>C30</f>
        <v>21</v>
      </c>
      <c r="D31" s="176" t="s">
        <v>72</v>
      </c>
      <c r="E31" s="178"/>
      <c r="F31" s="313">
        <f>ROUND(PRODUCT(F30,C31/100),0)</f>
        <v>0</v>
      </c>
      <c r="G31" s="314"/>
    </row>
    <row r="32" spans="1:7" x14ac:dyDescent="0.2">
      <c r="A32" s="175" t="s">
        <v>11</v>
      </c>
      <c r="B32" s="176"/>
      <c r="C32" s="177">
        <v>0</v>
      </c>
      <c r="D32" s="176" t="s">
        <v>72</v>
      </c>
      <c r="E32" s="178"/>
      <c r="F32" s="313">
        <v>0</v>
      </c>
      <c r="G32" s="314"/>
    </row>
    <row r="33" spans="1:8" x14ac:dyDescent="0.2">
      <c r="A33" s="175" t="s">
        <v>71</v>
      </c>
      <c r="B33" s="179"/>
      <c r="C33" s="180">
        <f>C32</f>
        <v>0</v>
      </c>
      <c r="D33" s="176" t="s">
        <v>72</v>
      </c>
      <c r="E33" s="153"/>
      <c r="F33" s="313">
        <f>ROUND(PRODUCT(F32,C33/100),0)</f>
        <v>0</v>
      </c>
      <c r="G33" s="314"/>
    </row>
    <row r="34" spans="1:8" s="184" customFormat="1" ht="19.5" customHeight="1" thickBot="1" x14ac:dyDescent="0.3">
      <c r="A34" s="181" t="s">
        <v>73</v>
      </c>
      <c r="B34" s="182"/>
      <c r="C34" s="182"/>
      <c r="D34" s="182"/>
      <c r="E34" s="183"/>
      <c r="F34" s="315">
        <f>ROUND(SUM(F30:F33),0)</f>
        <v>0</v>
      </c>
      <c r="G34" s="316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17"/>
      <c r="C37" s="317"/>
      <c r="D37" s="317"/>
      <c r="E37" s="317"/>
      <c r="F37" s="317"/>
      <c r="G37" s="317"/>
      <c r="H37" s="1" t="s">
        <v>1</v>
      </c>
    </row>
    <row r="38" spans="1:8" ht="12.75" customHeight="1" x14ac:dyDescent="0.2">
      <c r="A38" s="185"/>
      <c r="B38" s="317"/>
      <c r="C38" s="317"/>
      <c r="D38" s="317"/>
      <c r="E38" s="317"/>
      <c r="F38" s="317"/>
      <c r="G38" s="317"/>
      <c r="H38" s="1" t="s">
        <v>1</v>
      </c>
    </row>
    <row r="39" spans="1:8" x14ac:dyDescent="0.2">
      <c r="A39" s="185"/>
      <c r="B39" s="317"/>
      <c r="C39" s="317"/>
      <c r="D39" s="317"/>
      <c r="E39" s="317"/>
      <c r="F39" s="317"/>
      <c r="G39" s="317"/>
      <c r="H39" s="1" t="s">
        <v>1</v>
      </c>
    </row>
    <row r="40" spans="1:8" x14ac:dyDescent="0.2">
      <c r="A40" s="185"/>
      <c r="B40" s="317"/>
      <c r="C40" s="317"/>
      <c r="D40" s="317"/>
      <c r="E40" s="317"/>
      <c r="F40" s="317"/>
      <c r="G40" s="317"/>
      <c r="H40" s="1" t="s">
        <v>1</v>
      </c>
    </row>
    <row r="41" spans="1:8" x14ac:dyDescent="0.2">
      <c r="A41" s="185"/>
      <c r="B41" s="317"/>
      <c r="C41" s="317"/>
      <c r="D41" s="317"/>
      <c r="E41" s="317"/>
      <c r="F41" s="317"/>
      <c r="G41" s="317"/>
      <c r="H41" s="1" t="s">
        <v>1</v>
      </c>
    </row>
    <row r="42" spans="1:8" x14ac:dyDescent="0.2">
      <c r="A42" s="185"/>
      <c r="B42" s="317"/>
      <c r="C42" s="317"/>
      <c r="D42" s="317"/>
      <c r="E42" s="317"/>
      <c r="F42" s="317"/>
      <c r="G42" s="317"/>
      <c r="H42" s="1" t="s">
        <v>1</v>
      </c>
    </row>
    <row r="43" spans="1:8" x14ac:dyDescent="0.2">
      <c r="A43" s="185"/>
      <c r="B43" s="317"/>
      <c r="C43" s="317"/>
      <c r="D43" s="317"/>
      <c r="E43" s="317"/>
      <c r="F43" s="317"/>
      <c r="G43" s="317"/>
      <c r="H43" s="1" t="s">
        <v>1</v>
      </c>
    </row>
    <row r="44" spans="1:8" ht="12.75" customHeight="1" x14ac:dyDescent="0.2">
      <c r="A44" s="185"/>
      <c r="B44" s="317"/>
      <c r="C44" s="317"/>
      <c r="D44" s="317"/>
      <c r="E44" s="317"/>
      <c r="F44" s="317"/>
      <c r="G44" s="317"/>
      <c r="H44" s="1" t="s">
        <v>1</v>
      </c>
    </row>
    <row r="45" spans="1:8" ht="12.75" customHeight="1" x14ac:dyDescent="0.2">
      <c r="A45" s="185"/>
      <c r="B45" s="317"/>
      <c r="C45" s="317"/>
      <c r="D45" s="317"/>
      <c r="E45" s="317"/>
      <c r="F45" s="317"/>
      <c r="G45" s="317"/>
      <c r="H45" s="1" t="s">
        <v>1</v>
      </c>
    </row>
    <row r="46" spans="1:8" x14ac:dyDescent="0.2">
      <c r="B46" s="312"/>
      <c r="C46" s="312"/>
      <c r="D46" s="312"/>
      <c r="E46" s="312"/>
      <c r="F46" s="312"/>
      <c r="G46" s="312"/>
    </row>
    <row r="47" spans="1:8" x14ac:dyDescent="0.2">
      <c r="B47" s="312"/>
      <c r="C47" s="312"/>
      <c r="D47" s="312"/>
      <c r="E47" s="312"/>
      <c r="F47" s="312"/>
      <c r="G47" s="312"/>
    </row>
    <row r="48" spans="1:8" x14ac:dyDescent="0.2">
      <c r="B48" s="312"/>
      <c r="C48" s="312"/>
      <c r="D48" s="312"/>
      <c r="E48" s="312"/>
      <c r="F48" s="312"/>
      <c r="G48" s="312"/>
    </row>
    <row r="49" spans="2:7" x14ac:dyDescent="0.2">
      <c r="B49" s="312"/>
      <c r="C49" s="312"/>
      <c r="D49" s="312"/>
      <c r="E49" s="312"/>
      <c r="F49" s="312"/>
      <c r="G49" s="312"/>
    </row>
    <row r="50" spans="2:7" x14ac:dyDescent="0.2">
      <c r="B50" s="312"/>
      <c r="C50" s="312"/>
      <c r="D50" s="312"/>
      <c r="E50" s="312"/>
      <c r="F50" s="312"/>
      <c r="G50" s="312"/>
    </row>
    <row r="51" spans="2:7" x14ac:dyDescent="0.2">
      <c r="B51" s="312"/>
      <c r="C51" s="312"/>
      <c r="D51" s="312"/>
      <c r="E51" s="312"/>
      <c r="F51" s="312"/>
      <c r="G51" s="31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2"/>
  <dimension ref="A1:BE72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18" t="s">
        <v>2</v>
      </c>
      <c r="B1" s="319"/>
      <c r="C1" s="186" t="s">
        <v>105</v>
      </c>
      <c r="D1" s="187"/>
      <c r="E1" s="188"/>
      <c r="F1" s="187"/>
      <c r="G1" s="189" t="s">
        <v>75</v>
      </c>
      <c r="H1" s="190" t="s">
        <v>141</v>
      </c>
      <c r="I1" s="191"/>
    </row>
    <row r="2" spans="1:57" ht="13.5" thickBot="1" x14ac:dyDescent="0.25">
      <c r="A2" s="320" t="s">
        <v>76</v>
      </c>
      <c r="B2" s="321"/>
      <c r="C2" s="192" t="s">
        <v>107</v>
      </c>
      <c r="D2" s="193"/>
      <c r="E2" s="194"/>
      <c r="F2" s="193"/>
      <c r="G2" s="322" t="s">
        <v>111</v>
      </c>
      <c r="H2" s="323"/>
      <c r="I2" s="324"/>
    </row>
    <row r="3" spans="1:57" ht="13.5" thickTop="1" x14ac:dyDescent="0.2">
      <c r="F3" s="127"/>
    </row>
    <row r="4" spans="1:57" ht="19.5" customHeight="1" x14ac:dyDescent="0.25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 x14ac:dyDescent="0.25"/>
    <row r="6" spans="1:57" s="127" customFormat="1" ht="13.5" thickBot="1" x14ac:dyDescent="0.25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57" s="127" customFormat="1" ht="13.5" thickBot="1" x14ac:dyDescent="0.25">
      <c r="A7" s="294" t="str">
        <f>'1 02 Pol'!B7</f>
        <v>M99</v>
      </c>
      <c r="B7" s="62" t="str">
        <f>'1 02 Pol'!C7</f>
        <v>Ostatní práce "M"</v>
      </c>
      <c r="D7" s="204"/>
      <c r="E7" s="295">
        <f>'1 02 Pol'!BA27</f>
        <v>0</v>
      </c>
      <c r="F7" s="296">
        <f>'1 02 Pol'!BB27</f>
        <v>0</v>
      </c>
      <c r="G7" s="296">
        <f>'1 02 Pol'!BC27</f>
        <v>0</v>
      </c>
      <c r="H7" s="296">
        <f>'1 02 Pol'!BD27</f>
        <v>0</v>
      </c>
      <c r="I7" s="297">
        <f>'1 02 Pol'!BE27</f>
        <v>0</v>
      </c>
    </row>
    <row r="8" spans="1:57" s="14" customFormat="1" ht="13.5" thickBot="1" x14ac:dyDescent="0.25">
      <c r="A8" s="205"/>
      <c r="B8" s="206" t="s">
        <v>79</v>
      </c>
      <c r="C8" s="206"/>
      <c r="D8" s="207"/>
      <c r="E8" s="208">
        <f>SUM(E7:E7)</f>
        <v>0</v>
      </c>
      <c r="F8" s="209">
        <f>SUM(F7:F7)</f>
        <v>0</v>
      </c>
      <c r="G8" s="209">
        <f>SUM(G7:G7)</f>
        <v>0</v>
      </c>
      <c r="H8" s="209">
        <f>SUM(H7:H7)</f>
        <v>0</v>
      </c>
      <c r="I8" s="210">
        <f>SUM(I7:I7)</f>
        <v>0</v>
      </c>
    </row>
    <row r="9" spans="1:57" x14ac:dyDescent="0.2">
      <c r="A9" s="127"/>
      <c r="B9" s="127"/>
      <c r="C9" s="127"/>
      <c r="D9" s="127"/>
      <c r="E9" s="127"/>
      <c r="F9" s="127"/>
      <c r="G9" s="127"/>
      <c r="H9" s="127"/>
      <c r="I9" s="127"/>
    </row>
    <row r="10" spans="1:57" ht="19.5" customHeight="1" x14ac:dyDescent="0.25">
      <c r="A10" s="196" t="s">
        <v>80</v>
      </c>
      <c r="B10" s="196"/>
      <c r="C10" s="196"/>
      <c r="D10" s="196"/>
      <c r="E10" s="196"/>
      <c r="F10" s="196"/>
      <c r="G10" s="211"/>
      <c r="H10" s="196"/>
      <c r="I10" s="196"/>
      <c r="BA10" s="133"/>
      <c r="BB10" s="133"/>
      <c r="BC10" s="133"/>
      <c r="BD10" s="133"/>
      <c r="BE10" s="133"/>
    </row>
    <row r="11" spans="1:57" ht="13.5" thickBot="1" x14ac:dyDescent="0.25"/>
    <row r="12" spans="1:57" x14ac:dyDescent="0.2">
      <c r="A12" s="162" t="s">
        <v>81</v>
      </c>
      <c r="B12" s="163"/>
      <c r="C12" s="163"/>
      <c r="D12" s="212"/>
      <c r="E12" s="213" t="s">
        <v>82</v>
      </c>
      <c r="F12" s="214" t="s">
        <v>12</v>
      </c>
      <c r="G12" s="215" t="s">
        <v>83</v>
      </c>
      <c r="H12" s="216"/>
      <c r="I12" s="217" t="s">
        <v>82</v>
      </c>
    </row>
    <row r="13" spans="1:57" x14ac:dyDescent="0.2">
      <c r="A13" s="156" t="s">
        <v>132</v>
      </c>
      <c r="B13" s="147"/>
      <c r="C13" s="147"/>
      <c r="D13" s="218"/>
      <c r="E13" s="219"/>
      <c r="F13" s="220"/>
      <c r="G13" s="221">
        <v>0</v>
      </c>
      <c r="H13" s="222"/>
      <c r="I13" s="223">
        <f t="shared" ref="I13:I20" si="0">E13+F13*G13/100</f>
        <v>0</v>
      </c>
      <c r="BA13" s="1">
        <v>0</v>
      </c>
    </row>
    <row r="14" spans="1:57" x14ac:dyDescent="0.2">
      <c r="A14" s="156" t="s">
        <v>133</v>
      </c>
      <c r="B14" s="147"/>
      <c r="C14" s="147"/>
      <c r="D14" s="218"/>
      <c r="E14" s="219"/>
      <c r="F14" s="220"/>
      <c r="G14" s="221">
        <v>0</v>
      </c>
      <c r="H14" s="222"/>
      <c r="I14" s="223">
        <f t="shared" si="0"/>
        <v>0</v>
      </c>
      <c r="BA14" s="1">
        <v>0</v>
      </c>
    </row>
    <row r="15" spans="1:57" x14ac:dyDescent="0.2">
      <c r="A15" s="156" t="s">
        <v>134</v>
      </c>
      <c r="B15" s="147"/>
      <c r="C15" s="147"/>
      <c r="D15" s="218"/>
      <c r="E15" s="219"/>
      <c r="F15" s="220"/>
      <c r="G15" s="221">
        <v>0</v>
      </c>
      <c r="H15" s="222"/>
      <c r="I15" s="223">
        <f t="shared" si="0"/>
        <v>0</v>
      </c>
      <c r="BA15" s="1">
        <v>0</v>
      </c>
    </row>
    <row r="16" spans="1:57" x14ac:dyDescent="0.2">
      <c r="A16" s="156" t="s">
        <v>135</v>
      </c>
      <c r="B16" s="147"/>
      <c r="C16" s="147"/>
      <c r="D16" s="218"/>
      <c r="E16" s="219"/>
      <c r="F16" s="220"/>
      <c r="G16" s="221">
        <v>0</v>
      </c>
      <c r="H16" s="222"/>
      <c r="I16" s="223">
        <f t="shared" si="0"/>
        <v>0</v>
      </c>
      <c r="BA16" s="1">
        <v>0</v>
      </c>
    </row>
    <row r="17" spans="1:53" x14ac:dyDescent="0.2">
      <c r="A17" s="156" t="s">
        <v>136</v>
      </c>
      <c r="B17" s="147"/>
      <c r="C17" s="147"/>
      <c r="D17" s="218"/>
      <c r="E17" s="219"/>
      <c r="F17" s="220"/>
      <c r="G17" s="221">
        <v>0</v>
      </c>
      <c r="H17" s="222"/>
      <c r="I17" s="223">
        <f t="shared" si="0"/>
        <v>0</v>
      </c>
      <c r="BA17" s="1">
        <v>1</v>
      </c>
    </row>
    <row r="18" spans="1:53" x14ac:dyDescent="0.2">
      <c r="A18" s="156" t="s">
        <v>137</v>
      </c>
      <c r="B18" s="147"/>
      <c r="C18" s="147"/>
      <c r="D18" s="218"/>
      <c r="E18" s="219"/>
      <c r="F18" s="220"/>
      <c r="G18" s="221">
        <v>0</v>
      </c>
      <c r="H18" s="222"/>
      <c r="I18" s="223">
        <f t="shared" si="0"/>
        <v>0</v>
      </c>
      <c r="BA18" s="1">
        <v>1</v>
      </c>
    </row>
    <row r="19" spans="1:53" x14ac:dyDescent="0.2">
      <c r="A19" s="156" t="s">
        <v>138</v>
      </c>
      <c r="B19" s="147"/>
      <c r="C19" s="147"/>
      <c r="D19" s="218"/>
      <c r="E19" s="219"/>
      <c r="F19" s="220"/>
      <c r="G19" s="221">
        <v>0</v>
      </c>
      <c r="H19" s="222"/>
      <c r="I19" s="223">
        <f t="shared" si="0"/>
        <v>0</v>
      </c>
      <c r="BA19" s="1">
        <v>2</v>
      </c>
    </row>
    <row r="20" spans="1:53" x14ac:dyDescent="0.2">
      <c r="A20" s="156" t="s">
        <v>139</v>
      </c>
      <c r="B20" s="147"/>
      <c r="C20" s="147"/>
      <c r="D20" s="218"/>
      <c r="E20" s="219"/>
      <c r="F20" s="220"/>
      <c r="G20" s="221">
        <v>0</v>
      </c>
      <c r="H20" s="222"/>
      <c r="I20" s="223">
        <f t="shared" si="0"/>
        <v>0</v>
      </c>
      <c r="BA20" s="1">
        <v>2</v>
      </c>
    </row>
    <row r="21" spans="1:53" ht="13.5" thickBot="1" x14ac:dyDescent="0.25">
      <c r="A21" s="224"/>
      <c r="B21" s="225" t="s">
        <v>84</v>
      </c>
      <c r="C21" s="226"/>
      <c r="D21" s="227"/>
      <c r="E21" s="228"/>
      <c r="F21" s="229"/>
      <c r="G21" s="229"/>
      <c r="H21" s="325">
        <f>SUM(I13:I20)</f>
        <v>0</v>
      </c>
      <c r="I21" s="326"/>
    </row>
    <row r="23" spans="1:53" x14ac:dyDescent="0.2">
      <c r="B23" s="14"/>
      <c r="F23" s="230"/>
      <c r="G23" s="231"/>
      <c r="H23" s="231"/>
      <c r="I23" s="46"/>
    </row>
    <row r="24" spans="1:53" x14ac:dyDescent="0.2">
      <c r="F24" s="230"/>
      <c r="G24" s="231"/>
      <c r="H24" s="231"/>
      <c r="I24" s="46"/>
    </row>
    <row r="25" spans="1:53" x14ac:dyDescent="0.2">
      <c r="F25" s="230"/>
      <c r="G25" s="231"/>
      <c r="H25" s="231"/>
      <c r="I25" s="46"/>
    </row>
    <row r="26" spans="1:53" x14ac:dyDescent="0.2">
      <c r="F26" s="230"/>
      <c r="G26" s="231"/>
      <c r="H26" s="231"/>
      <c r="I26" s="46"/>
    </row>
    <row r="27" spans="1:53" x14ac:dyDescent="0.2">
      <c r="F27" s="230"/>
      <c r="G27" s="231"/>
      <c r="H27" s="231"/>
      <c r="I27" s="46"/>
    </row>
    <row r="28" spans="1:53" x14ac:dyDescent="0.2">
      <c r="F28" s="230"/>
      <c r="G28" s="231"/>
      <c r="H28" s="231"/>
      <c r="I28" s="46"/>
    </row>
    <row r="29" spans="1:53" x14ac:dyDescent="0.2">
      <c r="F29" s="230"/>
      <c r="G29" s="231"/>
      <c r="H29" s="231"/>
      <c r="I29" s="46"/>
    </row>
    <row r="30" spans="1:53" x14ac:dyDescent="0.2">
      <c r="F30" s="230"/>
      <c r="G30" s="231"/>
      <c r="H30" s="231"/>
      <c r="I30" s="46"/>
    </row>
    <row r="31" spans="1:53" x14ac:dyDescent="0.2">
      <c r="F31" s="230"/>
      <c r="G31" s="231"/>
      <c r="H31" s="231"/>
      <c r="I31" s="46"/>
    </row>
    <row r="32" spans="1:53" x14ac:dyDescent="0.2">
      <c r="F32" s="230"/>
      <c r="G32" s="231"/>
      <c r="H32" s="231"/>
      <c r="I32" s="46"/>
    </row>
    <row r="33" spans="6:9" x14ac:dyDescent="0.2">
      <c r="F33" s="230"/>
      <c r="G33" s="231"/>
      <c r="H33" s="231"/>
      <c r="I33" s="46"/>
    </row>
    <row r="34" spans="6:9" x14ac:dyDescent="0.2">
      <c r="F34" s="230"/>
      <c r="G34" s="231"/>
      <c r="H34" s="231"/>
      <c r="I34" s="46"/>
    </row>
    <row r="35" spans="6:9" x14ac:dyDescent="0.2">
      <c r="F35" s="230"/>
      <c r="G35" s="231"/>
      <c r="H35" s="231"/>
      <c r="I35" s="46"/>
    </row>
    <row r="36" spans="6:9" x14ac:dyDescent="0.2">
      <c r="F36" s="230"/>
      <c r="G36" s="231"/>
      <c r="H36" s="231"/>
      <c r="I36" s="46"/>
    </row>
    <row r="37" spans="6:9" x14ac:dyDescent="0.2">
      <c r="F37" s="230"/>
      <c r="G37" s="231"/>
      <c r="H37" s="231"/>
      <c r="I37" s="46"/>
    </row>
    <row r="38" spans="6:9" x14ac:dyDescent="0.2">
      <c r="F38" s="230"/>
      <c r="G38" s="231"/>
      <c r="H38" s="231"/>
      <c r="I38" s="46"/>
    </row>
    <row r="39" spans="6:9" x14ac:dyDescent="0.2">
      <c r="F39" s="230"/>
      <c r="G39" s="231"/>
      <c r="H39" s="231"/>
      <c r="I39" s="46"/>
    </row>
    <row r="40" spans="6:9" x14ac:dyDescent="0.2">
      <c r="F40" s="230"/>
      <c r="G40" s="231"/>
      <c r="H40" s="231"/>
      <c r="I40" s="46"/>
    </row>
    <row r="41" spans="6:9" x14ac:dyDescent="0.2">
      <c r="F41" s="230"/>
      <c r="G41" s="231"/>
      <c r="H41" s="231"/>
      <c r="I41" s="46"/>
    </row>
    <row r="42" spans="6:9" x14ac:dyDescent="0.2">
      <c r="F42" s="230"/>
      <c r="G42" s="231"/>
      <c r="H42" s="231"/>
      <c r="I42" s="46"/>
    </row>
    <row r="43" spans="6:9" x14ac:dyDescent="0.2">
      <c r="F43" s="230"/>
      <c r="G43" s="231"/>
      <c r="H43" s="231"/>
      <c r="I43" s="46"/>
    </row>
    <row r="44" spans="6:9" x14ac:dyDescent="0.2">
      <c r="F44" s="230"/>
      <c r="G44" s="231"/>
      <c r="H44" s="231"/>
      <c r="I44" s="46"/>
    </row>
    <row r="45" spans="6:9" x14ac:dyDescent="0.2">
      <c r="F45" s="230"/>
      <c r="G45" s="231"/>
      <c r="H45" s="231"/>
      <c r="I45" s="46"/>
    </row>
    <row r="46" spans="6:9" x14ac:dyDescent="0.2">
      <c r="F46" s="230"/>
      <c r="G46" s="231"/>
      <c r="H46" s="231"/>
      <c r="I46" s="46"/>
    </row>
    <row r="47" spans="6:9" x14ac:dyDescent="0.2">
      <c r="F47" s="230"/>
      <c r="G47" s="231"/>
      <c r="H47" s="231"/>
      <c r="I47" s="46"/>
    </row>
    <row r="48" spans="6:9" x14ac:dyDescent="0.2">
      <c r="F48" s="230"/>
      <c r="G48" s="231"/>
      <c r="H48" s="231"/>
      <c r="I48" s="46"/>
    </row>
    <row r="49" spans="6:9" x14ac:dyDescent="0.2">
      <c r="F49" s="230"/>
      <c r="G49" s="231"/>
      <c r="H49" s="231"/>
      <c r="I49" s="46"/>
    </row>
    <row r="50" spans="6:9" x14ac:dyDescent="0.2">
      <c r="F50" s="230"/>
      <c r="G50" s="231"/>
      <c r="H50" s="231"/>
      <c r="I50" s="46"/>
    </row>
    <row r="51" spans="6:9" x14ac:dyDescent="0.2">
      <c r="F51" s="230"/>
      <c r="G51" s="231"/>
      <c r="H51" s="231"/>
      <c r="I51" s="46"/>
    </row>
    <row r="52" spans="6:9" x14ac:dyDescent="0.2">
      <c r="F52" s="230"/>
      <c r="G52" s="231"/>
      <c r="H52" s="231"/>
      <c r="I52" s="46"/>
    </row>
    <row r="53" spans="6:9" x14ac:dyDescent="0.2">
      <c r="F53" s="230"/>
      <c r="G53" s="231"/>
      <c r="H53" s="231"/>
      <c r="I53" s="46"/>
    </row>
    <row r="54" spans="6:9" x14ac:dyDescent="0.2">
      <c r="F54" s="230"/>
      <c r="G54" s="231"/>
      <c r="H54" s="231"/>
      <c r="I54" s="46"/>
    </row>
    <row r="55" spans="6:9" x14ac:dyDescent="0.2">
      <c r="F55" s="230"/>
      <c r="G55" s="231"/>
      <c r="H55" s="231"/>
      <c r="I55" s="46"/>
    </row>
    <row r="56" spans="6:9" x14ac:dyDescent="0.2">
      <c r="F56" s="230"/>
      <c r="G56" s="231"/>
      <c r="H56" s="231"/>
      <c r="I56" s="46"/>
    </row>
    <row r="57" spans="6:9" x14ac:dyDescent="0.2">
      <c r="F57" s="230"/>
      <c r="G57" s="231"/>
      <c r="H57" s="231"/>
      <c r="I57" s="46"/>
    </row>
    <row r="58" spans="6:9" x14ac:dyDescent="0.2">
      <c r="F58" s="230"/>
      <c r="G58" s="231"/>
      <c r="H58" s="231"/>
      <c r="I58" s="46"/>
    </row>
    <row r="59" spans="6:9" x14ac:dyDescent="0.2">
      <c r="F59" s="230"/>
      <c r="G59" s="231"/>
      <c r="H59" s="231"/>
      <c r="I59" s="46"/>
    </row>
    <row r="60" spans="6:9" x14ac:dyDescent="0.2">
      <c r="F60" s="230"/>
      <c r="G60" s="231"/>
      <c r="H60" s="231"/>
      <c r="I60" s="46"/>
    </row>
    <row r="61" spans="6:9" x14ac:dyDescent="0.2">
      <c r="F61" s="230"/>
      <c r="G61" s="231"/>
      <c r="H61" s="231"/>
      <c r="I61" s="46"/>
    </row>
    <row r="62" spans="6:9" x14ac:dyDescent="0.2">
      <c r="F62" s="230"/>
      <c r="G62" s="231"/>
      <c r="H62" s="231"/>
      <c r="I62" s="46"/>
    </row>
    <row r="63" spans="6:9" x14ac:dyDescent="0.2">
      <c r="F63" s="230"/>
      <c r="G63" s="231"/>
      <c r="H63" s="231"/>
      <c r="I63" s="46"/>
    </row>
    <row r="64" spans="6:9" x14ac:dyDescent="0.2">
      <c r="F64" s="230"/>
      <c r="G64" s="231"/>
      <c r="H64" s="231"/>
      <c r="I64" s="46"/>
    </row>
    <row r="65" spans="6:9" x14ac:dyDescent="0.2">
      <c r="F65" s="230"/>
      <c r="G65" s="231"/>
      <c r="H65" s="231"/>
      <c r="I65" s="46"/>
    </row>
    <row r="66" spans="6:9" x14ac:dyDescent="0.2">
      <c r="F66" s="230"/>
      <c r="G66" s="231"/>
      <c r="H66" s="231"/>
      <c r="I66" s="46"/>
    </row>
    <row r="67" spans="6:9" x14ac:dyDescent="0.2">
      <c r="F67" s="230"/>
      <c r="G67" s="231"/>
      <c r="H67" s="231"/>
      <c r="I67" s="46"/>
    </row>
    <row r="68" spans="6:9" x14ac:dyDescent="0.2">
      <c r="F68" s="230"/>
      <c r="G68" s="231"/>
      <c r="H68" s="231"/>
      <c r="I68" s="46"/>
    </row>
    <row r="69" spans="6:9" x14ac:dyDescent="0.2">
      <c r="F69" s="230"/>
      <c r="G69" s="231"/>
      <c r="H69" s="231"/>
      <c r="I69" s="46"/>
    </row>
    <row r="70" spans="6:9" x14ac:dyDescent="0.2">
      <c r="F70" s="230"/>
      <c r="G70" s="231"/>
      <c r="H70" s="231"/>
      <c r="I70" s="46"/>
    </row>
    <row r="71" spans="6:9" x14ac:dyDescent="0.2">
      <c r="F71" s="230"/>
      <c r="G71" s="231"/>
      <c r="H71" s="231"/>
      <c r="I71" s="46"/>
    </row>
    <row r="72" spans="6:9" x14ac:dyDescent="0.2">
      <c r="F72" s="230"/>
      <c r="G72" s="231"/>
      <c r="H72" s="231"/>
      <c r="I72" s="46"/>
    </row>
  </sheetData>
  <mergeCells count="4">
    <mergeCell ref="A1:B1"/>
    <mergeCell ref="A2:B2"/>
    <mergeCell ref="G2:I2"/>
    <mergeCell ref="H21:I2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/>
  <dimension ref="A1:CB100"/>
  <sheetViews>
    <sheetView showGridLines="0" showZeros="0" zoomScaleNormal="100" zoomScaleSheetLayoutView="100" workbookViewId="0">
      <selection activeCell="J1" sqref="J1:J65536 K1:K65536"/>
    </sheetView>
  </sheetViews>
  <sheetFormatPr defaultRowHeight="12.75" x14ac:dyDescent="0.2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hidden="1" customWidth="1"/>
    <col min="9" max="9" width="11.5703125" style="232" hidden="1" customWidth="1"/>
    <col min="10" max="10" width="11" style="232" hidden="1" customWidth="1"/>
    <col min="11" max="11" width="10.42578125" style="232" hidden="1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 x14ac:dyDescent="0.25">
      <c r="A1" s="329" t="s">
        <v>102</v>
      </c>
      <c r="B1" s="329"/>
      <c r="C1" s="329"/>
      <c r="D1" s="329"/>
      <c r="E1" s="329"/>
      <c r="F1" s="329"/>
      <c r="G1" s="329"/>
    </row>
    <row r="2" spans="1:80" ht="14.25" customHeight="1" thickBot="1" x14ac:dyDescent="0.25">
      <c r="B2" s="233"/>
      <c r="C2" s="234"/>
      <c r="D2" s="234"/>
      <c r="E2" s="235"/>
      <c r="F2" s="234"/>
      <c r="G2" s="234"/>
    </row>
    <row r="3" spans="1:80" ht="13.5" thickTop="1" x14ac:dyDescent="0.2">
      <c r="A3" s="318" t="s">
        <v>2</v>
      </c>
      <c r="B3" s="319"/>
      <c r="C3" s="186" t="s">
        <v>105</v>
      </c>
      <c r="D3" s="236"/>
      <c r="E3" s="237" t="s">
        <v>85</v>
      </c>
      <c r="F3" s="238" t="str">
        <f>'1 02 Rek'!H1</f>
        <v>02</v>
      </c>
      <c r="G3" s="239"/>
    </row>
    <row r="4" spans="1:80" ht="13.5" thickBot="1" x14ac:dyDescent="0.25">
      <c r="A4" s="330" t="s">
        <v>76</v>
      </c>
      <c r="B4" s="321"/>
      <c r="C4" s="192" t="s">
        <v>107</v>
      </c>
      <c r="D4" s="240"/>
      <c r="E4" s="331" t="str">
        <f>'1 02 Rek'!G2</f>
        <v>Ostatní náklady</v>
      </c>
      <c r="F4" s="332"/>
      <c r="G4" s="333"/>
    </row>
    <row r="5" spans="1:80" ht="13.5" thickTop="1" x14ac:dyDescent="0.2">
      <c r="A5" s="241"/>
      <c r="G5" s="243"/>
    </row>
    <row r="6" spans="1:80" ht="27" customHeight="1" x14ac:dyDescent="0.2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 x14ac:dyDescent="0.2">
      <c r="A7" s="249" t="s">
        <v>97</v>
      </c>
      <c r="B7" s="250" t="s">
        <v>142</v>
      </c>
      <c r="C7" s="251" t="s">
        <v>143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 ht="22.5" x14ac:dyDescent="0.2">
      <c r="A8" s="260">
        <v>1</v>
      </c>
      <c r="B8" s="261" t="s">
        <v>145</v>
      </c>
      <c r="C8" s="262" t="s">
        <v>146</v>
      </c>
      <c r="D8" s="263" t="s">
        <v>147</v>
      </c>
      <c r="E8" s="264">
        <v>1</v>
      </c>
      <c r="F8" s="264">
        <v>0</v>
      </c>
      <c r="G8" s="265">
        <f>E8*F8</f>
        <v>0</v>
      </c>
      <c r="H8" s="266">
        <v>0</v>
      </c>
      <c r="I8" s="267">
        <f>E8*H8</f>
        <v>0</v>
      </c>
      <c r="J8" s="266">
        <v>0</v>
      </c>
      <c r="K8" s="267">
        <f>E8*J8</f>
        <v>0</v>
      </c>
      <c r="O8" s="259">
        <v>2</v>
      </c>
      <c r="AA8" s="232">
        <v>1</v>
      </c>
      <c r="AB8" s="232">
        <v>1</v>
      </c>
      <c r="AC8" s="232">
        <v>1</v>
      </c>
      <c r="AZ8" s="232">
        <v>4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1</v>
      </c>
    </row>
    <row r="9" spans="1:80" x14ac:dyDescent="0.2">
      <c r="A9" s="268"/>
      <c r="B9" s="269"/>
      <c r="C9" s="334" t="s">
        <v>148</v>
      </c>
      <c r="D9" s="335"/>
      <c r="E9" s="335"/>
      <c r="F9" s="335"/>
      <c r="G9" s="336"/>
      <c r="I9" s="270"/>
      <c r="K9" s="270"/>
      <c r="L9" s="271" t="s">
        <v>148</v>
      </c>
      <c r="O9" s="259">
        <v>3</v>
      </c>
    </row>
    <row r="10" spans="1:80" x14ac:dyDescent="0.2">
      <c r="A10" s="268"/>
      <c r="B10" s="269"/>
      <c r="C10" s="334" t="s">
        <v>149</v>
      </c>
      <c r="D10" s="335"/>
      <c r="E10" s="335"/>
      <c r="F10" s="335"/>
      <c r="G10" s="336"/>
      <c r="I10" s="270"/>
      <c r="K10" s="270"/>
      <c r="L10" s="271" t="s">
        <v>149</v>
      </c>
      <c r="O10" s="259">
        <v>3</v>
      </c>
    </row>
    <row r="11" spans="1:80" x14ac:dyDescent="0.2">
      <c r="A11" s="260">
        <v>2</v>
      </c>
      <c r="B11" s="261" t="s">
        <v>150</v>
      </c>
      <c r="C11" s="262" t="s">
        <v>151</v>
      </c>
      <c r="D11" s="263" t="s">
        <v>147</v>
      </c>
      <c r="E11" s="264">
        <v>1</v>
      </c>
      <c r="F11" s="264">
        <v>0</v>
      </c>
      <c r="G11" s="265">
        <f>E11*F11</f>
        <v>0</v>
      </c>
      <c r="H11" s="266">
        <v>0</v>
      </c>
      <c r="I11" s="267">
        <f>E11*H11</f>
        <v>0</v>
      </c>
      <c r="J11" s="266">
        <v>0</v>
      </c>
      <c r="K11" s="267">
        <f>E11*J11</f>
        <v>0</v>
      </c>
      <c r="O11" s="259">
        <v>2</v>
      </c>
      <c r="AA11" s="232">
        <v>1</v>
      </c>
      <c r="AB11" s="232">
        <v>1</v>
      </c>
      <c r="AC11" s="232">
        <v>1</v>
      </c>
      <c r="AZ11" s="232">
        <v>4</v>
      </c>
      <c r="BA11" s="232">
        <f>IF(AZ11=1,G11,0)</f>
        <v>0</v>
      </c>
      <c r="BB11" s="232">
        <f>IF(AZ11=2,G11,0)</f>
        <v>0</v>
      </c>
      <c r="BC11" s="232">
        <f>IF(AZ11=3,G11,0)</f>
        <v>0</v>
      </c>
      <c r="BD11" s="232">
        <f>IF(AZ11=4,G11,0)</f>
        <v>0</v>
      </c>
      <c r="BE11" s="232">
        <f>IF(AZ11=5,G11,0)</f>
        <v>0</v>
      </c>
      <c r="CA11" s="259">
        <v>1</v>
      </c>
      <c r="CB11" s="259">
        <v>1</v>
      </c>
    </row>
    <row r="12" spans="1:80" x14ac:dyDescent="0.2">
      <c r="A12" s="268"/>
      <c r="B12" s="269"/>
      <c r="C12" s="334" t="s">
        <v>152</v>
      </c>
      <c r="D12" s="335"/>
      <c r="E12" s="335"/>
      <c r="F12" s="335"/>
      <c r="G12" s="336"/>
      <c r="I12" s="270"/>
      <c r="K12" s="270"/>
      <c r="L12" s="271" t="s">
        <v>152</v>
      </c>
      <c r="O12" s="259">
        <v>3</v>
      </c>
    </row>
    <row r="13" spans="1:80" x14ac:dyDescent="0.2">
      <c r="A13" s="268"/>
      <c r="B13" s="272"/>
      <c r="C13" s="327" t="s">
        <v>98</v>
      </c>
      <c r="D13" s="328"/>
      <c r="E13" s="273">
        <v>1</v>
      </c>
      <c r="F13" s="274"/>
      <c r="G13" s="275"/>
      <c r="H13" s="276"/>
      <c r="I13" s="270"/>
      <c r="J13" s="277"/>
      <c r="K13" s="270"/>
      <c r="M13" s="271">
        <v>1</v>
      </c>
      <c r="O13" s="259"/>
    </row>
    <row r="14" spans="1:80" x14ac:dyDescent="0.2">
      <c r="A14" s="260">
        <v>3</v>
      </c>
      <c r="B14" s="261" t="s">
        <v>153</v>
      </c>
      <c r="C14" s="262" t="s">
        <v>154</v>
      </c>
      <c r="D14" s="263" t="s">
        <v>147</v>
      </c>
      <c r="E14" s="264">
        <v>1</v>
      </c>
      <c r="F14" s="264">
        <v>0</v>
      </c>
      <c r="G14" s="265">
        <f>E14*F14</f>
        <v>0</v>
      </c>
      <c r="H14" s="266">
        <v>0</v>
      </c>
      <c r="I14" s="267">
        <f>E14*H14</f>
        <v>0</v>
      </c>
      <c r="J14" s="266">
        <v>0</v>
      </c>
      <c r="K14" s="267">
        <f>E14*J14</f>
        <v>0</v>
      </c>
      <c r="O14" s="259">
        <v>2</v>
      </c>
      <c r="AA14" s="232">
        <v>1</v>
      </c>
      <c r="AB14" s="232">
        <v>1</v>
      </c>
      <c r="AC14" s="232">
        <v>1</v>
      </c>
      <c r="AZ14" s="232">
        <v>4</v>
      </c>
      <c r="BA14" s="232">
        <f>IF(AZ14=1,G14,0)</f>
        <v>0</v>
      </c>
      <c r="BB14" s="232">
        <f>IF(AZ14=2,G14,0)</f>
        <v>0</v>
      </c>
      <c r="BC14" s="232">
        <f>IF(AZ14=3,G14,0)</f>
        <v>0</v>
      </c>
      <c r="BD14" s="232">
        <f>IF(AZ14=4,G14,0)</f>
        <v>0</v>
      </c>
      <c r="BE14" s="232">
        <f>IF(AZ14=5,G14,0)</f>
        <v>0</v>
      </c>
      <c r="CA14" s="259">
        <v>1</v>
      </c>
      <c r="CB14" s="259">
        <v>1</v>
      </c>
    </row>
    <row r="15" spans="1:80" ht="22.5" x14ac:dyDescent="0.2">
      <c r="A15" s="268"/>
      <c r="B15" s="269"/>
      <c r="C15" s="334" t="s">
        <v>155</v>
      </c>
      <c r="D15" s="335"/>
      <c r="E15" s="335"/>
      <c r="F15" s="335"/>
      <c r="G15" s="336"/>
      <c r="I15" s="270"/>
      <c r="K15" s="270"/>
      <c r="L15" s="271" t="s">
        <v>155</v>
      </c>
      <c r="O15" s="259">
        <v>3</v>
      </c>
    </row>
    <row r="16" spans="1:80" ht="22.5" x14ac:dyDescent="0.2">
      <c r="A16" s="268"/>
      <c r="B16" s="269"/>
      <c r="C16" s="334" t="s">
        <v>156</v>
      </c>
      <c r="D16" s="335"/>
      <c r="E16" s="335"/>
      <c r="F16" s="335"/>
      <c r="G16" s="336"/>
      <c r="I16" s="270"/>
      <c r="K16" s="270"/>
      <c r="L16" s="271" t="s">
        <v>156</v>
      </c>
      <c r="O16" s="259">
        <v>3</v>
      </c>
    </row>
    <row r="17" spans="1:80" ht="22.5" x14ac:dyDescent="0.2">
      <c r="A17" s="268"/>
      <c r="B17" s="269"/>
      <c r="C17" s="334" t="s">
        <v>157</v>
      </c>
      <c r="D17" s="335"/>
      <c r="E17" s="335"/>
      <c r="F17" s="335"/>
      <c r="G17" s="336"/>
      <c r="I17" s="270"/>
      <c r="K17" s="270"/>
      <c r="L17" s="271" t="s">
        <v>157</v>
      </c>
      <c r="O17" s="259">
        <v>3</v>
      </c>
    </row>
    <row r="18" spans="1:80" x14ac:dyDescent="0.2">
      <c r="A18" s="268"/>
      <c r="B18" s="269"/>
      <c r="C18" s="334" t="s">
        <v>158</v>
      </c>
      <c r="D18" s="335"/>
      <c r="E18" s="335"/>
      <c r="F18" s="335"/>
      <c r="G18" s="336"/>
      <c r="I18" s="270"/>
      <c r="K18" s="270"/>
      <c r="L18" s="271" t="s">
        <v>158</v>
      </c>
      <c r="O18" s="259">
        <v>3</v>
      </c>
    </row>
    <row r="19" spans="1:80" ht="22.5" x14ac:dyDescent="0.2">
      <c r="A19" s="268"/>
      <c r="B19" s="269"/>
      <c r="C19" s="334" t="s">
        <v>159</v>
      </c>
      <c r="D19" s="335"/>
      <c r="E19" s="335"/>
      <c r="F19" s="335"/>
      <c r="G19" s="336"/>
      <c r="I19" s="270"/>
      <c r="K19" s="270"/>
      <c r="L19" s="271" t="s">
        <v>159</v>
      </c>
      <c r="O19" s="259">
        <v>3</v>
      </c>
    </row>
    <row r="20" spans="1:80" x14ac:dyDescent="0.2">
      <c r="A20" s="268"/>
      <c r="B20" s="269"/>
      <c r="C20" s="334"/>
      <c r="D20" s="335"/>
      <c r="E20" s="335"/>
      <c r="F20" s="335"/>
      <c r="G20" s="336"/>
      <c r="I20" s="270"/>
      <c r="K20" s="270"/>
      <c r="L20" s="271"/>
      <c r="O20" s="259">
        <v>3</v>
      </c>
    </row>
    <row r="21" spans="1:80" ht="22.5" x14ac:dyDescent="0.2">
      <c r="A21" s="260">
        <v>4</v>
      </c>
      <c r="B21" s="261" t="s">
        <v>160</v>
      </c>
      <c r="C21" s="262" t="s">
        <v>161</v>
      </c>
      <c r="D21" s="263" t="s">
        <v>147</v>
      </c>
      <c r="E21" s="264">
        <v>1</v>
      </c>
      <c r="F21" s="264">
        <v>0</v>
      </c>
      <c r="G21" s="265">
        <f>E21*F21</f>
        <v>0</v>
      </c>
      <c r="H21" s="266">
        <v>0</v>
      </c>
      <c r="I21" s="267">
        <f>E21*H21</f>
        <v>0</v>
      </c>
      <c r="J21" s="266">
        <v>0</v>
      </c>
      <c r="K21" s="267">
        <f>E21*J21</f>
        <v>0</v>
      </c>
      <c r="O21" s="259">
        <v>2</v>
      </c>
      <c r="AA21" s="232">
        <v>1</v>
      </c>
      <c r="AB21" s="232">
        <v>1</v>
      </c>
      <c r="AC21" s="232">
        <v>1</v>
      </c>
      <c r="AZ21" s="232">
        <v>4</v>
      </c>
      <c r="BA21" s="232">
        <f>IF(AZ21=1,G21,0)</f>
        <v>0</v>
      </c>
      <c r="BB21" s="232">
        <f>IF(AZ21=2,G21,0)</f>
        <v>0</v>
      </c>
      <c r="BC21" s="232">
        <f>IF(AZ21=3,G21,0)</f>
        <v>0</v>
      </c>
      <c r="BD21" s="232">
        <f>IF(AZ21=4,G21,0)</f>
        <v>0</v>
      </c>
      <c r="BE21" s="232">
        <f>IF(AZ21=5,G21,0)</f>
        <v>0</v>
      </c>
      <c r="CA21" s="259">
        <v>1</v>
      </c>
      <c r="CB21" s="259">
        <v>1</v>
      </c>
    </row>
    <row r="22" spans="1:80" ht="22.5" x14ac:dyDescent="0.2">
      <c r="A22" s="268"/>
      <c r="B22" s="269"/>
      <c r="C22" s="334" t="s">
        <v>162</v>
      </c>
      <c r="D22" s="335"/>
      <c r="E22" s="335"/>
      <c r="F22" s="335"/>
      <c r="G22" s="336"/>
      <c r="I22" s="270"/>
      <c r="K22" s="270"/>
      <c r="L22" s="271" t="s">
        <v>162</v>
      </c>
      <c r="O22" s="259">
        <v>3</v>
      </c>
    </row>
    <row r="23" spans="1:80" x14ac:dyDescent="0.2">
      <c r="A23" s="268"/>
      <c r="B23" s="269"/>
      <c r="C23" s="334" t="s">
        <v>163</v>
      </c>
      <c r="D23" s="335"/>
      <c r="E23" s="335"/>
      <c r="F23" s="335"/>
      <c r="G23" s="336"/>
      <c r="I23" s="270"/>
      <c r="K23" s="270"/>
      <c r="L23" s="271" t="s">
        <v>163</v>
      </c>
      <c r="O23" s="259">
        <v>3</v>
      </c>
    </row>
    <row r="24" spans="1:80" x14ac:dyDescent="0.2">
      <c r="A24" s="268"/>
      <c r="B24" s="269"/>
      <c r="C24" s="334" t="s">
        <v>164</v>
      </c>
      <c r="D24" s="335"/>
      <c r="E24" s="335"/>
      <c r="F24" s="335"/>
      <c r="G24" s="336"/>
      <c r="I24" s="270"/>
      <c r="K24" s="270"/>
      <c r="L24" s="271" t="s">
        <v>164</v>
      </c>
      <c r="O24" s="259">
        <v>3</v>
      </c>
    </row>
    <row r="25" spans="1:80" ht="33.75" x14ac:dyDescent="0.2">
      <c r="A25" s="268"/>
      <c r="B25" s="269"/>
      <c r="C25" s="334" t="s">
        <v>165</v>
      </c>
      <c r="D25" s="335"/>
      <c r="E25" s="335"/>
      <c r="F25" s="335"/>
      <c r="G25" s="336"/>
      <c r="I25" s="270"/>
      <c r="K25" s="270"/>
      <c r="L25" s="271" t="s">
        <v>165</v>
      </c>
      <c r="O25" s="259">
        <v>3</v>
      </c>
    </row>
    <row r="26" spans="1:80" x14ac:dyDescent="0.2">
      <c r="A26" s="268"/>
      <c r="B26" s="269"/>
      <c r="C26" s="334" t="s">
        <v>166</v>
      </c>
      <c r="D26" s="335"/>
      <c r="E26" s="335"/>
      <c r="F26" s="335"/>
      <c r="G26" s="336"/>
      <c r="I26" s="270"/>
      <c r="K26" s="270"/>
      <c r="L26" s="271" t="s">
        <v>166</v>
      </c>
      <c r="O26" s="259">
        <v>3</v>
      </c>
    </row>
    <row r="27" spans="1:80" x14ac:dyDescent="0.2">
      <c r="A27" s="278"/>
      <c r="B27" s="279" t="s">
        <v>100</v>
      </c>
      <c r="C27" s="280" t="s">
        <v>144</v>
      </c>
      <c r="D27" s="281"/>
      <c r="E27" s="282"/>
      <c r="F27" s="283"/>
      <c r="G27" s="284">
        <f>SUM(G7:G26)</f>
        <v>0</v>
      </c>
      <c r="H27" s="285"/>
      <c r="I27" s="286">
        <f>SUM(I7:I26)</f>
        <v>0</v>
      </c>
      <c r="J27" s="285"/>
      <c r="K27" s="286">
        <f>SUM(K7:K26)</f>
        <v>0</v>
      </c>
      <c r="O27" s="259">
        <v>4</v>
      </c>
      <c r="BA27" s="287">
        <f>SUM(BA7:BA26)</f>
        <v>0</v>
      </c>
      <c r="BB27" s="287">
        <f>SUM(BB7:BB26)</f>
        <v>0</v>
      </c>
      <c r="BC27" s="287">
        <f>SUM(BC7:BC26)</f>
        <v>0</v>
      </c>
      <c r="BD27" s="287">
        <f>SUM(BD7:BD26)</f>
        <v>0</v>
      </c>
      <c r="BE27" s="287">
        <f>SUM(BE7:BE26)</f>
        <v>0</v>
      </c>
    </row>
    <row r="28" spans="1:80" x14ac:dyDescent="0.2">
      <c r="E28" s="232"/>
    </row>
    <row r="29" spans="1:80" x14ac:dyDescent="0.2">
      <c r="E29" s="232"/>
    </row>
    <row r="30" spans="1:80" x14ac:dyDescent="0.2">
      <c r="E30" s="232"/>
    </row>
    <row r="31" spans="1:80" x14ac:dyDescent="0.2">
      <c r="E31" s="232"/>
    </row>
    <row r="32" spans="1:80" x14ac:dyDescent="0.2">
      <c r="E32" s="232"/>
    </row>
    <row r="33" spans="5:5" x14ac:dyDescent="0.2">
      <c r="E33" s="232"/>
    </row>
    <row r="34" spans="5:5" x14ac:dyDescent="0.2">
      <c r="E34" s="232"/>
    </row>
    <row r="35" spans="5:5" x14ac:dyDescent="0.2">
      <c r="E35" s="232"/>
    </row>
    <row r="36" spans="5:5" x14ac:dyDescent="0.2">
      <c r="E36" s="232"/>
    </row>
    <row r="37" spans="5:5" x14ac:dyDescent="0.2">
      <c r="E37" s="232"/>
    </row>
    <row r="38" spans="5:5" x14ac:dyDescent="0.2">
      <c r="E38" s="232"/>
    </row>
    <row r="39" spans="5:5" x14ac:dyDescent="0.2">
      <c r="E39" s="232"/>
    </row>
    <row r="40" spans="5:5" x14ac:dyDescent="0.2">
      <c r="E40" s="232"/>
    </row>
    <row r="41" spans="5:5" x14ac:dyDescent="0.2">
      <c r="E41" s="232"/>
    </row>
    <row r="42" spans="5:5" x14ac:dyDescent="0.2">
      <c r="E42" s="232"/>
    </row>
    <row r="43" spans="5:5" x14ac:dyDescent="0.2">
      <c r="E43" s="232"/>
    </row>
    <row r="44" spans="5:5" x14ac:dyDescent="0.2">
      <c r="E44" s="232"/>
    </row>
    <row r="45" spans="5:5" x14ac:dyDescent="0.2">
      <c r="E45" s="232"/>
    </row>
    <row r="46" spans="5:5" x14ac:dyDescent="0.2">
      <c r="E46" s="232"/>
    </row>
    <row r="47" spans="5:5" x14ac:dyDescent="0.2">
      <c r="E47" s="232"/>
    </row>
    <row r="48" spans="5:5" x14ac:dyDescent="0.2">
      <c r="E48" s="232"/>
    </row>
    <row r="49" spans="1:7" x14ac:dyDescent="0.2">
      <c r="E49" s="232"/>
    </row>
    <row r="50" spans="1:7" x14ac:dyDescent="0.2">
      <c r="E50" s="232"/>
    </row>
    <row r="51" spans="1:7" x14ac:dyDescent="0.2">
      <c r="A51" s="277"/>
      <c r="B51" s="277"/>
      <c r="C51" s="277"/>
      <c r="D51" s="277"/>
      <c r="E51" s="277"/>
      <c r="F51" s="277"/>
      <c r="G51" s="277"/>
    </row>
    <row r="52" spans="1:7" x14ac:dyDescent="0.2">
      <c r="A52" s="277"/>
      <c r="B52" s="277"/>
      <c r="C52" s="277"/>
      <c r="D52" s="277"/>
      <c r="E52" s="277"/>
      <c r="F52" s="277"/>
      <c r="G52" s="277"/>
    </row>
    <row r="53" spans="1:7" x14ac:dyDescent="0.2">
      <c r="A53" s="277"/>
      <c r="B53" s="277"/>
      <c r="C53" s="277"/>
      <c r="D53" s="277"/>
      <c r="E53" s="277"/>
      <c r="F53" s="277"/>
      <c r="G53" s="277"/>
    </row>
    <row r="54" spans="1:7" x14ac:dyDescent="0.2">
      <c r="A54" s="277"/>
      <c r="B54" s="277"/>
      <c r="C54" s="277"/>
      <c r="D54" s="277"/>
      <c r="E54" s="277"/>
      <c r="F54" s="277"/>
      <c r="G54" s="277"/>
    </row>
    <row r="55" spans="1:7" x14ac:dyDescent="0.2">
      <c r="E55" s="232"/>
    </row>
    <row r="56" spans="1:7" x14ac:dyDescent="0.2">
      <c r="E56" s="232"/>
    </row>
    <row r="57" spans="1:7" x14ac:dyDescent="0.2">
      <c r="E57" s="232"/>
    </row>
    <row r="58" spans="1:7" x14ac:dyDescent="0.2">
      <c r="E58" s="232"/>
    </row>
    <row r="59" spans="1:7" x14ac:dyDescent="0.2">
      <c r="E59" s="232"/>
    </row>
    <row r="60" spans="1:7" x14ac:dyDescent="0.2">
      <c r="E60" s="232"/>
    </row>
    <row r="61" spans="1:7" x14ac:dyDescent="0.2">
      <c r="E61" s="232"/>
    </row>
    <row r="62" spans="1:7" x14ac:dyDescent="0.2">
      <c r="E62" s="232"/>
    </row>
    <row r="63" spans="1:7" x14ac:dyDescent="0.2">
      <c r="E63" s="232"/>
    </row>
    <row r="64" spans="1:7" x14ac:dyDescent="0.2">
      <c r="E64" s="232"/>
    </row>
    <row r="65" spans="5:5" x14ac:dyDescent="0.2">
      <c r="E65" s="232"/>
    </row>
    <row r="66" spans="5:5" x14ac:dyDescent="0.2">
      <c r="E66" s="232"/>
    </row>
    <row r="67" spans="5:5" x14ac:dyDescent="0.2">
      <c r="E67" s="232"/>
    </row>
    <row r="68" spans="5:5" x14ac:dyDescent="0.2">
      <c r="E68" s="232"/>
    </row>
    <row r="69" spans="5:5" x14ac:dyDescent="0.2">
      <c r="E69" s="232"/>
    </row>
    <row r="70" spans="5:5" x14ac:dyDescent="0.2">
      <c r="E70" s="232"/>
    </row>
    <row r="71" spans="5:5" x14ac:dyDescent="0.2">
      <c r="E71" s="232"/>
    </row>
    <row r="72" spans="5:5" x14ac:dyDescent="0.2">
      <c r="E72" s="232"/>
    </row>
    <row r="73" spans="5:5" x14ac:dyDescent="0.2">
      <c r="E73" s="232"/>
    </row>
    <row r="74" spans="5:5" x14ac:dyDescent="0.2">
      <c r="E74" s="232"/>
    </row>
    <row r="75" spans="5:5" x14ac:dyDescent="0.2">
      <c r="E75" s="232"/>
    </row>
    <row r="76" spans="5:5" x14ac:dyDescent="0.2">
      <c r="E76" s="232"/>
    </row>
    <row r="77" spans="5:5" x14ac:dyDescent="0.2">
      <c r="E77" s="232"/>
    </row>
    <row r="78" spans="5:5" x14ac:dyDescent="0.2">
      <c r="E78" s="232"/>
    </row>
    <row r="79" spans="5:5" x14ac:dyDescent="0.2">
      <c r="E79" s="232"/>
    </row>
    <row r="80" spans="5:5" x14ac:dyDescent="0.2">
      <c r="E80" s="232"/>
    </row>
    <row r="81" spans="1:7" x14ac:dyDescent="0.2">
      <c r="E81" s="232"/>
    </row>
    <row r="82" spans="1:7" x14ac:dyDescent="0.2">
      <c r="E82" s="232"/>
    </row>
    <row r="83" spans="1:7" x14ac:dyDescent="0.2">
      <c r="E83" s="232"/>
    </row>
    <row r="84" spans="1:7" x14ac:dyDescent="0.2">
      <c r="E84" s="232"/>
    </row>
    <row r="85" spans="1:7" x14ac:dyDescent="0.2">
      <c r="E85" s="232"/>
    </row>
    <row r="86" spans="1:7" x14ac:dyDescent="0.2">
      <c r="A86" s="288"/>
      <c r="B86" s="288"/>
    </row>
    <row r="87" spans="1:7" x14ac:dyDescent="0.2">
      <c r="A87" s="277"/>
      <c r="B87" s="277"/>
      <c r="C87" s="289"/>
      <c r="D87" s="289"/>
      <c r="E87" s="290"/>
      <c r="F87" s="289"/>
      <c r="G87" s="291"/>
    </row>
    <row r="88" spans="1:7" x14ac:dyDescent="0.2">
      <c r="A88" s="292"/>
      <c r="B88" s="292"/>
      <c r="C88" s="277"/>
      <c r="D88" s="277"/>
      <c r="E88" s="293"/>
      <c r="F88" s="277"/>
      <c r="G88" s="277"/>
    </row>
    <row r="89" spans="1:7" x14ac:dyDescent="0.2">
      <c r="A89" s="277"/>
      <c r="B89" s="277"/>
      <c r="C89" s="277"/>
      <c r="D89" s="277"/>
      <c r="E89" s="293"/>
      <c r="F89" s="277"/>
      <c r="G89" s="277"/>
    </row>
    <row r="90" spans="1:7" x14ac:dyDescent="0.2">
      <c r="A90" s="277"/>
      <c r="B90" s="277"/>
      <c r="C90" s="277"/>
      <c r="D90" s="277"/>
      <c r="E90" s="293"/>
      <c r="F90" s="277"/>
      <c r="G90" s="277"/>
    </row>
    <row r="91" spans="1:7" x14ac:dyDescent="0.2">
      <c r="A91" s="277"/>
      <c r="B91" s="277"/>
      <c r="C91" s="277"/>
      <c r="D91" s="277"/>
      <c r="E91" s="293"/>
      <c r="F91" s="277"/>
      <c r="G91" s="277"/>
    </row>
    <row r="92" spans="1:7" x14ac:dyDescent="0.2">
      <c r="A92" s="277"/>
      <c r="B92" s="277"/>
      <c r="C92" s="277"/>
      <c r="D92" s="277"/>
      <c r="E92" s="293"/>
      <c r="F92" s="277"/>
      <c r="G92" s="277"/>
    </row>
    <row r="93" spans="1:7" x14ac:dyDescent="0.2">
      <c r="A93" s="277"/>
      <c r="B93" s="277"/>
      <c r="C93" s="277"/>
      <c r="D93" s="277"/>
      <c r="E93" s="293"/>
      <c r="F93" s="277"/>
      <c r="G93" s="277"/>
    </row>
    <row r="94" spans="1:7" x14ac:dyDescent="0.2">
      <c r="A94" s="277"/>
      <c r="B94" s="277"/>
      <c r="C94" s="277"/>
      <c r="D94" s="277"/>
      <c r="E94" s="293"/>
      <c r="F94" s="277"/>
      <c r="G94" s="277"/>
    </row>
    <row r="95" spans="1:7" x14ac:dyDescent="0.2">
      <c r="A95" s="277"/>
      <c r="B95" s="277"/>
      <c r="C95" s="277"/>
      <c r="D95" s="277"/>
      <c r="E95" s="293"/>
      <c r="F95" s="277"/>
      <c r="G95" s="277"/>
    </row>
    <row r="96" spans="1:7" x14ac:dyDescent="0.2">
      <c r="A96" s="277"/>
      <c r="B96" s="277"/>
      <c r="C96" s="277"/>
      <c r="D96" s="277"/>
      <c r="E96" s="293"/>
      <c r="F96" s="277"/>
      <c r="G96" s="277"/>
    </row>
    <row r="97" spans="1:7" x14ac:dyDescent="0.2">
      <c r="A97" s="277"/>
      <c r="B97" s="277"/>
      <c r="C97" s="277"/>
      <c r="D97" s="277"/>
      <c r="E97" s="293"/>
      <c r="F97" s="277"/>
      <c r="G97" s="277"/>
    </row>
    <row r="98" spans="1:7" x14ac:dyDescent="0.2">
      <c r="A98" s="277"/>
      <c r="B98" s="277"/>
      <c r="C98" s="277"/>
      <c r="D98" s="277"/>
      <c r="E98" s="293"/>
      <c r="F98" s="277"/>
      <c r="G98" s="277"/>
    </row>
    <row r="99" spans="1:7" x14ac:dyDescent="0.2">
      <c r="A99" s="277"/>
      <c r="B99" s="277"/>
      <c r="C99" s="277"/>
      <c r="D99" s="277"/>
      <c r="E99" s="293"/>
      <c r="F99" s="277"/>
      <c r="G99" s="277"/>
    </row>
    <row r="100" spans="1:7" x14ac:dyDescent="0.2">
      <c r="A100" s="277"/>
      <c r="B100" s="277"/>
      <c r="C100" s="277"/>
      <c r="D100" s="277"/>
      <c r="E100" s="293"/>
      <c r="F100" s="277"/>
      <c r="G100" s="277"/>
    </row>
  </sheetData>
  <mergeCells count="19">
    <mergeCell ref="C22:G22"/>
    <mergeCell ref="C23:G23"/>
    <mergeCell ref="C24:G24"/>
    <mergeCell ref="C25:G25"/>
    <mergeCell ref="C26:G26"/>
    <mergeCell ref="C20:G20"/>
    <mergeCell ref="A1:G1"/>
    <mergeCell ref="A3:B3"/>
    <mergeCell ref="A4:B4"/>
    <mergeCell ref="E4:G4"/>
    <mergeCell ref="C9:G9"/>
    <mergeCell ref="C10:G10"/>
    <mergeCell ref="C12:G12"/>
    <mergeCell ref="C13:D13"/>
    <mergeCell ref="C15:G15"/>
    <mergeCell ref="C16:G16"/>
    <mergeCell ref="C17:G17"/>
    <mergeCell ref="C18:G18"/>
    <mergeCell ref="C19:G1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23"/>
  <dimension ref="A1:BE51"/>
  <sheetViews>
    <sheetView topLeftCell="A34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93" t="s">
        <v>101</v>
      </c>
      <c r="B1" s="94"/>
      <c r="C1" s="94"/>
      <c r="D1" s="94"/>
      <c r="E1" s="94"/>
      <c r="F1" s="94"/>
      <c r="G1" s="94"/>
    </row>
    <row r="2" spans="1:57" ht="12.75" customHeight="1" x14ac:dyDescent="0.2">
      <c r="A2" s="95" t="s">
        <v>32</v>
      </c>
      <c r="B2" s="96"/>
      <c r="C2" s="97" t="s">
        <v>168</v>
      </c>
      <c r="D2" s="97" t="s">
        <v>169</v>
      </c>
      <c r="E2" s="98"/>
      <c r="F2" s="99" t="s">
        <v>33</v>
      </c>
      <c r="G2" s="100"/>
    </row>
    <row r="3" spans="1:57" ht="3" hidden="1" customHeight="1" x14ac:dyDescent="0.2">
      <c r="A3" s="101"/>
      <c r="B3" s="102"/>
      <c r="C3" s="103"/>
      <c r="D3" s="103"/>
      <c r="E3" s="104"/>
      <c r="F3" s="105"/>
      <c r="G3" s="106"/>
    </row>
    <row r="4" spans="1:57" ht="12" customHeight="1" x14ac:dyDescent="0.2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 x14ac:dyDescent="0.2">
      <c r="A5" s="109" t="s">
        <v>98</v>
      </c>
      <c r="B5" s="110"/>
      <c r="C5" s="111" t="s">
        <v>106</v>
      </c>
      <c r="D5" s="112"/>
      <c r="E5" s="110"/>
      <c r="F5" s="105" t="s">
        <v>36</v>
      </c>
      <c r="G5" s="106"/>
    </row>
    <row r="6" spans="1:57" ht="12.95" customHeight="1" x14ac:dyDescent="0.2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 x14ac:dyDescent="0.2">
      <c r="A7" s="116" t="s">
        <v>103</v>
      </c>
      <c r="B7" s="117"/>
      <c r="C7" s="118" t="s">
        <v>104</v>
      </c>
      <c r="D7" s="119"/>
      <c r="E7" s="119"/>
      <c r="F7" s="120" t="s">
        <v>39</v>
      </c>
      <c r="G7" s="114">
        <f>IF(G6=0,,ROUND((F30+F32)/G6,1))</f>
        <v>0</v>
      </c>
    </row>
    <row r="8" spans="1:57" x14ac:dyDescent="0.2">
      <c r="A8" s="121" t="s">
        <v>40</v>
      </c>
      <c r="B8" s="105"/>
      <c r="C8" s="309"/>
      <c r="D8" s="309"/>
      <c r="E8" s="310"/>
      <c r="F8" s="122" t="s">
        <v>41</v>
      </c>
      <c r="G8" s="123"/>
      <c r="H8" s="124"/>
      <c r="I8" s="125"/>
    </row>
    <row r="9" spans="1:57" x14ac:dyDescent="0.2">
      <c r="A9" s="121" t="s">
        <v>42</v>
      </c>
      <c r="B9" s="105"/>
      <c r="C9" s="309"/>
      <c r="D9" s="309"/>
      <c r="E9" s="310"/>
      <c r="F9" s="105"/>
      <c r="G9" s="126"/>
      <c r="H9" s="127"/>
    </row>
    <row r="10" spans="1:57" x14ac:dyDescent="0.2">
      <c r="A10" s="121" t="s">
        <v>43</v>
      </c>
      <c r="B10" s="105"/>
      <c r="C10" s="309"/>
      <c r="D10" s="309"/>
      <c r="E10" s="309"/>
      <c r="F10" s="128"/>
      <c r="G10" s="129"/>
      <c r="H10" s="130"/>
    </row>
    <row r="11" spans="1:57" ht="13.5" customHeight="1" x14ac:dyDescent="0.2">
      <c r="A11" s="121" t="s">
        <v>44</v>
      </c>
      <c r="B11" s="105"/>
      <c r="C11" s="309"/>
      <c r="D11" s="309"/>
      <c r="E11" s="309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 x14ac:dyDescent="0.2">
      <c r="A12" s="134" t="s">
        <v>46</v>
      </c>
      <c r="B12" s="102"/>
      <c r="C12" s="311"/>
      <c r="D12" s="311"/>
      <c r="E12" s="311"/>
      <c r="F12" s="135" t="s">
        <v>47</v>
      </c>
      <c r="G12" s="136"/>
      <c r="H12" s="127"/>
    </row>
    <row r="13" spans="1:57" ht="28.5" customHeight="1" thickBot="1" x14ac:dyDescent="0.25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 x14ac:dyDescent="0.25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 x14ac:dyDescent="0.2">
      <c r="A15" s="146"/>
      <c r="B15" s="147" t="s">
        <v>51</v>
      </c>
      <c r="C15" s="148">
        <f>'1 03 Rek'!E9</f>
        <v>0</v>
      </c>
      <c r="D15" s="149" t="str">
        <f>'1 03 Rek'!A14</f>
        <v>Ztížené výrobní podmínky</v>
      </c>
      <c r="E15" s="150"/>
      <c r="F15" s="151"/>
      <c r="G15" s="148">
        <f>'1 03 Rek'!I14</f>
        <v>0</v>
      </c>
    </row>
    <row r="16" spans="1:57" ht="15.95" customHeight="1" x14ac:dyDescent="0.2">
      <c r="A16" s="146" t="s">
        <v>52</v>
      </c>
      <c r="B16" s="147" t="s">
        <v>53</v>
      </c>
      <c r="C16" s="148">
        <f>'1 03 Rek'!F9</f>
        <v>0</v>
      </c>
      <c r="D16" s="101" t="str">
        <f>'1 03 Rek'!A15</f>
        <v>Oborová přirážka</v>
      </c>
      <c r="E16" s="152"/>
      <c r="F16" s="153"/>
      <c r="G16" s="148">
        <f>'1 03 Rek'!I15</f>
        <v>0</v>
      </c>
    </row>
    <row r="17" spans="1:7" ht="15.95" customHeight="1" x14ac:dyDescent="0.2">
      <c r="A17" s="146" t="s">
        <v>54</v>
      </c>
      <c r="B17" s="147" t="s">
        <v>55</v>
      </c>
      <c r="C17" s="148">
        <f>'1 03 Rek'!H9</f>
        <v>0</v>
      </c>
      <c r="D17" s="101" t="str">
        <f>'1 03 Rek'!A16</f>
        <v>Přesun stavebních kapacit</v>
      </c>
      <c r="E17" s="152"/>
      <c r="F17" s="153"/>
      <c r="G17" s="148">
        <f>'1 03 Rek'!I16</f>
        <v>0</v>
      </c>
    </row>
    <row r="18" spans="1:7" ht="15.95" customHeight="1" x14ac:dyDescent="0.2">
      <c r="A18" s="154" t="s">
        <v>56</v>
      </c>
      <c r="B18" s="155" t="s">
        <v>57</v>
      </c>
      <c r="C18" s="148">
        <f>'1 03 Rek'!G9</f>
        <v>0</v>
      </c>
      <c r="D18" s="101" t="str">
        <f>'1 03 Rek'!A17</f>
        <v>Mimostaveništní doprava</v>
      </c>
      <c r="E18" s="152"/>
      <c r="F18" s="153"/>
      <c r="G18" s="148">
        <f>'1 03 Rek'!I17</f>
        <v>0</v>
      </c>
    </row>
    <row r="19" spans="1:7" ht="15.95" customHeight="1" x14ac:dyDescent="0.2">
      <c r="A19" s="156" t="s">
        <v>58</v>
      </c>
      <c r="B19" s="147"/>
      <c r="C19" s="148">
        <f>SUM(C15:C18)</f>
        <v>0</v>
      </c>
      <c r="D19" s="101" t="str">
        <f>'1 03 Rek'!A18</f>
        <v>Zařízení staveniště</v>
      </c>
      <c r="E19" s="152"/>
      <c r="F19" s="153"/>
      <c r="G19" s="148">
        <f>'1 03 Rek'!I18</f>
        <v>0</v>
      </c>
    </row>
    <row r="20" spans="1:7" ht="15.95" customHeight="1" x14ac:dyDescent="0.2">
      <c r="A20" s="156"/>
      <c r="B20" s="147"/>
      <c r="C20" s="148"/>
      <c r="D20" s="101" t="str">
        <f>'1 03 Rek'!A19</f>
        <v>Provoz investora</v>
      </c>
      <c r="E20" s="152"/>
      <c r="F20" s="153"/>
      <c r="G20" s="148">
        <f>'1 03 Rek'!I19</f>
        <v>0</v>
      </c>
    </row>
    <row r="21" spans="1:7" ht="15.95" customHeight="1" x14ac:dyDescent="0.2">
      <c r="A21" s="156" t="s">
        <v>29</v>
      </c>
      <c r="B21" s="147"/>
      <c r="C21" s="148">
        <f>'1 03 Rek'!I9</f>
        <v>0</v>
      </c>
      <c r="D21" s="101" t="str">
        <f>'1 03 Rek'!A20</f>
        <v>Kompletační činnost (IČD)</v>
      </c>
      <c r="E21" s="152"/>
      <c r="F21" s="153"/>
      <c r="G21" s="148">
        <f>'1 03 Rek'!I20</f>
        <v>0</v>
      </c>
    </row>
    <row r="22" spans="1:7" ht="15.95" customHeight="1" x14ac:dyDescent="0.2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 x14ac:dyDescent="0.25">
      <c r="A23" s="307" t="s">
        <v>61</v>
      </c>
      <c r="B23" s="308"/>
      <c r="C23" s="158">
        <f>C22+G23</f>
        <v>0</v>
      </c>
      <c r="D23" s="159" t="s">
        <v>62</v>
      </c>
      <c r="E23" s="160"/>
      <c r="F23" s="161"/>
      <c r="G23" s="148">
        <f>'1 03 Rek'!H22</f>
        <v>0</v>
      </c>
    </row>
    <row r="24" spans="1:7" x14ac:dyDescent="0.2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 x14ac:dyDescent="0.2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 x14ac:dyDescent="0.2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 x14ac:dyDescent="0.2">
      <c r="A27" s="157"/>
      <c r="B27" s="171"/>
      <c r="C27" s="167"/>
      <c r="D27" s="127"/>
      <c r="F27" s="168"/>
      <c r="G27" s="169"/>
    </row>
    <row r="28" spans="1:7" x14ac:dyDescent="0.2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 x14ac:dyDescent="0.2">
      <c r="A29" s="157"/>
      <c r="B29" s="127"/>
      <c r="C29" s="173"/>
      <c r="D29" s="174"/>
      <c r="E29" s="173"/>
      <c r="F29" s="127"/>
      <c r="G29" s="169"/>
    </row>
    <row r="30" spans="1:7" x14ac:dyDescent="0.2">
      <c r="A30" s="175" t="s">
        <v>11</v>
      </c>
      <c r="B30" s="176"/>
      <c r="C30" s="177">
        <v>21</v>
      </c>
      <c r="D30" s="176" t="s">
        <v>70</v>
      </c>
      <c r="E30" s="178"/>
      <c r="F30" s="313">
        <f>C23-F32</f>
        <v>0</v>
      </c>
      <c r="G30" s="314"/>
    </row>
    <row r="31" spans="1:7" x14ac:dyDescent="0.2">
      <c r="A31" s="175" t="s">
        <v>71</v>
      </c>
      <c r="B31" s="176"/>
      <c r="C31" s="177">
        <f>C30</f>
        <v>21</v>
      </c>
      <c r="D31" s="176" t="s">
        <v>72</v>
      </c>
      <c r="E31" s="178"/>
      <c r="F31" s="313">
        <f>ROUND(PRODUCT(F30,C31/100),0)</f>
        <v>0</v>
      </c>
      <c r="G31" s="314"/>
    </row>
    <row r="32" spans="1:7" x14ac:dyDescent="0.2">
      <c r="A32" s="175" t="s">
        <v>11</v>
      </c>
      <c r="B32" s="176"/>
      <c r="C32" s="177">
        <v>0</v>
      </c>
      <c r="D32" s="176" t="s">
        <v>72</v>
      </c>
      <c r="E32" s="178"/>
      <c r="F32" s="313">
        <v>0</v>
      </c>
      <c r="G32" s="314"/>
    </row>
    <row r="33" spans="1:8" x14ac:dyDescent="0.2">
      <c r="A33" s="175" t="s">
        <v>71</v>
      </c>
      <c r="B33" s="179"/>
      <c r="C33" s="180">
        <f>C32</f>
        <v>0</v>
      </c>
      <c r="D33" s="176" t="s">
        <v>72</v>
      </c>
      <c r="E33" s="153"/>
      <c r="F33" s="313">
        <f>ROUND(PRODUCT(F32,C33/100),0)</f>
        <v>0</v>
      </c>
      <c r="G33" s="314"/>
    </row>
    <row r="34" spans="1:8" s="184" customFormat="1" ht="19.5" customHeight="1" thickBot="1" x14ac:dyDescent="0.3">
      <c r="A34" s="181" t="s">
        <v>73</v>
      </c>
      <c r="B34" s="182"/>
      <c r="C34" s="182"/>
      <c r="D34" s="182"/>
      <c r="E34" s="183"/>
      <c r="F34" s="315">
        <f>ROUND(SUM(F30:F33),0)</f>
        <v>0</v>
      </c>
      <c r="G34" s="316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17"/>
      <c r="C37" s="317"/>
      <c r="D37" s="317"/>
      <c r="E37" s="317"/>
      <c r="F37" s="317"/>
      <c r="G37" s="317"/>
      <c r="H37" s="1" t="s">
        <v>1</v>
      </c>
    </row>
    <row r="38" spans="1:8" ht="12.75" customHeight="1" x14ac:dyDescent="0.2">
      <c r="A38" s="185"/>
      <c r="B38" s="317"/>
      <c r="C38" s="317"/>
      <c r="D38" s="317"/>
      <c r="E38" s="317"/>
      <c r="F38" s="317"/>
      <c r="G38" s="317"/>
      <c r="H38" s="1" t="s">
        <v>1</v>
      </c>
    </row>
    <row r="39" spans="1:8" x14ac:dyDescent="0.2">
      <c r="A39" s="185"/>
      <c r="B39" s="317"/>
      <c r="C39" s="317"/>
      <c r="D39" s="317"/>
      <c r="E39" s="317"/>
      <c r="F39" s="317"/>
      <c r="G39" s="317"/>
      <c r="H39" s="1" t="s">
        <v>1</v>
      </c>
    </row>
    <row r="40" spans="1:8" x14ac:dyDescent="0.2">
      <c r="A40" s="185"/>
      <c r="B40" s="317"/>
      <c r="C40" s="317"/>
      <c r="D40" s="317"/>
      <c r="E40" s="317"/>
      <c r="F40" s="317"/>
      <c r="G40" s="317"/>
      <c r="H40" s="1" t="s">
        <v>1</v>
      </c>
    </row>
    <row r="41" spans="1:8" x14ac:dyDescent="0.2">
      <c r="A41" s="185"/>
      <c r="B41" s="317"/>
      <c r="C41" s="317"/>
      <c r="D41" s="317"/>
      <c r="E41" s="317"/>
      <c r="F41" s="317"/>
      <c r="G41" s="317"/>
      <c r="H41" s="1" t="s">
        <v>1</v>
      </c>
    </row>
    <row r="42" spans="1:8" x14ac:dyDescent="0.2">
      <c r="A42" s="185"/>
      <c r="B42" s="317"/>
      <c r="C42" s="317"/>
      <c r="D42" s="317"/>
      <c r="E42" s="317"/>
      <c r="F42" s="317"/>
      <c r="G42" s="317"/>
      <c r="H42" s="1" t="s">
        <v>1</v>
      </c>
    </row>
    <row r="43" spans="1:8" x14ac:dyDescent="0.2">
      <c r="A43" s="185"/>
      <c r="B43" s="317"/>
      <c r="C43" s="317"/>
      <c r="D43" s="317"/>
      <c r="E43" s="317"/>
      <c r="F43" s="317"/>
      <c r="G43" s="317"/>
      <c r="H43" s="1" t="s">
        <v>1</v>
      </c>
    </row>
    <row r="44" spans="1:8" ht="12.75" customHeight="1" x14ac:dyDescent="0.2">
      <c r="A44" s="185"/>
      <c r="B44" s="317"/>
      <c r="C44" s="317"/>
      <c r="D44" s="317"/>
      <c r="E44" s="317"/>
      <c r="F44" s="317"/>
      <c r="G44" s="317"/>
      <c r="H44" s="1" t="s">
        <v>1</v>
      </c>
    </row>
    <row r="45" spans="1:8" ht="12.75" customHeight="1" x14ac:dyDescent="0.2">
      <c r="A45" s="185"/>
      <c r="B45" s="317"/>
      <c r="C45" s="317"/>
      <c r="D45" s="317"/>
      <c r="E45" s="317"/>
      <c r="F45" s="317"/>
      <c r="G45" s="317"/>
      <c r="H45" s="1" t="s">
        <v>1</v>
      </c>
    </row>
    <row r="46" spans="1:8" x14ac:dyDescent="0.2">
      <c r="B46" s="312"/>
      <c r="C46" s="312"/>
      <c r="D46" s="312"/>
      <c r="E46" s="312"/>
      <c r="F46" s="312"/>
      <c r="G46" s="312"/>
    </row>
    <row r="47" spans="1:8" x14ac:dyDescent="0.2">
      <c r="B47" s="312"/>
      <c r="C47" s="312"/>
      <c r="D47" s="312"/>
      <c r="E47" s="312"/>
      <c r="F47" s="312"/>
      <c r="G47" s="312"/>
    </row>
    <row r="48" spans="1:8" x14ac:dyDescent="0.2">
      <c r="B48" s="312"/>
      <c r="C48" s="312"/>
      <c r="D48" s="312"/>
      <c r="E48" s="312"/>
      <c r="F48" s="312"/>
      <c r="G48" s="312"/>
    </row>
    <row r="49" spans="2:7" x14ac:dyDescent="0.2">
      <c r="B49" s="312"/>
      <c r="C49" s="312"/>
      <c r="D49" s="312"/>
      <c r="E49" s="312"/>
      <c r="F49" s="312"/>
      <c r="G49" s="312"/>
    </row>
    <row r="50" spans="2:7" x14ac:dyDescent="0.2">
      <c r="B50" s="312"/>
      <c r="C50" s="312"/>
      <c r="D50" s="312"/>
      <c r="E50" s="312"/>
      <c r="F50" s="312"/>
      <c r="G50" s="312"/>
    </row>
    <row r="51" spans="2:7" x14ac:dyDescent="0.2">
      <c r="B51" s="312"/>
      <c r="C51" s="312"/>
      <c r="D51" s="312"/>
      <c r="E51" s="312"/>
      <c r="F51" s="312"/>
      <c r="G51" s="31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33"/>
  <dimension ref="A1:BE73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18" t="s">
        <v>2</v>
      </c>
      <c r="B1" s="319"/>
      <c r="C1" s="186" t="s">
        <v>105</v>
      </c>
      <c r="D1" s="187"/>
      <c r="E1" s="188"/>
      <c r="F1" s="187"/>
      <c r="G1" s="189" t="s">
        <v>75</v>
      </c>
      <c r="H1" s="190" t="s">
        <v>168</v>
      </c>
      <c r="I1" s="191"/>
    </row>
    <row r="2" spans="1:57" ht="13.5" thickBot="1" x14ac:dyDescent="0.25">
      <c r="A2" s="320" t="s">
        <v>76</v>
      </c>
      <c r="B2" s="321"/>
      <c r="C2" s="192" t="s">
        <v>107</v>
      </c>
      <c r="D2" s="193"/>
      <c r="E2" s="194"/>
      <c r="F2" s="193"/>
      <c r="G2" s="322" t="s">
        <v>169</v>
      </c>
      <c r="H2" s="323"/>
      <c r="I2" s="324"/>
    </row>
    <row r="3" spans="1:57" ht="13.5" thickTop="1" x14ac:dyDescent="0.2">
      <c r="F3" s="127"/>
    </row>
    <row r="4" spans="1:57" ht="19.5" customHeight="1" x14ac:dyDescent="0.25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 x14ac:dyDescent="0.25"/>
    <row r="6" spans="1:57" s="127" customFormat="1" ht="13.5" thickBot="1" x14ac:dyDescent="0.25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57" s="127" customFormat="1" x14ac:dyDescent="0.2">
      <c r="A7" s="294" t="str">
        <f>'1 03 Pol'!B7</f>
        <v>95</v>
      </c>
      <c r="B7" s="62" t="str">
        <f>'1 03 Pol'!C7</f>
        <v>Dokončovací konstrukce na pozemních stavbách</v>
      </c>
      <c r="D7" s="204"/>
      <c r="E7" s="295">
        <f>'1 03 Pol'!BA13</f>
        <v>0</v>
      </c>
      <c r="F7" s="296">
        <f>'1 03 Pol'!BB13</f>
        <v>0</v>
      </c>
      <c r="G7" s="296">
        <f>'1 03 Pol'!BC13</f>
        <v>0</v>
      </c>
      <c r="H7" s="296">
        <f>'1 03 Pol'!BD13</f>
        <v>0</v>
      </c>
      <c r="I7" s="297">
        <f>'1 03 Pol'!BE13</f>
        <v>0</v>
      </c>
    </row>
    <row r="8" spans="1:57" s="127" customFormat="1" ht="13.5" thickBot="1" x14ac:dyDescent="0.25">
      <c r="A8" s="294" t="str">
        <f>'1 03 Pol'!B14</f>
        <v>784</v>
      </c>
      <c r="B8" s="62" t="str">
        <f>'1 03 Pol'!C14</f>
        <v>Malby</v>
      </c>
      <c r="D8" s="204"/>
      <c r="E8" s="295">
        <f>'1 03 Pol'!BA33</f>
        <v>0</v>
      </c>
      <c r="F8" s="296">
        <f>'1 03 Pol'!BB33</f>
        <v>0</v>
      </c>
      <c r="G8" s="296">
        <f>'1 03 Pol'!BC33</f>
        <v>0</v>
      </c>
      <c r="H8" s="296">
        <f>'1 03 Pol'!BD33</f>
        <v>0</v>
      </c>
      <c r="I8" s="297">
        <f>'1 03 Pol'!BE33</f>
        <v>0</v>
      </c>
    </row>
    <row r="9" spans="1:57" s="14" customFormat="1" ht="13.5" thickBot="1" x14ac:dyDescent="0.25">
      <c r="A9" s="205"/>
      <c r="B9" s="206" t="s">
        <v>79</v>
      </c>
      <c r="C9" s="206"/>
      <c r="D9" s="207"/>
      <c r="E9" s="208">
        <f>SUM(E7:E8)</f>
        <v>0</v>
      </c>
      <c r="F9" s="209">
        <f>SUM(F7:F8)</f>
        <v>0</v>
      </c>
      <c r="G9" s="209">
        <f>SUM(G7:G8)</f>
        <v>0</v>
      </c>
      <c r="H9" s="209">
        <f>SUM(H7:H8)</f>
        <v>0</v>
      </c>
      <c r="I9" s="210">
        <f>SUM(I7:I8)</f>
        <v>0</v>
      </c>
    </row>
    <row r="10" spans="1:57" x14ac:dyDescent="0.2">
      <c r="A10" s="127"/>
      <c r="B10" s="127"/>
      <c r="C10" s="127"/>
      <c r="D10" s="127"/>
      <c r="E10" s="127"/>
      <c r="F10" s="127"/>
      <c r="G10" s="127"/>
      <c r="H10" s="127"/>
      <c r="I10" s="127"/>
    </row>
    <row r="11" spans="1:57" ht="19.5" customHeight="1" x14ac:dyDescent="0.25">
      <c r="A11" s="196" t="s">
        <v>80</v>
      </c>
      <c r="B11" s="196"/>
      <c r="C11" s="196"/>
      <c r="D11" s="196"/>
      <c r="E11" s="196"/>
      <c r="F11" s="196"/>
      <c r="G11" s="211"/>
      <c r="H11" s="196"/>
      <c r="I11" s="196"/>
      <c r="BA11" s="133"/>
      <c r="BB11" s="133"/>
      <c r="BC11" s="133"/>
      <c r="BD11" s="133"/>
      <c r="BE11" s="133"/>
    </row>
    <row r="12" spans="1:57" ht="13.5" thickBot="1" x14ac:dyDescent="0.25"/>
    <row r="13" spans="1:57" x14ac:dyDescent="0.2">
      <c r="A13" s="162" t="s">
        <v>81</v>
      </c>
      <c r="B13" s="163"/>
      <c r="C13" s="163"/>
      <c r="D13" s="212"/>
      <c r="E13" s="213" t="s">
        <v>82</v>
      </c>
      <c r="F13" s="214" t="s">
        <v>12</v>
      </c>
      <c r="G13" s="215" t="s">
        <v>83</v>
      </c>
      <c r="H13" s="216"/>
      <c r="I13" s="217" t="s">
        <v>82</v>
      </c>
    </row>
    <row r="14" spans="1:57" x14ac:dyDescent="0.2">
      <c r="A14" s="156" t="s">
        <v>132</v>
      </c>
      <c r="B14" s="147"/>
      <c r="C14" s="147"/>
      <c r="D14" s="218"/>
      <c r="E14" s="219"/>
      <c r="F14" s="220"/>
      <c r="G14" s="221">
        <v>0</v>
      </c>
      <c r="H14" s="222"/>
      <c r="I14" s="223">
        <f t="shared" ref="I14:I21" si="0">E14+F14*G14/100</f>
        <v>0</v>
      </c>
      <c r="BA14" s="1">
        <v>0</v>
      </c>
    </row>
    <row r="15" spans="1:57" x14ac:dyDescent="0.2">
      <c r="A15" s="156" t="s">
        <v>133</v>
      </c>
      <c r="B15" s="147"/>
      <c r="C15" s="147"/>
      <c r="D15" s="218"/>
      <c r="E15" s="219"/>
      <c r="F15" s="220"/>
      <c r="G15" s="221">
        <v>0</v>
      </c>
      <c r="H15" s="222"/>
      <c r="I15" s="223">
        <f t="shared" si="0"/>
        <v>0</v>
      </c>
      <c r="BA15" s="1">
        <v>0</v>
      </c>
    </row>
    <row r="16" spans="1:57" x14ac:dyDescent="0.2">
      <c r="A16" s="156" t="s">
        <v>134</v>
      </c>
      <c r="B16" s="147"/>
      <c r="C16" s="147"/>
      <c r="D16" s="218"/>
      <c r="E16" s="219"/>
      <c r="F16" s="220"/>
      <c r="G16" s="221">
        <v>0</v>
      </c>
      <c r="H16" s="222"/>
      <c r="I16" s="223">
        <f t="shared" si="0"/>
        <v>0</v>
      </c>
      <c r="BA16" s="1">
        <v>0</v>
      </c>
    </row>
    <row r="17" spans="1:53" x14ac:dyDescent="0.2">
      <c r="A17" s="156" t="s">
        <v>135</v>
      </c>
      <c r="B17" s="147"/>
      <c r="C17" s="147"/>
      <c r="D17" s="218"/>
      <c r="E17" s="219"/>
      <c r="F17" s="220"/>
      <c r="G17" s="221">
        <v>0</v>
      </c>
      <c r="H17" s="222"/>
      <c r="I17" s="223">
        <f t="shared" si="0"/>
        <v>0</v>
      </c>
      <c r="BA17" s="1">
        <v>0</v>
      </c>
    </row>
    <row r="18" spans="1:53" x14ac:dyDescent="0.2">
      <c r="A18" s="156" t="s">
        <v>136</v>
      </c>
      <c r="B18" s="147"/>
      <c r="C18" s="147"/>
      <c r="D18" s="218"/>
      <c r="E18" s="219"/>
      <c r="F18" s="220"/>
      <c r="G18" s="221">
        <v>0</v>
      </c>
      <c r="H18" s="222"/>
      <c r="I18" s="223">
        <f t="shared" si="0"/>
        <v>0</v>
      </c>
      <c r="BA18" s="1">
        <v>1</v>
      </c>
    </row>
    <row r="19" spans="1:53" x14ac:dyDescent="0.2">
      <c r="A19" s="156" t="s">
        <v>137</v>
      </c>
      <c r="B19" s="147"/>
      <c r="C19" s="147"/>
      <c r="D19" s="218"/>
      <c r="E19" s="219"/>
      <c r="F19" s="220"/>
      <c r="G19" s="221">
        <v>0</v>
      </c>
      <c r="H19" s="222"/>
      <c r="I19" s="223">
        <f t="shared" si="0"/>
        <v>0</v>
      </c>
      <c r="BA19" s="1">
        <v>1</v>
      </c>
    </row>
    <row r="20" spans="1:53" x14ac:dyDescent="0.2">
      <c r="A20" s="156" t="s">
        <v>138</v>
      </c>
      <c r="B20" s="147"/>
      <c r="C20" s="147"/>
      <c r="D20" s="218"/>
      <c r="E20" s="219"/>
      <c r="F20" s="220"/>
      <c r="G20" s="221">
        <v>0</v>
      </c>
      <c r="H20" s="222"/>
      <c r="I20" s="223">
        <f t="shared" si="0"/>
        <v>0</v>
      </c>
      <c r="BA20" s="1">
        <v>2</v>
      </c>
    </row>
    <row r="21" spans="1:53" x14ac:dyDescent="0.2">
      <c r="A21" s="156" t="s">
        <v>139</v>
      </c>
      <c r="B21" s="147"/>
      <c r="C21" s="147"/>
      <c r="D21" s="218"/>
      <c r="E21" s="219"/>
      <c r="F21" s="220"/>
      <c r="G21" s="221">
        <v>0</v>
      </c>
      <c r="H21" s="222"/>
      <c r="I21" s="223">
        <f t="shared" si="0"/>
        <v>0</v>
      </c>
      <c r="BA21" s="1">
        <v>2</v>
      </c>
    </row>
    <row r="22" spans="1:53" ht="13.5" thickBot="1" x14ac:dyDescent="0.25">
      <c r="A22" s="224"/>
      <c r="B22" s="225" t="s">
        <v>84</v>
      </c>
      <c r="C22" s="226"/>
      <c r="D22" s="227"/>
      <c r="E22" s="228"/>
      <c r="F22" s="229"/>
      <c r="G22" s="229"/>
      <c r="H22" s="325">
        <f>SUM(I14:I21)</f>
        <v>0</v>
      </c>
      <c r="I22" s="326"/>
    </row>
    <row r="24" spans="1:53" x14ac:dyDescent="0.2">
      <c r="B24" s="14"/>
      <c r="F24" s="230"/>
      <c r="G24" s="231"/>
      <c r="H24" s="231"/>
      <c r="I24" s="46"/>
    </row>
    <row r="25" spans="1:53" x14ac:dyDescent="0.2">
      <c r="F25" s="230"/>
      <c r="G25" s="231"/>
      <c r="H25" s="231"/>
      <c r="I25" s="46"/>
    </row>
    <row r="26" spans="1:53" x14ac:dyDescent="0.2">
      <c r="F26" s="230"/>
      <c r="G26" s="231"/>
      <c r="H26" s="231"/>
      <c r="I26" s="46"/>
    </row>
    <row r="27" spans="1:53" x14ac:dyDescent="0.2">
      <c r="F27" s="230"/>
      <c r="G27" s="231"/>
      <c r="H27" s="231"/>
      <c r="I27" s="46"/>
    </row>
    <row r="28" spans="1:53" x14ac:dyDescent="0.2">
      <c r="F28" s="230"/>
      <c r="G28" s="231"/>
      <c r="H28" s="231"/>
      <c r="I28" s="46"/>
    </row>
    <row r="29" spans="1:53" x14ac:dyDescent="0.2">
      <c r="F29" s="230"/>
      <c r="G29" s="231"/>
      <c r="H29" s="231"/>
      <c r="I29" s="46"/>
    </row>
    <row r="30" spans="1:53" x14ac:dyDescent="0.2">
      <c r="F30" s="230"/>
      <c r="G30" s="231"/>
      <c r="H30" s="231"/>
      <c r="I30" s="46"/>
    </row>
    <row r="31" spans="1:53" x14ac:dyDescent="0.2">
      <c r="F31" s="230"/>
      <c r="G31" s="231"/>
      <c r="H31" s="231"/>
      <c r="I31" s="46"/>
    </row>
    <row r="32" spans="1:53" x14ac:dyDescent="0.2">
      <c r="F32" s="230"/>
      <c r="G32" s="231"/>
      <c r="H32" s="231"/>
      <c r="I32" s="46"/>
    </row>
    <row r="33" spans="6:9" x14ac:dyDescent="0.2">
      <c r="F33" s="230"/>
      <c r="G33" s="231"/>
      <c r="H33" s="231"/>
      <c r="I33" s="46"/>
    </row>
    <row r="34" spans="6:9" x14ac:dyDescent="0.2">
      <c r="F34" s="230"/>
      <c r="G34" s="231"/>
      <c r="H34" s="231"/>
      <c r="I34" s="46"/>
    </row>
    <row r="35" spans="6:9" x14ac:dyDescent="0.2">
      <c r="F35" s="230"/>
      <c r="G35" s="231"/>
      <c r="H35" s="231"/>
      <c r="I35" s="46"/>
    </row>
    <row r="36" spans="6:9" x14ac:dyDescent="0.2">
      <c r="F36" s="230"/>
      <c r="G36" s="231"/>
      <c r="H36" s="231"/>
      <c r="I36" s="46"/>
    </row>
    <row r="37" spans="6:9" x14ac:dyDescent="0.2">
      <c r="F37" s="230"/>
      <c r="G37" s="231"/>
      <c r="H37" s="231"/>
      <c r="I37" s="46"/>
    </row>
    <row r="38" spans="6:9" x14ac:dyDescent="0.2">
      <c r="F38" s="230"/>
      <c r="G38" s="231"/>
      <c r="H38" s="231"/>
      <c r="I38" s="46"/>
    </row>
    <row r="39" spans="6:9" x14ac:dyDescent="0.2">
      <c r="F39" s="230"/>
      <c r="G39" s="231"/>
      <c r="H39" s="231"/>
      <c r="I39" s="46"/>
    </row>
    <row r="40" spans="6:9" x14ac:dyDescent="0.2">
      <c r="F40" s="230"/>
      <c r="G40" s="231"/>
      <c r="H40" s="231"/>
      <c r="I40" s="46"/>
    </row>
    <row r="41" spans="6:9" x14ac:dyDescent="0.2">
      <c r="F41" s="230"/>
      <c r="G41" s="231"/>
      <c r="H41" s="231"/>
      <c r="I41" s="46"/>
    </row>
    <row r="42" spans="6:9" x14ac:dyDescent="0.2">
      <c r="F42" s="230"/>
      <c r="G42" s="231"/>
      <c r="H42" s="231"/>
      <c r="I42" s="46"/>
    </row>
    <row r="43" spans="6:9" x14ac:dyDescent="0.2">
      <c r="F43" s="230"/>
      <c r="G43" s="231"/>
      <c r="H43" s="231"/>
      <c r="I43" s="46"/>
    </row>
    <row r="44" spans="6:9" x14ac:dyDescent="0.2">
      <c r="F44" s="230"/>
      <c r="G44" s="231"/>
      <c r="H44" s="231"/>
      <c r="I44" s="46"/>
    </row>
    <row r="45" spans="6:9" x14ac:dyDescent="0.2">
      <c r="F45" s="230"/>
      <c r="G45" s="231"/>
      <c r="H45" s="231"/>
      <c r="I45" s="46"/>
    </row>
    <row r="46" spans="6:9" x14ac:dyDescent="0.2">
      <c r="F46" s="230"/>
      <c r="G46" s="231"/>
      <c r="H46" s="231"/>
      <c r="I46" s="46"/>
    </row>
    <row r="47" spans="6:9" x14ac:dyDescent="0.2">
      <c r="F47" s="230"/>
      <c r="G47" s="231"/>
      <c r="H47" s="231"/>
      <c r="I47" s="46"/>
    </row>
    <row r="48" spans="6:9" x14ac:dyDescent="0.2">
      <c r="F48" s="230"/>
      <c r="G48" s="231"/>
      <c r="H48" s="231"/>
      <c r="I48" s="46"/>
    </row>
    <row r="49" spans="6:9" x14ac:dyDescent="0.2">
      <c r="F49" s="230"/>
      <c r="G49" s="231"/>
      <c r="H49" s="231"/>
      <c r="I49" s="46"/>
    </row>
    <row r="50" spans="6:9" x14ac:dyDescent="0.2">
      <c r="F50" s="230"/>
      <c r="G50" s="231"/>
      <c r="H50" s="231"/>
      <c r="I50" s="46"/>
    </row>
    <row r="51" spans="6:9" x14ac:dyDescent="0.2">
      <c r="F51" s="230"/>
      <c r="G51" s="231"/>
      <c r="H51" s="231"/>
      <c r="I51" s="46"/>
    </row>
    <row r="52" spans="6:9" x14ac:dyDescent="0.2">
      <c r="F52" s="230"/>
      <c r="G52" s="231"/>
      <c r="H52" s="231"/>
      <c r="I52" s="46"/>
    </row>
    <row r="53" spans="6:9" x14ac:dyDescent="0.2">
      <c r="F53" s="230"/>
      <c r="G53" s="231"/>
      <c r="H53" s="231"/>
      <c r="I53" s="46"/>
    </row>
    <row r="54" spans="6:9" x14ac:dyDescent="0.2">
      <c r="F54" s="230"/>
      <c r="G54" s="231"/>
      <c r="H54" s="231"/>
      <c r="I54" s="46"/>
    </row>
    <row r="55" spans="6:9" x14ac:dyDescent="0.2">
      <c r="F55" s="230"/>
      <c r="G55" s="231"/>
      <c r="H55" s="231"/>
      <c r="I55" s="46"/>
    </row>
    <row r="56" spans="6:9" x14ac:dyDescent="0.2">
      <c r="F56" s="230"/>
      <c r="G56" s="231"/>
      <c r="H56" s="231"/>
      <c r="I56" s="46"/>
    </row>
    <row r="57" spans="6:9" x14ac:dyDescent="0.2">
      <c r="F57" s="230"/>
      <c r="G57" s="231"/>
      <c r="H57" s="231"/>
      <c r="I57" s="46"/>
    </row>
    <row r="58" spans="6:9" x14ac:dyDescent="0.2">
      <c r="F58" s="230"/>
      <c r="G58" s="231"/>
      <c r="H58" s="231"/>
      <c r="I58" s="46"/>
    </row>
    <row r="59" spans="6:9" x14ac:dyDescent="0.2">
      <c r="F59" s="230"/>
      <c r="G59" s="231"/>
      <c r="H59" s="231"/>
      <c r="I59" s="46"/>
    </row>
    <row r="60" spans="6:9" x14ac:dyDescent="0.2">
      <c r="F60" s="230"/>
      <c r="G60" s="231"/>
      <c r="H60" s="231"/>
      <c r="I60" s="46"/>
    </row>
    <row r="61" spans="6:9" x14ac:dyDescent="0.2">
      <c r="F61" s="230"/>
      <c r="G61" s="231"/>
      <c r="H61" s="231"/>
      <c r="I61" s="46"/>
    </row>
    <row r="62" spans="6:9" x14ac:dyDescent="0.2">
      <c r="F62" s="230"/>
      <c r="G62" s="231"/>
      <c r="H62" s="231"/>
      <c r="I62" s="46"/>
    </row>
    <row r="63" spans="6:9" x14ac:dyDescent="0.2">
      <c r="F63" s="230"/>
      <c r="G63" s="231"/>
      <c r="H63" s="231"/>
      <c r="I63" s="46"/>
    </row>
    <row r="64" spans="6:9" x14ac:dyDescent="0.2">
      <c r="F64" s="230"/>
      <c r="G64" s="231"/>
      <c r="H64" s="231"/>
      <c r="I64" s="46"/>
    </row>
    <row r="65" spans="6:9" x14ac:dyDescent="0.2">
      <c r="F65" s="230"/>
      <c r="G65" s="231"/>
      <c r="H65" s="231"/>
      <c r="I65" s="46"/>
    </row>
    <row r="66" spans="6:9" x14ac:dyDescent="0.2">
      <c r="F66" s="230"/>
      <c r="G66" s="231"/>
      <c r="H66" s="231"/>
      <c r="I66" s="46"/>
    </row>
    <row r="67" spans="6:9" x14ac:dyDescent="0.2">
      <c r="F67" s="230"/>
      <c r="G67" s="231"/>
      <c r="H67" s="231"/>
      <c r="I67" s="46"/>
    </row>
    <row r="68" spans="6:9" x14ac:dyDescent="0.2">
      <c r="F68" s="230"/>
      <c r="G68" s="231"/>
      <c r="H68" s="231"/>
      <c r="I68" s="46"/>
    </row>
    <row r="69" spans="6:9" x14ac:dyDescent="0.2">
      <c r="F69" s="230"/>
      <c r="G69" s="231"/>
      <c r="H69" s="231"/>
      <c r="I69" s="46"/>
    </row>
    <row r="70" spans="6:9" x14ac:dyDescent="0.2">
      <c r="F70" s="230"/>
      <c r="G70" s="231"/>
      <c r="H70" s="231"/>
      <c r="I70" s="46"/>
    </row>
    <row r="71" spans="6:9" x14ac:dyDescent="0.2">
      <c r="F71" s="230"/>
      <c r="G71" s="231"/>
      <c r="H71" s="231"/>
      <c r="I71" s="46"/>
    </row>
    <row r="72" spans="6:9" x14ac:dyDescent="0.2">
      <c r="F72" s="230"/>
      <c r="G72" s="231"/>
      <c r="H72" s="231"/>
      <c r="I72" s="46"/>
    </row>
    <row r="73" spans="6:9" x14ac:dyDescent="0.2">
      <c r="F73" s="230"/>
      <c r="G73" s="231"/>
      <c r="H73" s="231"/>
      <c r="I73" s="46"/>
    </row>
  </sheetData>
  <mergeCells count="4">
    <mergeCell ref="A1:B1"/>
    <mergeCell ref="A2:B2"/>
    <mergeCell ref="G2:I2"/>
    <mergeCell ref="H22:I2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4"/>
  <dimension ref="A1:CB106"/>
  <sheetViews>
    <sheetView showGridLines="0" showZeros="0" zoomScaleNormal="100" zoomScaleSheetLayoutView="100" workbookViewId="0">
      <selection activeCell="J1" sqref="J1:J65536 K1:K65536"/>
    </sheetView>
  </sheetViews>
  <sheetFormatPr defaultRowHeight="12.75" x14ac:dyDescent="0.2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hidden="1" customWidth="1"/>
    <col min="9" max="9" width="11.5703125" style="232" hidden="1" customWidth="1"/>
    <col min="10" max="10" width="11" style="232" hidden="1" customWidth="1"/>
    <col min="11" max="11" width="10.42578125" style="232" hidden="1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 x14ac:dyDescent="0.25">
      <c r="A1" s="329" t="s">
        <v>102</v>
      </c>
      <c r="B1" s="329"/>
      <c r="C1" s="329"/>
      <c r="D1" s="329"/>
      <c r="E1" s="329"/>
      <c r="F1" s="329"/>
      <c r="G1" s="329"/>
    </row>
    <row r="2" spans="1:80" ht="14.25" customHeight="1" thickBot="1" x14ac:dyDescent="0.25">
      <c r="B2" s="233"/>
      <c r="C2" s="234"/>
      <c r="D2" s="234"/>
      <c r="E2" s="235"/>
      <c r="F2" s="234"/>
      <c r="G2" s="234"/>
    </row>
    <row r="3" spans="1:80" ht="13.5" thickTop="1" x14ac:dyDescent="0.2">
      <c r="A3" s="318" t="s">
        <v>2</v>
      </c>
      <c r="B3" s="319"/>
      <c r="C3" s="186" t="s">
        <v>105</v>
      </c>
      <c r="D3" s="236"/>
      <c r="E3" s="237" t="s">
        <v>85</v>
      </c>
      <c r="F3" s="238" t="str">
        <f>'1 03 Rek'!H1</f>
        <v>03</v>
      </c>
      <c r="G3" s="239"/>
    </row>
    <row r="4" spans="1:80" ht="13.5" thickBot="1" x14ac:dyDescent="0.25">
      <c r="A4" s="330" t="s">
        <v>76</v>
      </c>
      <c r="B4" s="321"/>
      <c r="C4" s="192" t="s">
        <v>107</v>
      </c>
      <c r="D4" s="240"/>
      <c r="E4" s="331" t="str">
        <f>'1 03 Rek'!G2</f>
        <v>2.NP - oprava maleb</v>
      </c>
      <c r="F4" s="332"/>
      <c r="G4" s="333"/>
    </row>
    <row r="5" spans="1:80" ht="13.5" thickTop="1" x14ac:dyDescent="0.2">
      <c r="A5" s="241"/>
      <c r="G5" s="243"/>
    </row>
    <row r="6" spans="1:80" ht="27" customHeight="1" x14ac:dyDescent="0.2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 x14ac:dyDescent="0.2">
      <c r="A7" s="249" t="s">
        <v>97</v>
      </c>
      <c r="B7" s="250" t="s">
        <v>170</v>
      </c>
      <c r="C7" s="251" t="s">
        <v>171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 ht="22.5" x14ac:dyDescent="0.2">
      <c r="A8" s="260">
        <v>1</v>
      </c>
      <c r="B8" s="261" t="s">
        <v>173</v>
      </c>
      <c r="C8" s="262" t="s">
        <v>174</v>
      </c>
      <c r="D8" s="263" t="s">
        <v>175</v>
      </c>
      <c r="E8" s="264">
        <v>981</v>
      </c>
      <c r="F8" s="264">
        <v>0</v>
      </c>
      <c r="G8" s="265">
        <f>E8*F8</f>
        <v>0</v>
      </c>
      <c r="H8" s="266">
        <v>0</v>
      </c>
      <c r="I8" s="267">
        <f>E8*H8</f>
        <v>0</v>
      </c>
      <c r="J8" s="266">
        <v>0</v>
      </c>
      <c r="K8" s="267">
        <f>E8*J8</f>
        <v>0</v>
      </c>
      <c r="O8" s="259">
        <v>2</v>
      </c>
      <c r="AA8" s="232">
        <v>1</v>
      </c>
      <c r="AB8" s="232">
        <v>0</v>
      </c>
      <c r="AC8" s="232">
        <v>0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0</v>
      </c>
    </row>
    <row r="9" spans="1:80" x14ac:dyDescent="0.2">
      <c r="A9" s="268"/>
      <c r="B9" s="272"/>
      <c r="C9" s="327" t="s">
        <v>176</v>
      </c>
      <c r="D9" s="328"/>
      <c r="E9" s="273">
        <v>981</v>
      </c>
      <c r="F9" s="274"/>
      <c r="G9" s="275"/>
      <c r="H9" s="276"/>
      <c r="I9" s="270"/>
      <c r="J9" s="277"/>
      <c r="K9" s="270"/>
      <c r="M9" s="271" t="s">
        <v>176</v>
      </c>
      <c r="O9" s="259"/>
    </row>
    <row r="10" spans="1:80" ht="22.5" x14ac:dyDescent="0.2">
      <c r="A10" s="260">
        <v>2</v>
      </c>
      <c r="B10" s="261" t="s">
        <v>177</v>
      </c>
      <c r="C10" s="262" t="s">
        <v>178</v>
      </c>
      <c r="D10" s="263" t="s">
        <v>175</v>
      </c>
      <c r="E10" s="264">
        <v>981</v>
      </c>
      <c r="F10" s="264">
        <v>0</v>
      </c>
      <c r="G10" s="265">
        <f>E10*F10</f>
        <v>0</v>
      </c>
      <c r="H10" s="266">
        <v>0</v>
      </c>
      <c r="I10" s="267">
        <f>E10*H10</f>
        <v>0</v>
      </c>
      <c r="J10" s="266">
        <v>0</v>
      </c>
      <c r="K10" s="267">
        <f>E10*J10</f>
        <v>0</v>
      </c>
      <c r="O10" s="259">
        <v>2</v>
      </c>
      <c r="AA10" s="232">
        <v>1</v>
      </c>
      <c r="AB10" s="232">
        <v>0</v>
      </c>
      <c r="AC10" s="232">
        <v>0</v>
      </c>
      <c r="AZ10" s="232">
        <v>1</v>
      </c>
      <c r="BA10" s="232">
        <f>IF(AZ10=1,G10,0)</f>
        <v>0</v>
      </c>
      <c r="BB10" s="232">
        <f>IF(AZ10=2,G10,0)</f>
        <v>0</v>
      </c>
      <c r="BC10" s="232">
        <f>IF(AZ10=3,G10,0)</f>
        <v>0</v>
      </c>
      <c r="BD10" s="232">
        <f>IF(AZ10=4,G10,0)</f>
        <v>0</v>
      </c>
      <c r="BE10" s="232">
        <f>IF(AZ10=5,G10,0)</f>
        <v>0</v>
      </c>
      <c r="CA10" s="259">
        <v>1</v>
      </c>
      <c r="CB10" s="259">
        <v>0</v>
      </c>
    </row>
    <row r="11" spans="1:80" x14ac:dyDescent="0.2">
      <c r="A11" s="268"/>
      <c r="B11" s="269"/>
      <c r="C11" s="334" t="s">
        <v>179</v>
      </c>
      <c r="D11" s="335"/>
      <c r="E11" s="335"/>
      <c r="F11" s="335"/>
      <c r="G11" s="336"/>
      <c r="I11" s="270"/>
      <c r="K11" s="270"/>
      <c r="L11" s="271" t="s">
        <v>179</v>
      </c>
      <c r="O11" s="259">
        <v>3</v>
      </c>
    </row>
    <row r="12" spans="1:80" x14ac:dyDescent="0.2">
      <c r="A12" s="268"/>
      <c r="B12" s="272"/>
      <c r="C12" s="327" t="s">
        <v>180</v>
      </c>
      <c r="D12" s="328"/>
      <c r="E12" s="273">
        <v>981</v>
      </c>
      <c r="F12" s="274"/>
      <c r="G12" s="275"/>
      <c r="H12" s="276"/>
      <c r="I12" s="270"/>
      <c r="J12" s="277"/>
      <c r="K12" s="270"/>
      <c r="M12" s="271">
        <v>981</v>
      </c>
      <c r="O12" s="259"/>
    </row>
    <row r="13" spans="1:80" x14ac:dyDescent="0.2">
      <c r="A13" s="278"/>
      <c r="B13" s="279" t="s">
        <v>100</v>
      </c>
      <c r="C13" s="280" t="s">
        <v>172</v>
      </c>
      <c r="D13" s="281"/>
      <c r="E13" s="282"/>
      <c r="F13" s="283"/>
      <c r="G13" s="284">
        <f>SUM(G7:G12)</f>
        <v>0</v>
      </c>
      <c r="H13" s="285"/>
      <c r="I13" s="286">
        <f>SUM(I7:I12)</f>
        <v>0</v>
      </c>
      <c r="J13" s="285"/>
      <c r="K13" s="286">
        <f>SUM(K7:K12)</f>
        <v>0</v>
      </c>
      <c r="O13" s="259">
        <v>4</v>
      </c>
      <c r="BA13" s="287">
        <f>SUM(BA7:BA12)</f>
        <v>0</v>
      </c>
      <c r="BB13" s="287">
        <f>SUM(BB7:BB12)</f>
        <v>0</v>
      </c>
      <c r="BC13" s="287">
        <f>SUM(BC7:BC12)</f>
        <v>0</v>
      </c>
      <c r="BD13" s="287">
        <f>SUM(BD7:BD12)</f>
        <v>0</v>
      </c>
      <c r="BE13" s="287">
        <f>SUM(BE7:BE12)</f>
        <v>0</v>
      </c>
    </row>
    <row r="14" spans="1:80" x14ac:dyDescent="0.2">
      <c r="A14" s="249" t="s">
        <v>97</v>
      </c>
      <c r="B14" s="250" t="s">
        <v>181</v>
      </c>
      <c r="C14" s="251" t="s">
        <v>182</v>
      </c>
      <c r="D14" s="252"/>
      <c r="E14" s="253"/>
      <c r="F14" s="253"/>
      <c r="G14" s="254"/>
      <c r="H14" s="255"/>
      <c r="I14" s="256"/>
      <c r="J14" s="257"/>
      <c r="K14" s="258"/>
      <c r="O14" s="259">
        <v>1</v>
      </c>
    </row>
    <row r="15" spans="1:80" x14ac:dyDescent="0.2">
      <c r="A15" s="260">
        <v>3</v>
      </c>
      <c r="B15" s="261" t="s">
        <v>184</v>
      </c>
      <c r="C15" s="262" t="s">
        <v>185</v>
      </c>
      <c r="D15" s="263" t="s">
        <v>175</v>
      </c>
      <c r="E15" s="264">
        <v>5598.6149999999998</v>
      </c>
      <c r="F15" s="264">
        <v>0</v>
      </c>
      <c r="G15" s="265">
        <f>E15*F15</f>
        <v>0</v>
      </c>
      <c r="H15" s="266">
        <v>5.0000000000000002E-5</v>
      </c>
      <c r="I15" s="267">
        <f>E15*H15</f>
        <v>0.27993075000000001</v>
      </c>
      <c r="J15" s="266">
        <v>0</v>
      </c>
      <c r="K15" s="267">
        <f>E15*J15</f>
        <v>0</v>
      </c>
      <c r="O15" s="259">
        <v>2</v>
      </c>
      <c r="AA15" s="232">
        <v>1</v>
      </c>
      <c r="AB15" s="232">
        <v>7</v>
      </c>
      <c r="AC15" s="232">
        <v>7</v>
      </c>
      <c r="AZ15" s="232">
        <v>2</v>
      </c>
      <c r="BA15" s="232">
        <f>IF(AZ15=1,G15,0)</f>
        <v>0</v>
      </c>
      <c r="BB15" s="232">
        <f>IF(AZ15=2,G15,0)</f>
        <v>0</v>
      </c>
      <c r="BC15" s="232">
        <f>IF(AZ15=3,G15,0)</f>
        <v>0</v>
      </c>
      <c r="BD15" s="232">
        <f>IF(AZ15=4,G15,0)</f>
        <v>0</v>
      </c>
      <c r="BE15" s="232">
        <f>IF(AZ15=5,G15,0)</f>
        <v>0</v>
      </c>
      <c r="CA15" s="259">
        <v>1</v>
      </c>
      <c r="CB15" s="259">
        <v>7</v>
      </c>
    </row>
    <row r="16" spans="1:80" x14ac:dyDescent="0.2">
      <c r="A16" s="268"/>
      <c r="B16" s="269"/>
      <c r="C16" s="334"/>
      <c r="D16" s="335"/>
      <c r="E16" s="335"/>
      <c r="F16" s="335"/>
      <c r="G16" s="336"/>
      <c r="I16" s="270"/>
      <c r="K16" s="270"/>
      <c r="L16" s="271"/>
      <c r="O16" s="259">
        <v>3</v>
      </c>
    </row>
    <row r="17" spans="1:80" x14ac:dyDescent="0.2">
      <c r="A17" s="268"/>
      <c r="B17" s="272"/>
      <c r="C17" s="327" t="s">
        <v>186</v>
      </c>
      <c r="D17" s="328"/>
      <c r="E17" s="273">
        <v>6444.8</v>
      </c>
      <c r="F17" s="274"/>
      <c r="G17" s="275"/>
      <c r="H17" s="276"/>
      <c r="I17" s="270"/>
      <c r="J17" s="277"/>
      <c r="K17" s="270"/>
      <c r="M17" s="271" t="s">
        <v>186</v>
      </c>
      <c r="O17" s="259"/>
    </row>
    <row r="18" spans="1:80" x14ac:dyDescent="0.2">
      <c r="A18" s="268"/>
      <c r="B18" s="272"/>
      <c r="C18" s="327" t="s">
        <v>187</v>
      </c>
      <c r="D18" s="328"/>
      <c r="E18" s="273">
        <v>-524.18499999999995</v>
      </c>
      <c r="F18" s="274"/>
      <c r="G18" s="275"/>
      <c r="H18" s="276"/>
      <c r="I18" s="270"/>
      <c r="J18" s="277"/>
      <c r="K18" s="270"/>
      <c r="M18" s="271" t="s">
        <v>187</v>
      </c>
      <c r="O18" s="259"/>
    </row>
    <row r="19" spans="1:80" x14ac:dyDescent="0.2">
      <c r="A19" s="268"/>
      <c r="B19" s="272"/>
      <c r="C19" s="327" t="s">
        <v>188</v>
      </c>
      <c r="D19" s="328"/>
      <c r="E19" s="273">
        <v>-322</v>
      </c>
      <c r="F19" s="274"/>
      <c r="G19" s="275"/>
      <c r="H19" s="276"/>
      <c r="I19" s="270"/>
      <c r="J19" s="277"/>
      <c r="K19" s="270"/>
      <c r="M19" s="271" t="s">
        <v>188</v>
      </c>
      <c r="O19" s="259"/>
    </row>
    <row r="20" spans="1:80" x14ac:dyDescent="0.2">
      <c r="A20" s="260">
        <v>4</v>
      </c>
      <c r="B20" s="261" t="s">
        <v>189</v>
      </c>
      <c r="C20" s="262" t="s">
        <v>190</v>
      </c>
      <c r="D20" s="263" t="s">
        <v>175</v>
      </c>
      <c r="E20" s="264">
        <v>5598.6149999999998</v>
      </c>
      <c r="F20" s="264">
        <v>0</v>
      </c>
      <c r="G20" s="265">
        <f>E20*F20</f>
        <v>0</v>
      </c>
      <c r="H20" s="266">
        <v>3.2000000000000003E-4</v>
      </c>
      <c r="I20" s="267">
        <f>E20*H20</f>
        <v>1.7915568000000002</v>
      </c>
      <c r="J20" s="266">
        <v>0</v>
      </c>
      <c r="K20" s="267">
        <f>E20*J20</f>
        <v>0</v>
      </c>
      <c r="O20" s="259">
        <v>2</v>
      </c>
      <c r="AA20" s="232">
        <v>1</v>
      </c>
      <c r="AB20" s="232">
        <v>7</v>
      </c>
      <c r="AC20" s="232">
        <v>7</v>
      </c>
      <c r="AZ20" s="232">
        <v>2</v>
      </c>
      <c r="BA20" s="232">
        <f>IF(AZ20=1,G20,0)</f>
        <v>0</v>
      </c>
      <c r="BB20" s="232">
        <f>IF(AZ20=2,G20,0)</f>
        <v>0</v>
      </c>
      <c r="BC20" s="232">
        <f>IF(AZ20=3,G20,0)</f>
        <v>0</v>
      </c>
      <c r="BD20" s="232">
        <f>IF(AZ20=4,G20,0)</f>
        <v>0</v>
      </c>
      <c r="BE20" s="232">
        <f>IF(AZ20=5,G20,0)</f>
        <v>0</v>
      </c>
      <c r="CA20" s="259">
        <v>1</v>
      </c>
      <c r="CB20" s="259">
        <v>7</v>
      </c>
    </row>
    <row r="21" spans="1:80" x14ac:dyDescent="0.2">
      <c r="A21" s="268"/>
      <c r="B21" s="269"/>
      <c r="C21" s="334"/>
      <c r="D21" s="335"/>
      <c r="E21" s="335"/>
      <c r="F21" s="335"/>
      <c r="G21" s="336"/>
      <c r="I21" s="270"/>
      <c r="K21" s="270"/>
      <c r="L21" s="271"/>
      <c r="O21" s="259">
        <v>3</v>
      </c>
    </row>
    <row r="22" spans="1:80" x14ac:dyDescent="0.2">
      <c r="A22" s="268"/>
      <c r="B22" s="272"/>
      <c r="C22" s="327" t="s">
        <v>186</v>
      </c>
      <c r="D22" s="328"/>
      <c r="E22" s="273">
        <v>6444.8</v>
      </c>
      <c r="F22" s="274"/>
      <c r="G22" s="275"/>
      <c r="H22" s="276"/>
      <c r="I22" s="270"/>
      <c r="J22" s="277"/>
      <c r="K22" s="270"/>
      <c r="M22" s="271" t="s">
        <v>186</v>
      </c>
      <c r="O22" s="259"/>
    </row>
    <row r="23" spans="1:80" x14ac:dyDescent="0.2">
      <c r="A23" s="268"/>
      <c r="B23" s="272"/>
      <c r="C23" s="327" t="s">
        <v>187</v>
      </c>
      <c r="D23" s="328"/>
      <c r="E23" s="273">
        <v>-524.18499999999995</v>
      </c>
      <c r="F23" s="274"/>
      <c r="G23" s="275"/>
      <c r="H23" s="276"/>
      <c r="I23" s="270"/>
      <c r="J23" s="277"/>
      <c r="K23" s="270"/>
      <c r="M23" s="271" t="s">
        <v>187</v>
      </c>
      <c r="O23" s="259"/>
    </row>
    <row r="24" spans="1:80" x14ac:dyDescent="0.2">
      <c r="A24" s="268"/>
      <c r="B24" s="272"/>
      <c r="C24" s="327" t="s">
        <v>188</v>
      </c>
      <c r="D24" s="328"/>
      <c r="E24" s="273">
        <v>-322</v>
      </c>
      <c r="F24" s="274"/>
      <c r="G24" s="275"/>
      <c r="H24" s="276"/>
      <c r="I24" s="270"/>
      <c r="J24" s="277"/>
      <c r="K24" s="270"/>
      <c r="M24" s="271" t="s">
        <v>188</v>
      </c>
      <c r="O24" s="259"/>
    </row>
    <row r="25" spans="1:80" x14ac:dyDescent="0.2">
      <c r="A25" s="260">
        <v>5</v>
      </c>
      <c r="B25" s="261" t="s">
        <v>191</v>
      </c>
      <c r="C25" s="262" t="s">
        <v>192</v>
      </c>
      <c r="D25" s="263" t="s">
        <v>175</v>
      </c>
      <c r="E25" s="264">
        <v>5141.8</v>
      </c>
      <c r="F25" s="264">
        <v>0</v>
      </c>
      <c r="G25" s="265">
        <f>E25*F25</f>
        <v>0</v>
      </c>
      <c r="H25" s="266">
        <v>0</v>
      </c>
      <c r="I25" s="267">
        <f>E25*H25</f>
        <v>0</v>
      </c>
      <c r="J25" s="266">
        <v>0</v>
      </c>
      <c r="K25" s="267">
        <f>E25*J25</f>
        <v>0</v>
      </c>
      <c r="O25" s="259">
        <v>2</v>
      </c>
      <c r="AA25" s="232">
        <v>1</v>
      </c>
      <c r="AB25" s="232">
        <v>7</v>
      </c>
      <c r="AC25" s="232">
        <v>7</v>
      </c>
      <c r="AZ25" s="232">
        <v>2</v>
      </c>
      <c r="BA25" s="232">
        <f>IF(AZ25=1,G25,0)</f>
        <v>0</v>
      </c>
      <c r="BB25" s="232">
        <f>IF(AZ25=2,G25,0)</f>
        <v>0</v>
      </c>
      <c r="BC25" s="232">
        <f>IF(AZ25=3,G25,0)</f>
        <v>0</v>
      </c>
      <c r="BD25" s="232">
        <f>IF(AZ25=4,G25,0)</f>
        <v>0</v>
      </c>
      <c r="BE25" s="232">
        <f>IF(AZ25=5,G25,0)</f>
        <v>0</v>
      </c>
      <c r="CA25" s="259">
        <v>1</v>
      </c>
      <c r="CB25" s="259">
        <v>7</v>
      </c>
    </row>
    <row r="26" spans="1:80" x14ac:dyDescent="0.2">
      <c r="A26" s="268"/>
      <c r="B26" s="269"/>
      <c r="C26" s="334" t="s">
        <v>193</v>
      </c>
      <c r="D26" s="335"/>
      <c r="E26" s="335"/>
      <c r="F26" s="335"/>
      <c r="G26" s="336"/>
      <c r="I26" s="270"/>
      <c r="K26" s="270"/>
      <c r="L26" s="271" t="s">
        <v>193</v>
      </c>
      <c r="O26" s="259">
        <v>3</v>
      </c>
    </row>
    <row r="27" spans="1:80" x14ac:dyDescent="0.2">
      <c r="A27" s="268"/>
      <c r="B27" s="272"/>
      <c r="C27" s="327" t="s">
        <v>194</v>
      </c>
      <c r="D27" s="328"/>
      <c r="E27" s="273">
        <v>5463.8</v>
      </c>
      <c r="F27" s="274"/>
      <c r="G27" s="275"/>
      <c r="H27" s="276"/>
      <c r="I27" s="270"/>
      <c r="J27" s="277"/>
      <c r="K27" s="270"/>
      <c r="M27" s="271" t="s">
        <v>194</v>
      </c>
      <c r="O27" s="259"/>
    </row>
    <row r="28" spans="1:80" x14ac:dyDescent="0.2">
      <c r="A28" s="268"/>
      <c r="B28" s="272"/>
      <c r="C28" s="327" t="s">
        <v>188</v>
      </c>
      <c r="D28" s="328"/>
      <c r="E28" s="273">
        <v>-322</v>
      </c>
      <c r="F28" s="274"/>
      <c r="G28" s="275"/>
      <c r="H28" s="276"/>
      <c r="I28" s="270"/>
      <c r="J28" s="277"/>
      <c r="K28" s="270"/>
      <c r="M28" s="271" t="s">
        <v>188</v>
      </c>
      <c r="O28" s="259"/>
    </row>
    <row r="29" spans="1:80" x14ac:dyDescent="0.2">
      <c r="A29" s="260">
        <v>6</v>
      </c>
      <c r="B29" s="261" t="s">
        <v>195</v>
      </c>
      <c r="C29" s="262" t="s">
        <v>196</v>
      </c>
      <c r="D29" s="263" t="s">
        <v>175</v>
      </c>
      <c r="E29" s="264">
        <v>5598.6149999999998</v>
      </c>
      <c r="F29" s="264">
        <v>0</v>
      </c>
      <c r="G29" s="265">
        <f>E29*F29</f>
        <v>0</v>
      </c>
      <c r="H29" s="266">
        <v>0</v>
      </c>
      <c r="I29" s="267">
        <f>E29*H29</f>
        <v>0</v>
      </c>
      <c r="J29" s="266">
        <v>0</v>
      </c>
      <c r="K29" s="267">
        <f>E29*J29</f>
        <v>0</v>
      </c>
      <c r="O29" s="259">
        <v>2</v>
      </c>
      <c r="AA29" s="232">
        <v>1</v>
      </c>
      <c r="AB29" s="232">
        <v>7</v>
      </c>
      <c r="AC29" s="232">
        <v>7</v>
      </c>
      <c r="AZ29" s="232">
        <v>2</v>
      </c>
      <c r="BA29" s="232">
        <f>IF(AZ29=1,G29,0)</f>
        <v>0</v>
      </c>
      <c r="BB29" s="232">
        <f>IF(AZ29=2,G29,0)</f>
        <v>0</v>
      </c>
      <c r="BC29" s="232">
        <f>IF(AZ29=3,G29,0)</f>
        <v>0</v>
      </c>
      <c r="BD29" s="232">
        <f>IF(AZ29=4,G29,0)</f>
        <v>0</v>
      </c>
      <c r="BE29" s="232">
        <f>IF(AZ29=5,G29,0)</f>
        <v>0</v>
      </c>
      <c r="CA29" s="259">
        <v>1</v>
      </c>
      <c r="CB29" s="259">
        <v>7</v>
      </c>
    </row>
    <row r="30" spans="1:80" x14ac:dyDescent="0.2">
      <c r="A30" s="268"/>
      <c r="B30" s="272"/>
      <c r="C30" s="327" t="s">
        <v>186</v>
      </c>
      <c r="D30" s="328"/>
      <c r="E30" s="273">
        <v>6444.8</v>
      </c>
      <c r="F30" s="274"/>
      <c r="G30" s="275"/>
      <c r="H30" s="276"/>
      <c r="I30" s="270"/>
      <c r="J30" s="277"/>
      <c r="K30" s="270"/>
      <c r="M30" s="271" t="s">
        <v>186</v>
      </c>
      <c r="O30" s="259"/>
    </row>
    <row r="31" spans="1:80" x14ac:dyDescent="0.2">
      <c r="A31" s="268"/>
      <c r="B31" s="272"/>
      <c r="C31" s="327" t="s">
        <v>187</v>
      </c>
      <c r="D31" s="328"/>
      <c r="E31" s="273">
        <v>-524.18499999999995</v>
      </c>
      <c r="F31" s="274"/>
      <c r="G31" s="275"/>
      <c r="H31" s="276"/>
      <c r="I31" s="270"/>
      <c r="J31" s="277"/>
      <c r="K31" s="270"/>
      <c r="M31" s="271" t="s">
        <v>187</v>
      </c>
      <c r="O31" s="259"/>
    </row>
    <row r="32" spans="1:80" x14ac:dyDescent="0.2">
      <c r="A32" s="268"/>
      <c r="B32" s="272"/>
      <c r="C32" s="327" t="s">
        <v>188</v>
      </c>
      <c r="D32" s="328"/>
      <c r="E32" s="273">
        <v>-322</v>
      </c>
      <c r="F32" s="274"/>
      <c r="G32" s="275"/>
      <c r="H32" s="276"/>
      <c r="I32" s="270"/>
      <c r="J32" s="277"/>
      <c r="K32" s="270"/>
      <c r="M32" s="271" t="s">
        <v>188</v>
      </c>
      <c r="O32" s="259"/>
    </row>
    <row r="33" spans="1:57" x14ac:dyDescent="0.2">
      <c r="A33" s="278"/>
      <c r="B33" s="279" t="s">
        <v>100</v>
      </c>
      <c r="C33" s="280" t="s">
        <v>183</v>
      </c>
      <c r="D33" s="281"/>
      <c r="E33" s="282"/>
      <c r="F33" s="283"/>
      <c r="G33" s="284">
        <f>SUM(G14:G32)</f>
        <v>0</v>
      </c>
      <c r="H33" s="285"/>
      <c r="I33" s="286">
        <f>SUM(I14:I32)</f>
        <v>2.0714875500000001</v>
      </c>
      <c r="J33" s="285"/>
      <c r="K33" s="286">
        <f>SUM(K14:K32)</f>
        <v>0</v>
      </c>
      <c r="O33" s="259">
        <v>4</v>
      </c>
      <c r="BA33" s="287">
        <f>SUM(BA14:BA32)</f>
        <v>0</v>
      </c>
      <c r="BB33" s="287">
        <f>SUM(BB14:BB32)</f>
        <v>0</v>
      </c>
      <c r="BC33" s="287">
        <f>SUM(BC14:BC32)</f>
        <v>0</v>
      </c>
      <c r="BD33" s="287">
        <f>SUM(BD14:BD32)</f>
        <v>0</v>
      </c>
      <c r="BE33" s="287">
        <f>SUM(BE14:BE32)</f>
        <v>0</v>
      </c>
    </row>
    <row r="34" spans="1:57" x14ac:dyDescent="0.2">
      <c r="E34" s="232"/>
    </row>
    <row r="35" spans="1:57" x14ac:dyDescent="0.2">
      <c r="E35" s="232"/>
    </row>
    <row r="36" spans="1:57" x14ac:dyDescent="0.2">
      <c r="E36" s="232"/>
    </row>
    <row r="37" spans="1:57" x14ac:dyDescent="0.2">
      <c r="E37" s="232"/>
    </row>
    <row r="38" spans="1:57" x14ac:dyDescent="0.2">
      <c r="E38" s="232"/>
    </row>
    <row r="39" spans="1:57" x14ac:dyDescent="0.2">
      <c r="E39" s="232"/>
    </row>
    <row r="40" spans="1:57" x14ac:dyDescent="0.2">
      <c r="E40" s="232"/>
    </row>
    <row r="41" spans="1:57" x14ac:dyDescent="0.2">
      <c r="E41" s="232"/>
    </row>
    <row r="42" spans="1:57" x14ac:dyDescent="0.2">
      <c r="E42" s="232"/>
    </row>
    <row r="43" spans="1:57" x14ac:dyDescent="0.2">
      <c r="E43" s="232"/>
    </row>
    <row r="44" spans="1:57" x14ac:dyDescent="0.2">
      <c r="E44" s="232"/>
    </row>
    <row r="45" spans="1:57" x14ac:dyDescent="0.2">
      <c r="E45" s="232"/>
    </row>
    <row r="46" spans="1:57" x14ac:dyDescent="0.2">
      <c r="E46" s="232"/>
    </row>
    <row r="47" spans="1:57" x14ac:dyDescent="0.2">
      <c r="E47" s="232"/>
    </row>
    <row r="48" spans="1:57" x14ac:dyDescent="0.2">
      <c r="E48" s="232"/>
    </row>
    <row r="49" spans="1:7" x14ac:dyDescent="0.2">
      <c r="E49" s="232"/>
    </row>
    <row r="50" spans="1:7" x14ac:dyDescent="0.2">
      <c r="E50" s="232"/>
    </row>
    <row r="51" spans="1:7" x14ac:dyDescent="0.2">
      <c r="E51" s="232"/>
    </row>
    <row r="52" spans="1:7" x14ac:dyDescent="0.2">
      <c r="E52" s="232"/>
    </row>
    <row r="53" spans="1:7" x14ac:dyDescent="0.2">
      <c r="E53" s="232"/>
    </row>
    <row r="54" spans="1:7" x14ac:dyDescent="0.2">
      <c r="E54" s="232"/>
    </row>
    <row r="55" spans="1:7" x14ac:dyDescent="0.2">
      <c r="E55" s="232"/>
    </row>
    <row r="56" spans="1:7" x14ac:dyDescent="0.2">
      <c r="E56" s="232"/>
    </row>
    <row r="57" spans="1:7" x14ac:dyDescent="0.2">
      <c r="A57" s="277"/>
      <c r="B57" s="277"/>
      <c r="C57" s="277"/>
      <c r="D57" s="277"/>
      <c r="E57" s="277"/>
      <c r="F57" s="277"/>
      <c r="G57" s="277"/>
    </row>
    <row r="58" spans="1:7" x14ac:dyDescent="0.2">
      <c r="A58" s="277"/>
      <c r="B58" s="277"/>
      <c r="C58" s="277"/>
      <c r="D58" s="277"/>
      <c r="E58" s="277"/>
      <c r="F58" s="277"/>
      <c r="G58" s="277"/>
    </row>
    <row r="59" spans="1:7" x14ac:dyDescent="0.2">
      <c r="A59" s="277"/>
      <c r="B59" s="277"/>
      <c r="C59" s="277"/>
      <c r="D59" s="277"/>
      <c r="E59" s="277"/>
      <c r="F59" s="277"/>
      <c r="G59" s="277"/>
    </row>
    <row r="60" spans="1:7" x14ac:dyDescent="0.2">
      <c r="A60" s="277"/>
      <c r="B60" s="277"/>
      <c r="C60" s="277"/>
      <c r="D60" s="277"/>
      <c r="E60" s="277"/>
      <c r="F60" s="277"/>
      <c r="G60" s="277"/>
    </row>
    <row r="61" spans="1:7" x14ac:dyDescent="0.2">
      <c r="E61" s="232"/>
    </row>
    <row r="62" spans="1:7" x14ac:dyDescent="0.2">
      <c r="E62" s="232"/>
    </row>
    <row r="63" spans="1:7" x14ac:dyDescent="0.2">
      <c r="E63" s="232"/>
    </row>
    <row r="64" spans="1:7" x14ac:dyDescent="0.2">
      <c r="E64" s="232"/>
    </row>
    <row r="65" spans="5:5" x14ac:dyDescent="0.2">
      <c r="E65" s="232"/>
    </row>
    <row r="66" spans="5:5" x14ac:dyDescent="0.2">
      <c r="E66" s="232"/>
    </row>
    <row r="67" spans="5:5" x14ac:dyDescent="0.2">
      <c r="E67" s="232"/>
    </row>
    <row r="68" spans="5:5" x14ac:dyDescent="0.2">
      <c r="E68" s="232"/>
    </row>
    <row r="69" spans="5:5" x14ac:dyDescent="0.2">
      <c r="E69" s="232"/>
    </row>
    <row r="70" spans="5:5" x14ac:dyDescent="0.2">
      <c r="E70" s="232"/>
    </row>
    <row r="71" spans="5:5" x14ac:dyDescent="0.2">
      <c r="E71" s="232"/>
    </row>
    <row r="72" spans="5:5" x14ac:dyDescent="0.2">
      <c r="E72" s="232"/>
    </row>
    <row r="73" spans="5:5" x14ac:dyDescent="0.2">
      <c r="E73" s="232"/>
    </row>
    <row r="74" spans="5:5" x14ac:dyDescent="0.2">
      <c r="E74" s="232"/>
    </row>
    <row r="75" spans="5:5" x14ac:dyDescent="0.2">
      <c r="E75" s="232"/>
    </row>
    <row r="76" spans="5:5" x14ac:dyDescent="0.2">
      <c r="E76" s="232"/>
    </row>
    <row r="77" spans="5:5" x14ac:dyDescent="0.2">
      <c r="E77" s="232"/>
    </row>
    <row r="78" spans="5:5" x14ac:dyDescent="0.2">
      <c r="E78" s="232"/>
    </row>
    <row r="79" spans="5:5" x14ac:dyDescent="0.2">
      <c r="E79" s="232"/>
    </row>
    <row r="80" spans="5:5" x14ac:dyDescent="0.2">
      <c r="E80" s="232"/>
    </row>
    <row r="81" spans="1:7" x14ac:dyDescent="0.2">
      <c r="E81" s="232"/>
    </row>
    <row r="82" spans="1:7" x14ac:dyDescent="0.2">
      <c r="E82" s="232"/>
    </row>
    <row r="83" spans="1:7" x14ac:dyDescent="0.2">
      <c r="E83" s="232"/>
    </row>
    <row r="84" spans="1:7" x14ac:dyDescent="0.2">
      <c r="E84" s="232"/>
    </row>
    <row r="85" spans="1:7" x14ac:dyDescent="0.2">
      <c r="E85" s="232"/>
    </row>
    <row r="86" spans="1:7" x14ac:dyDescent="0.2">
      <c r="E86" s="232"/>
    </row>
    <row r="87" spans="1:7" x14ac:dyDescent="0.2">
      <c r="E87" s="232"/>
    </row>
    <row r="88" spans="1:7" x14ac:dyDescent="0.2">
      <c r="E88" s="232"/>
    </row>
    <row r="89" spans="1:7" x14ac:dyDescent="0.2">
      <c r="E89" s="232"/>
    </row>
    <row r="90" spans="1:7" x14ac:dyDescent="0.2">
      <c r="E90" s="232"/>
    </row>
    <row r="91" spans="1:7" x14ac:dyDescent="0.2">
      <c r="E91" s="232"/>
    </row>
    <row r="92" spans="1:7" x14ac:dyDescent="0.2">
      <c r="A92" s="288"/>
      <c r="B92" s="288"/>
    </row>
    <row r="93" spans="1:7" x14ac:dyDescent="0.2">
      <c r="A93" s="277"/>
      <c r="B93" s="277"/>
      <c r="C93" s="289"/>
      <c r="D93" s="289"/>
      <c r="E93" s="290"/>
      <c r="F93" s="289"/>
      <c r="G93" s="291"/>
    </row>
    <row r="94" spans="1:7" x14ac:dyDescent="0.2">
      <c r="A94" s="292"/>
      <c r="B94" s="292"/>
      <c r="C94" s="277"/>
      <c r="D94" s="277"/>
      <c r="E94" s="293"/>
      <c r="F94" s="277"/>
      <c r="G94" s="277"/>
    </row>
    <row r="95" spans="1:7" x14ac:dyDescent="0.2">
      <c r="A95" s="277"/>
      <c r="B95" s="277"/>
      <c r="C95" s="277"/>
      <c r="D95" s="277"/>
      <c r="E95" s="293"/>
      <c r="F95" s="277"/>
      <c r="G95" s="277"/>
    </row>
    <row r="96" spans="1:7" x14ac:dyDescent="0.2">
      <c r="A96" s="277"/>
      <c r="B96" s="277"/>
      <c r="C96" s="277"/>
      <c r="D96" s="277"/>
      <c r="E96" s="293"/>
      <c r="F96" s="277"/>
      <c r="G96" s="277"/>
    </row>
    <row r="97" spans="1:7" x14ac:dyDescent="0.2">
      <c r="A97" s="277"/>
      <c r="B97" s="277"/>
      <c r="C97" s="277"/>
      <c r="D97" s="277"/>
      <c r="E97" s="293"/>
      <c r="F97" s="277"/>
      <c r="G97" s="277"/>
    </row>
    <row r="98" spans="1:7" x14ac:dyDescent="0.2">
      <c r="A98" s="277"/>
      <c r="B98" s="277"/>
      <c r="C98" s="277"/>
      <c r="D98" s="277"/>
      <c r="E98" s="293"/>
      <c r="F98" s="277"/>
      <c r="G98" s="277"/>
    </row>
    <row r="99" spans="1:7" x14ac:dyDescent="0.2">
      <c r="A99" s="277"/>
      <c r="B99" s="277"/>
      <c r="C99" s="277"/>
      <c r="D99" s="277"/>
      <c r="E99" s="293"/>
      <c r="F99" s="277"/>
      <c r="G99" s="277"/>
    </row>
    <row r="100" spans="1:7" x14ac:dyDescent="0.2">
      <c r="A100" s="277"/>
      <c r="B100" s="277"/>
      <c r="C100" s="277"/>
      <c r="D100" s="277"/>
      <c r="E100" s="293"/>
      <c r="F100" s="277"/>
      <c r="G100" s="277"/>
    </row>
    <row r="101" spans="1:7" x14ac:dyDescent="0.2">
      <c r="A101" s="277"/>
      <c r="B101" s="277"/>
      <c r="C101" s="277"/>
      <c r="D101" s="277"/>
      <c r="E101" s="293"/>
      <c r="F101" s="277"/>
      <c r="G101" s="277"/>
    </row>
    <row r="102" spans="1:7" x14ac:dyDescent="0.2">
      <c r="A102" s="277"/>
      <c r="B102" s="277"/>
      <c r="C102" s="277"/>
      <c r="D102" s="277"/>
      <c r="E102" s="293"/>
      <c r="F102" s="277"/>
      <c r="G102" s="277"/>
    </row>
    <row r="103" spans="1:7" x14ac:dyDescent="0.2">
      <c r="A103" s="277"/>
      <c r="B103" s="277"/>
      <c r="C103" s="277"/>
      <c r="D103" s="277"/>
      <c r="E103" s="293"/>
      <c r="F103" s="277"/>
      <c r="G103" s="277"/>
    </row>
    <row r="104" spans="1:7" x14ac:dyDescent="0.2">
      <c r="A104" s="277"/>
      <c r="B104" s="277"/>
      <c r="C104" s="277"/>
      <c r="D104" s="277"/>
      <c r="E104" s="293"/>
      <c r="F104" s="277"/>
      <c r="G104" s="277"/>
    </row>
    <row r="105" spans="1:7" x14ac:dyDescent="0.2">
      <c r="A105" s="277"/>
      <c r="B105" s="277"/>
      <c r="C105" s="277"/>
      <c r="D105" s="277"/>
      <c r="E105" s="293"/>
      <c r="F105" s="277"/>
      <c r="G105" s="277"/>
    </row>
    <row r="106" spans="1:7" x14ac:dyDescent="0.2">
      <c r="A106" s="277"/>
      <c r="B106" s="277"/>
      <c r="C106" s="277"/>
      <c r="D106" s="277"/>
      <c r="E106" s="293"/>
      <c r="F106" s="277"/>
      <c r="G106" s="277"/>
    </row>
  </sheetData>
  <mergeCells count="21">
    <mergeCell ref="C32:D32"/>
    <mergeCell ref="C16:G16"/>
    <mergeCell ref="C17:D17"/>
    <mergeCell ref="C18:D18"/>
    <mergeCell ref="C19:D19"/>
    <mergeCell ref="C21:G21"/>
    <mergeCell ref="C22:D22"/>
    <mergeCell ref="C23:D23"/>
    <mergeCell ref="C24:D24"/>
    <mergeCell ref="C26:G26"/>
    <mergeCell ref="C27:D27"/>
    <mergeCell ref="C28:D28"/>
    <mergeCell ref="C30:D30"/>
    <mergeCell ref="C31:D31"/>
    <mergeCell ref="C11:G11"/>
    <mergeCell ref="C12:D12"/>
    <mergeCell ref="A1:G1"/>
    <mergeCell ref="A3:B3"/>
    <mergeCell ref="A4:B4"/>
    <mergeCell ref="E4:G4"/>
    <mergeCell ref="C9:D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4"/>
  <dimension ref="A1:BE51"/>
  <sheetViews>
    <sheetView topLeftCell="A34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93" t="s">
        <v>101</v>
      </c>
      <c r="B1" s="94"/>
      <c r="C1" s="94"/>
      <c r="D1" s="94"/>
      <c r="E1" s="94"/>
      <c r="F1" s="94"/>
      <c r="G1" s="94"/>
    </row>
    <row r="2" spans="1:57" ht="12.75" customHeight="1" x14ac:dyDescent="0.2">
      <c r="A2" s="95" t="s">
        <v>32</v>
      </c>
      <c r="B2" s="96"/>
      <c r="C2" s="97" t="s">
        <v>198</v>
      </c>
      <c r="D2" s="97" t="s">
        <v>199</v>
      </c>
      <c r="E2" s="98"/>
      <c r="F2" s="99" t="s">
        <v>33</v>
      </c>
      <c r="G2" s="100"/>
    </row>
    <row r="3" spans="1:57" ht="3" hidden="1" customHeight="1" x14ac:dyDescent="0.2">
      <c r="A3" s="101"/>
      <c r="B3" s="102"/>
      <c r="C3" s="103"/>
      <c r="D3" s="103"/>
      <c r="E3" s="104"/>
      <c r="F3" s="105"/>
      <c r="G3" s="106"/>
    </row>
    <row r="4" spans="1:57" ht="12" customHeight="1" x14ac:dyDescent="0.2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 x14ac:dyDescent="0.2">
      <c r="A5" s="109" t="s">
        <v>98</v>
      </c>
      <c r="B5" s="110"/>
      <c r="C5" s="111" t="s">
        <v>106</v>
      </c>
      <c r="D5" s="112"/>
      <c r="E5" s="110"/>
      <c r="F5" s="105" t="s">
        <v>36</v>
      </c>
      <c r="G5" s="106"/>
    </row>
    <row r="6" spans="1:57" ht="12.95" customHeight="1" x14ac:dyDescent="0.2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 x14ac:dyDescent="0.2">
      <c r="A7" s="116" t="s">
        <v>103</v>
      </c>
      <c r="B7" s="117"/>
      <c r="C7" s="118" t="s">
        <v>104</v>
      </c>
      <c r="D7" s="119"/>
      <c r="E7" s="119"/>
      <c r="F7" s="120" t="s">
        <v>39</v>
      </c>
      <c r="G7" s="114">
        <f>IF(G6=0,,ROUND((F30+F32)/G6,1))</f>
        <v>0</v>
      </c>
    </row>
    <row r="8" spans="1:57" x14ac:dyDescent="0.2">
      <c r="A8" s="121" t="s">
        <v>40</v>
      </c>
      <c r="B8" s="105"/>
      <c r="C8" s="309"/>
      <c r="D8" s="309"/>
      <c r="E8" s="310"/>
      <c r="F8" s="122" t="s">
        <v>41</v>
      </c>
      <c r="G8" s="123"/>
      <c r="H8" s="124"/>
      <c r="I8" s="125"/>
    </row>
    <row r="9" spans="1:57" x14ac:dyDescent="0.2">
      <c r="A9" s="121" t="s">
        <v>42</v>
      </c>
      <c r="B9" s="105"/>
      <c r="C9" s="309"/>
      <c r="D9" s="309"/>
      <c r="E9" s="310"/>
      <c r="F9" s="105"/>
      <c r="G9" s="126"/>
      <c r="H9" s="127"/>
    </row>
    <row r="10" spans="1:57" x14ac:dyDescent="0.2">
      <c r="A10" s="121" t="s">
        <v>43</v>
      </c>
      <c r="B10" s="105"/>
      <c r="C10" s="309"/>
      <c r="D10" s="309"/>
      <c r="E10" s="309"/>
      <c r="F10" s="128"/>
      <c r="G10" s="129"/>
      <c r="H10" s="130"/>
    </row>
    <row r="11" spans="1:57" ht="13.5" customHeight="1" x14ac:dyDescent="0.2">
      <c r="A11" s="121" t="s">
        <v>44</v>
      </c>
      <c r="B11" s="105"/>
      <c r="C11" s="309"/>
      <c r="D11" s="309"/>
      <c r="E11" s="309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 x14ac:dyDescent="0.2">
      <c r="A12" s="134" t="s">
        <v>46</v>
      </c>
      <c r="B12" s="102"/>
      <c r="C12" s="311"/>
      <c r="D12" s="311"/>
      <c r="E12" s="311"/>
      <c r="F12" s="135" t="s">
        <v>47</v>
      </c>
      <c r="G12" s="136"/>
      <c r="H12" s="127"/>
    </row>
    <row r="13" spans="1:57" ht="28.5" customHeight="1" thickBot="1" x14ac:dyDescent="0.25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 x14ac:dyDescent="0.25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 x14ac:dyDescent="0.2">
      <c r="A15" s="146"/>
      <c r="B15" s="147" t="s">
        <v>51</v>
      </c>
      <c r="C15" s="148">
        <f>'1 04 Rek'!E26</f>
        <v>0</v>
      </c>
      <c r="D15" s="149" t="str">
        <f>'1 04 Rek'!A31</f>
        <v>Ztížené výrobní podmínky</v>
      </c>
      <c r="E15" s="150"/>
      <c r="F15" s="151"/>
      <c r="G15" s="148">
        <f>'1 04 Rek'!I31</f>
        <v>0</v>
      </c>
    </row>
    <row r="16" spans="1:57" ht="15.95" customHeight="1" x14ac:dyDescent="0.2">
      <c r="A16" s="146" t="s">
        <v>52</v>
      </c>
      <c r="B16" s="147" t="s">
        <v>53</v>
      </c>
      <c r="C16" s="148">
        <f>'1 04 Rek'!F26</f>
        <v>0</v>
      </c>
      <c r="D16" s="101" t="str">
        <f>'1 04 Rek'!A32</f>
        <v>Oborová přirážka</v>
      </c>
      <c r="E16" s="152"/>
      <c r="F16" s="153"/>
      <c r="G16" s="148">
        <f>'1 04 Rek'!I32</f>
        <v>0</v>
      </c>
    </row>
    <row r="17" spans="1:7" ht="15.95" customHeight="1" x14ac:dyDescent="0.2">
      <c r="A17" s="146" t="s">
        <v>54</v>
      </c>
      <c r="B17" s="147" t="s">
        <v>55</v>
      </c>
      <c r="C17" s="148">
        <f>'1 04 Rek'!H26</f>
        <v>0</v>
      </c>
      <c r="D17" s="101" t="str">
        <f>'1 04 Rek'!A33</f>
        <v>Přesun stavebních kapacit</v>
      </c>
      <c r="E17" s="152"/>
      <c r="F17" s="153"/>
      <c r="G17" s="148">
        <f>'1 04 Rek'!I33</f>
        <v>0</v>
      </c>
    </row>
    <row r="18" spans="1:7" ht="15.95" customHeight="1" x14ac:dyDescent="0.2">
      <c r="A18" s="154" t="s">
        <v>56</v>
      </c>
      <c r="B18" s="155" t="s">
        <v>57</v>
      </c>
      <c r="C18" s="148">
        <f>'1 04 Rek'!G26</f>
        <v>0</v>
      </c>
      <c r="D18" s="101" t="str">
        <f>'1 04 Rek'!A34</f>
        <v>Mimostaveništní doprava</v>
      </c>
      <c r="E18" s="152"/>
      <c r="F18" s="153"/>
      <c r="G18" s="148">
        <f>'1 04 Rek'!I34</f>
        <v>0</v>
      </c>
    </row>
    <row r="19" spans="1:7" ht="15.95" customHeight="1" x14ac:dyDescent="0.2">
      <c r="A19" s="156" t="s">
        <v>58</v>
      </c>
      <c r="B19" s="147"/>
      <c r="C19" s="148">
        <f>SUM(C15:C18)</f>
        <v>0</v>
      </c>
      <c r="D19" s="101" t="str">
        <f>'1 04 Rek'!A35</f>
        <v>Zařízení staveniště</v>
      </c>
      <c r="E19" s="152"/>
      <c r="F19" s="153"/>
      <c r="G19" s="148">
        <f>'1 04 Rek'!I35</f>
        <v>0</v>
      </c>
    </row>
    <row r="20" spans="1:7" ht="15.95" customHeight="1" x14ac:dyDescent="0.2">
      <c r="A20" s="156"/>
      <c r="B20" s="147"/>
      <c r="C20" s="148"/>
      <c r="D20" s="101" t="str">
        <f>'1 04 Rek'!A36</f>
        <v>Provoz investora</v>
      </c>
      <c r="E20" s="152"/>
      <c r="F20" s="153"/>
      <c r="G20" s="148">
        <f>'1 04 Rek'!I36</f>
        <v>0</v>
      </c>
    </row>
    <row r="21" spans="1:7" ht="15.95" customHeight="1" x14ac:dyDescent="0.2">
      <c r="A21" s="156" t="s">
        <v>29</v>
      </c>
      <c r="B21" s="147"/>
      <c r="C21" s="148">
        <f>'1 04 Rek'!I26</f>
        <v>0</v>
      </c>
      <c r="D21" s="101" t="str">
        <f>'1 04 Rek'!A37</f>
        <v>Kompletační činnost (IČD)</v>
      </c>
      <c r="E21" s="152"/>
      <c r="F21" s="153"/>
      <c r="G21" s="148">
        <f>'1 04 Rek'!I37</f>
        <v>0</v>
      </c>
    </row>
    <row r="22" spans="1:7" ht="15.95" customHeight="1" x14ac:dyDescent="0.2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 x14ac:dyDescent="0.25">
      <c r="A23" s="307" t="s">
        <v>61</v>
      </c>
      <c r="B23" s="308"/>
      <c r="C23" s="158">
        <f>C22+G23</f>
        <v>0</v>
      </c>
      <c r="D23" s="159" t="s">
        <v>62</v>
      </c>
      <c r="E23" s="160"/>
      <c r="F23" s="161"/>
      <c r="G23" s="148">
        <f>'1 04 Rek'!H39</f>
        <v>0</v>
      </c>
    </row>
    <row r="24" spans="1:7" x14ac:dyDescent="0.2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 x14ac:dyDescent="0.2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 x14ac:dyDescent="0.2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 x14ac:dyDescent="0.2">
      <c r="A27" s="157"/>
      <c r="B27" s="171"/>
      <c r="C27" s="167"/>
      <c r="D27" s="127"/>
      <c r="F27" s="168"/>
      <c r="G27" s="169"/>
    </row>
    <row r="28" spans="1:7" x14ac:dyDescent="0.2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 x14ac:dyDescent="0.2">
      <c r="A29" s="157"/>
      <c r="B29" s="127"/>
      <c r="C29" s="173"/>
      <c r="D29" s="174"/>
      <c r="E29" s="173"/>
      <c r="F29" s="127"/>
      <c r="G29" s="169"/>
    </row>
    <row r="30" spans="1:7" x14ac:dyDescent="0.2">
      <c r="A30" s="175" t="s">
        <v>11</v>
      </c>
      <c r="B30" s="176"/>
      <c r="C30" s="177">
        <v>21</v>
      </c>
      <c r="D30" s="176" t="s">
        <v>70</v>
      </c>
      <c r="E30" s="178"/>
      <c r="F30" s="313">
        <f>C23-F32</f>
        <v>0</v>
      </c>
      <c r="G30" s="314"/>
    </row>
    <row r="31" spans="1:7" x14ac:dyDescent="0.2">
      <c r="A31" s="175" t="s">
        <v>71</v>
      </c>
      <c r="B31" s="176"/>
      <c r="C31" s="177">
        <f>C30</f>
        <v>21</v>
      </c>
      <c r="D31" s="176" t="s">
        <v>72</v>
      </c>
      <c r="E31" s="178"/>
      <c r="F31" s="313">
        <f>ROUND(PRODUCT(F30,C31/100),0)</f>
        <v>0</v>
      </c>
      <c r="G31" s="314"/>
    </row>
    <row r="32" spans="1:7" x14ac:dyDescent="0.2">
      <c r="A32" s="175" t="s">
        <v>11</v>
      </c>
      <c r="B32" s="176"/>
      <c r="C32" s="177">
        <v>0</v>
      </c>
      <c r="D32" s="176" t="s">
        <v>72</v>
      </c>
      <c r="E32" s="178"/>
      <c r="F32" s="313">
        <v>0</v>
      </c>
      <c r="G32" s="314"/>
    </row>
    <row r="33" spans="1:8" x14ac:dyDescent="0.2">
      <c r="A33" s="175" t="s">
        <v>71</v>
      </c>
      <c r="B33" s="179"/>
      <c r="C33" s="180">
        <f>C32</f>
        <v>0</v>
      </c>
      <c r="D33" s="176" t="s">
        <v>72</v>
      </c>
      <c r="E33" s="153"/>
      <c r="F33" s="313">
        <f>ROUND(PRODUCT(F32,C33/100),0)</f>
        <v>0</v>
      </c>
      <c r="G33" s="314"/>
    </row>
    <row r="34" spans="1:8" s="184" customFormat="1" ht="19.5" customHeight="1" thickBot="1" x14ac:dyDescent="0.3">
      <c r="A34" s="181" t="s">
        <v>73</v>
      </c>
      <c r="B34" s="182"/>
      <c r="C34" s="182"/>
      <c r="D34" s="182"/>
      <c r="E34" s="183"/>
      <c r="F34" s="315">
        <f>ROUND(SUM(F30:F33),0)</f>
        <v>0</v>
      </c>
      <c r="G34" s="316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17"/>
      <c r="C37" s="317"/>
      <c r="D37" s="317"/>
      <c r="E37" s="317"/>
      <c r="F37" s="317"/>
      <c r="G37" s="317"/>
      <c r="H37" s="1" t="s">
        <v>1</v>
      </c>
    </row>
    <row r="38" spans="1:8" ht="12.75" customHeight="1" x14ac:dyDescent="0.2">
      <c r="A38" s="185"/>
      <c r="B38" s="317"/>
      <c r="C38" s="317"/>
      <c r="D38" s="317"/>
      <c r="E38" s="317"/>
      <c r="F38" s="317"/>
      <c r="G38" s="317"/>
      <c r="H38" s="1" t="s">
        <v>1</v>
      </c>
    </row>
    <row r="39" spans="1:8" x14ac:dyDescent="0.2">
      <c r="A39" s="185"/>
      <c r="B39" s="317"/>
      <c r="C39" s="317"/>
      <c r="D39" s="317"/>
      <c r="E39" s="317"/>
      <c r="F39" s="317"/>
      <c r="G39" s="317"/>
      <c r="H39" s="1" t="s">
        <v>1</v>
      </c>
    </row>
    <row r="40" spans="1:8" x14ac:dyDescent="0.2">
      <c r="A40" s="185"/>
      <c r="B40" s="317"/>
      <c r="C40" s="317"/>
      <c r="D40" s="317"/>
      <c r="E40" s="317"/>
      <c r="F40" s="317"/>
      <c r="G40" s="317"/>
      <c r="H40" s="1" t="s">
        <v>1</v>
      </c>
    </row>
    <row r="41" spans="1:8" x14ac:dyDescent="0.2">
      <c r="A41" s="185"/>
      <c r="B41" s="317"/>
      <c r="C41" s="317"/>
      <c r="D41" s="317"/>
      <c r="E41" s="317"/>
      <c r="F41" s="317"/>
      <c r="G41" s="317"/>
      <c r="H41" s="1" t="s">
        <v>1</v>
      </c>
    </row>
    <row r="42" spans="1:8" x14ac:dyDescent="0.2">
      <c r="A42" s="185"/>
      <c r="B42" s="317"/>
      <c r="C42" s="317"/>
      <c r="D42" s="317"/>
      <c r="E42" s="317"/>
      <c r="F42" s="317"/>
      <c r="G42" s="317"/>
      <c r="H42" s="1" t="s">
        <v>1</v>
      </c>
    </row>
    <row r="43" spans="1:8" x14ac:dyDescent="0.2">
      <c r="A43" s="185"/>
      <c r="B43" s="317"/>
      <c r="C43" s="317"/>
      <c r="D43" s="317"/>
      <c r="E43" s="317"/>
      <c r="F43" s="317"/>
      <c r="G43" s="317"/>
      <c r="H43" s="1" t="s">
        <v>1</v>
      </c>
    </row>
    <row r="44" spans="1:8" ht="12.75" customHeight="1" x14ac:dyDescent="0.2">
      <c r="A44" s="185"/>
      <c r="B44" s="317"/>
      <c r="C44" s="317"/>
      <c r="D44" s="317"/>
      <c r="E44" s="317"/>
      <c r="F44" s="317"/>
      <c r="G44" s="317"/>
      <c r="H44" s="1" t="s">
        <v>1</v>
      </c>
    </row>
    <row r="45" spans="1:8" ht="12.75" customHeight="1" x14ac:dyDescent="0.2">
      <c r="A45" s="185"/>
      <c r="B45" s="317"/>
      <c r="C45" s="317"/>
      <c r="D45" s="317"/>
      <c r="E45" s="317"/>
      <c r="F45" s="317"/>
      <c r="G45" s="317"/>
      <c r="H45" s="1" t="s">
        <v>1</v>
      </c>
    </row>
    <row r="46" spans="1:8" x14ac:dyDescent="0.2">
      <c r="B46" s="312"/>
      <c r="C46" s="312"/>
      <c r="D46" s="312"/>
      <c r="E46" s="312"/>
      <c r="F46" s="312"/>
      <c r="G46" s="312"/>
    </row>
    <row r="47" spans="1:8" x14ac:dyDescent="0.2">
      <c r="B47" s="312"/>
      <c r="C47" s="312"/>
      <c r="D47" s="312"/>
      <c r="E47" s="312"/>
      <c r="F47" s="312"/>
      <c r="G47" s="312"/>
    </row>
    <row r="48" spans="1:8" x14ac:dyDescent="0.2">
      <c r="B48" s="312"/>
      <c r="C48" s="312"/>
      <c r="D48" s="312"/>
      <c r="E48" s="312"/>
      <c r="F48" s="312"/>
      <c r="G48" s="312"/>
    </row>
    <row r="49" spans="2:7" x14ac:dyDescent="0.2">
      <c r="B49" s="312"/>
      <c r="C49" s="312"/>
      <c r="D49" s="312"/>
      <c r="E49" s="312"/>
      <c r="F49" s="312"/>
      <c r="G49" s="312"/>
    </row>
    <row r="50" spans="2:7" x14ac:dyDescent="0.2">
      <c r="B50" s="312"/>
      <c r="C50" s="312"/>
      <c r="D50" s="312"/>
      <c r="E50" s="312"/>
      <c r="F50" s="312"/>
      <c r="G50" s="312"/>
    </row>
    <row r="51" spans="2:7" x14ac:dyDescent="0.2">
      <c r="B51" s="312"/>
      <c r="C51" s="312"/>
      <c r="D51" s="312"/>
      <c r="E51" s="312"/>
      <c r="F51" s="312"/>
      <c r="G51" s="31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34"/>
  <dimension ref="A1:BE90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318" t="s">
        <v>2</v>
      </c>
      <c r="B1" s="319"/>
      <c r="C1" s="186" t="s">
        <v>105</v>
      </c>
      <c r="D1" s="187"/>
      <c r="E1" s="188"/>
      <c r="F1" s="187"/>
      <c r="G1" s="189" t="s">
        <v>75</v>
      </c>
      <c r="H1" s="190" t="s">
        <v>198</v>
      </c>
      <c r="I1" s="191"/>
    </row>
    <row r="2" spans="1:9" ht="13.5" thickBot="1" x14ac:dyDescent="0.25">
      <c r="A2" s="320" t="s">
        <v>76</v>
      </c>
      <c r="B2" s="321"/>
      <c r="C2" s="192" t="s">
        <v>107</v>
      </c>
      <c r="D2" s="193"/>
      <c r="E2" s="194"/>
      <c r="F2" s="193"/>
      <c r="G2" s="322" t="s">
        <v>199</v>
      </c>
      <c r="H2" s="323"/>
      <c r="I2" s="324"/>
    </row>
    <row r="3" spans="1:9" ht="13.5" thickTop="1" x14ac:dyDescent="0.2">
      <c r="F3" s="127"/>
    </row>
    <row r="4" spans="1:9" ht="19.5" customHeight="1" x14ac:dyDescent="0.25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9" ht="13.5" thickBot="1" x14ac:dyDescent="0.25"/>
    <row r="6" spans="1:9" s="127" customFormat="1" ht="13.5" thickBot="1" x14ac:dyDescent="0.25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9" s="127" customFormat="1" x14ac:dyDescent="0.2">
      <c r="A7" s="294" t="str">
        <f>'1 04 Pol'!B7</f>
        <v>3</v>
      </c>
      <c r="B7" s="62" t="str">
        <f>'1 04 Pol'!C7</f>
        <v>Svislé a kompletní konstrukce</v>
      </c>
      <c r="D7" s="204"/>
      <c r="E7" s="295">
        <f>'1 04 Pol'!BA30</f>
        <v>0</v>
      </c>
      <c r="F7" s="296">
        <f>'1 04 Pol'!BB30</f>
        <v>0</v>
      </c>
      <c r="G7" s="296">
        <f>'1 04 Pol'!BC30</f>
        <v>0</v>
      </c>
      <c r="H7" s="296">
        <f>'1 04 Pol'!BD30</f>
        <v>0</v>
      </c>
      <c r="I7" s="297">
        <f>'1 04 Pol'!BE30</f>
        <v>0</v>
      </c>
    </row>
    <row r="8" spans="1:9" s="127" customFormat="1" x14ac:dyDescent="0.2">
      <c r="A8" s="294" t="str">
        <f>'1 04 Pol'!B31</f>
        <v>4</v>
      </c>
      <c r="B8" s="62" t="str">
        <f>'1 04 Pol'!C31</f>
        <v>Vodorovné konstrukce</v>
      </c>
      <c r="D8" s="204"/>
      <c r="E8" s="295">
        <f>'1 04 Pol'!BA35</f>
        <v>0</v>
      </c>
      <c r="F8" s="296">
        <f>'1 04 Pol'!BB35</f>
        <v>0</v>
      </c>
      <c r="G8" s="296">
        <f>'1 04 Pol'!BC35</f>
        <v>0</v>
      </c>
      <c r="H8" s="296">
        <f>'1 04 Pol'!BD35</f>
        <v>0</v>
      </c>
      <c r="I8" s="297">
        <f>'1 04 Pol'!BE35</f>
        <v>0</v>
      </c>
    </row>
    <row r="9" spans="1:9" s="127" customFormat="1" x14ac:dyDescent="0.2">
      <c r="A9" s="294" t="str">
        <f>'1 04 Pol'!B36</f>
        <v>61</v>
      </c>
      <c r="B9" s="62" t="str">
        <f>'1 04 Pol'!C36</f>
        <v>Upravy povrchů vnitřní</v>
      </c>
      <c r="D9" s="204"/>
      <c r="E9" s="295">
        <f>'1 04 Pol'!BA67</f>
        <v>0</v>
      </c>
      <c r="F9" s="296">
        <f>'1 04 Pol'!BB67</f>
        <v>0</v>
      </c>
      <c r="G9" s="296">
        <f>'1 04 Pol'!BC67</f>
        <v>0</v>
      </c>
      <c r="H9" s="296">
        <f>'1 04 Pol'!BD67</f>
        <v>0</v>
      </c>
      <c r="I9" s="297">
        <f>'1 04 Pol'!BE67</f>
        <v>0</v>
      </c>
    </row>
    <row r="10" spans="1:9" s="127" customFormat="1" x14ac:dyDescent="0.2">
      <c r="A10" s="294" t="str">
        <f>'1 04 Pol'!B68</f>
        <v>64</v>
      </c>
      <c r="B10" s="62" t="str">
        <f>'1 04 Pol'!C68</f>
        <v>Výplně otvorů</v>
      </c>
      <c r="D10" s="204"/>
      <c r="E10" s="295">
        <f>'1 04 Pol'!BA72</f>
        <v>0</v>
      </c>
      <c r="F10" s="296">
        <f>'1 04 Pol'!BB72</f>
        <v>0</v>
      </c>
      <c r="G10" s="296">
        <f>'1 04 Pol'!BC72</f>
        <v>0</v>
      </c>
      <c r="H10" s="296">
        <f>'1 04 Pol'!BD72</f>
        <v>0</v>
      </c>
      <c r="I10" s="297">
        <f>'1 04 Pol'!BE72</f>
        <v>0</v>
      </c>
    </row>
    <row r="11" spans="1:9" s="127" customFormat="1" x14ac:dyDescent="0.2">
      <c r="A11" s="294" t="str">
        <f>'1 04 Pol'!B73</f>
        <v>94</v>
      </c>
      <c r="B11" s="62" t="str">
        <f>'1 04 Pol'!C73</f>
        <v>Lešení a stavební výtahy</v>
      </c>
      <c r="D11" s="204"/>
      <c r="E11" s="295">
        <f>'1 04 Pol'!BA76</f>
        <v>0</v>
      </c>
      <c r="F11" s="296">
        <f>'1 04 Pol'!BB76</f>
        <v>0</v>
      </c>
      <c r="G11" s="296">
        <f>'1 04 Pol'!BC76</f>
        <v>0</v>
      </c>
      <c r="H11" s="296">
        <f>'1 04 Pol'!BD76</f>
        <v>0</v>
      </c>
      <c r="I11" s="297">
        <f>'1 04 Pol'!BE76</f>
        <v>0</v>
      </c>
    </row>
    <row r="12" spans="1:9" s="127" customFormat="1" x14ac:dyDescent="0.2">
      <c r="A12" s="294" t="str">
        <f>'1 04 Pol'!B77</f>
        <v>95</v>
      </c>
      <c r="B12" s="62" t="str">
        <f>'1 04 Pol'!C77</f>
        <v>Dokončovací konstrukce na pozemních stavbách</v>
      </c>
      <c r="D12" s="204"/>
      <c r="E12" s="295">
        <f>'1 04 Pol'!BA84</f>
        <v>0</v>
      </c>
      <c r="F12" s="296">
        <f>'1 04 Pol'!BB84</f>
        <v>0</v>
      </c>
      <c r="G12" s="296">
        <f>'1 04 Pol'!BC84</f>
        <v>0</v>
      </c>
      <c r="H12" s="296">
        <f>'1 04 Pol'!BD84</f>
        <v>0</v>
      </c>
      <c r="I12" s="297">
        <f>'1 04 Pol'!BE84</f>
        <v>0</v>
      </c>
    </row>
    <row r="13" spans="1:9" s="127" customFormat="1" x14ac:dyDescent="0.2">
      <c r="A13" s="294" t="str">
        <f>'1 04 Pol'!B85</f>
        <v>96</v>
      </c>
      <c r="B13" s="62" t="str">
        <f>'1 04 Pol'!C85</f>
        <v>Bourání konstrukcí</v>
      </c>
      <c r="D13" s="204"/>
      <c r="E13" s="295">
        <f>'1 04 Pol'!BA93</f>
        <v>0</v>
      </c>
      <c r="F13" s="296">
        <f>'1 04 Pol'!BB93</f>
        <v>0</v>
      </c>
      <c r="G13" s="296">
        <f>'1 04 Pol'!BC93</f>
        <v>0</v>
      </c>
      <c r="H13" s="296">
        <f>'1 04 Pol'!BD93</f>
        <v>0</v>
      </c>
      <c r="I13" s="297">
        <f>'1 04 Pol'!BE93</f>
        <v>0</v>
      </c>
    </row>
    <row r="14" spans="1:9" s="127" customFormat="1" x14ac:dyDescent="0.2">
      <c r="A14" s="294" t="str">
        <f>'1 04 Pol'!B94</f>
        <v>97</v>
      </c>
      <c r="B14" s="62" t="str">
        <f>'1 04 Pol'!C94</f>
        <v>Prorážení otvorů</v>
      </c>
      <c r="D14" s="204"/>
      <c r="E14" s="295">
        <f>'1 04 Pol'!BA106</f>
        <v>0</v>
      </c>
      <c r="F14" s="296">
        <f>'1 04 Pol'!BB106</f>
        <v>0</v>
      </c>
      <c r="G14" s="296">
        <f>'1 04 Pol'!BC106</f>
        <v>0</v>
      </c>
      <c r="H14" s="296">
        <f>'1 04 Pol'!BD106</f>
        <v>0</v>
      </c>
      <c r="I14" s="297">
        <f>'1 04 Pol'!BE106</f>
        <v>0</v>
      </c>
    </row>
    <row r="15" spans="1:9" s="127" customFormat="1" x14ac:dyDescent="0.2">
      <c r="A15" s="294" t="str">
        <f>'1 04 Pol'!B107</f>
        <v>99</v>
      </c>
      <c r="B15" s="62" t="str">
        <f>'1 04 Pol'!C107</f>
        <v>Staveništní přesun hmot</v>
      </c>
      <c r="D15" s="204"/>
      <c r="E15" s="295">
        <f>'1 04 Pol'!BA109</f>
        <v>0</v>
      </c>
      <c r="F15" s="296">
        <f>'1 04 Pol'!BB109</f>
        <v>0</v>
      </c>
      <c r="G15" s="296">
        <f>'1 04 Pol'!BC109</f>
        <v>0</v>
      </c>
      <c r="H15" s="296">
        <f>'1 04 Pol'!BD109</f>
        <v>0</v>
      </c>
      <c r="I15" s="297">
        <f>'1 04 Pol'!BE109</f>
        <v>0</v>
      </c>
    </row>
    <row r="16" spans="1:9" s="127" customFormat="1" x14ac:dyDescent="0.2">
      <c r="A16" s="294" t="str">
        <f>'1 04 Pol'!B110</f>
        <v>711</v>
      </c>
      <c r="B16" s="62" t="str">
        <f>'1 04 Pol'!C110</f>
        <v>Izolace proti vodě</v>
      </c>
      <c r="D16" s="204"/>
      <c r="E16" s="295">
        <f>'1 04 Pol'!BA118</f>
        <v>0</v>
      </c>
      <c r="F16" s="296">
        <f>'1 04 Pol'!BB118</f>
        <v>0</v>
      </c>
      <c r="G16" s="296">
        <f>'1 04 Pol'!BC118</f>
        <v>0</v>
      </c>
      <c r="H16" s="296">
        <f>'1 04 Pol'!BD118</f>
        <v>0</v>
      </c>
      <c r="I16" s="297">
        <f>'1 04 Pol'!BE118</f>
        <v>0</v>
      </c>
    </row>
    <row r="17" spans="1:57" s="127" customFormat="1" x14ac:dyDescent="0.2">
      <c r="A17" s="294" t="str">
        <f>'1 04 Pol'!B119</f>
        <v>713</v>
      </c>
      <c r="B17" s="62" t="str">
        <f>'1 04 Pol'!C119</f>
        <v>Izolace tepelné</v>
      </c>
      <c r="D17" s="204"/>
      <c r="E17" s="295">
        <f>'1 04 Pol'!BA125</f>
        <v>0</v>
      </c>
      <c r="F17" s="296">
        <f>'1 04 Pol'!BB125</f>
        <v>0</v>
      </c>
      <c r="G17" s="296">
        <f>'1 04 Pol'!BC125</f>
        <v>0</v>
      </c>
      <c r="H17" s="296">
        <f>'1 04 Pol'!BD125</f>
        <v>0</v>
      </c>
      <c r="I17" s="297">
        <f>'1 04 Pol'!BE125</f>
        <v>0</v>
      </c>
    </row>
    <row r="18" spans="1:57" s="127" customFormat="1" x14ac:dyDescent="0.2">
      <c r="A18" s="294" t="str">
        <f>'1 04 Pol'!B126</f>
        <v>766</v>
      </c>
      <c r="B18" s="62" t="str">
        <f>'1 04 Pol'!C126</f>
        <v>Konstrukce truhlářské</v>
      </c>
      <c r="D18" s="204"/>
      <c r="E18" s="295">
        <f>'1 04 Pol'!BA237</f>
        <v>0</v>
      </c>
      <c r="F18" s="296">
        <f>'1 04 Pol'!BB237</f>
        <v>0</v>
      </c>
      <c r="G18" s="296">
        <f>'1 04 Pol'!BC237</f>
        <v>0</v>
      </c>
      <c r="H18" s="296">
        <f>'1 04 Pol'!BD237</f>
        <v>0</v>
      </c>
      <c r="I18" s="297">
        <f>'1 04 Pol'!BE237</f>
        <v>0</v>
      </c>
    </row>
    <row r="19" spans="1:57" s="127" customFormat="1" x14ac:dyDescent="0.2">
      <c r="A19" s="294" t="str">
        <f>'1 04 Pol'!B238</f>
        <v>767</v>
      </c>
      <c r="B19" s="62" t="str">
        <f>'1 04 Pol'!C238</f>
        <v>Konstrukce zámečnické</v>
      </c>
      <c r="D19" s="204"/>
      <c r="E19" s="295">
        <f>'1 04 Pol'!BA250</f>
        <v>0</v>
      </c>
      <c r="F19" s="296">
        <f>'1 04 Pol'!BB250</f>
        <v>0</v>
      </c>
      <c r="G19" s="296">
        <f>'1 04 Pol'!BC250</f>
        <v>0</v>
      </c>
      <c r="H19" s="296">
        <f>'1 04 Pol'!BD250</f>
        <v>0</v>
      </c>
      <c r="I19" s="297">
        <f>'1 04 Pol'!BE250</f>
        <v>0</v>
      </c>
    </row>
    <row r="20" spans="1:57" s="127" customFormat="1" x14ac:dyDescent="0.2">
      <c r="A20" s="294" t="str">
        <f>'1 04 Pol'!B251</f>
        <v>776</v>
      </c>
      <c r="B20" s="62" t="str">
        <f>'1 04 Pol'!C251</f>
        <v>Podlahy povlakové</v>
      </c>
      <c r="D20" s="204"/>
      <c r="E20" s="295">
        <f>'1 04 Pol'!BA293</f>
        <v>0</v>
      </c>
      <c r="F20" s="296">
        <f>'1 04 Pol'!BB293</f>
        <v>0</v>
      </c>
      <c r="G20" s="296">
        <f>'1 04 Pol'!BC293</f>
        <v>0</v>
      </c>
      <c r="H20" s="296">
        <f>'1 04 Pol'!BD293</f>
        <v>0</v>
      </c>
      <c r="I20" s="297">
        <f>'1 04 Pol'!BE293</f>
        <v>0</v>
      </c>
    </row>
    <row r="21" spans="1:57" s="127" customFormat="1" x14ac:dyDescent="0.2">
      <c r="A21" s="294" t="str">
        <f>'1 04 Pol'!B294</f>
        <v>777</v>
      </c>
      <c r="B21" s="62" t="str">
        <f>'1 04 Pol'!C294</f>
        <v>Podlahy ze syntetických hmot</v>
      </c>
      <c r="D21" s="204"/>
      <c r="E21" s="295">
        <f>'1 04 Pol'!BA303</f>
        <v>0</v>
      </c>
      <c r="F21" s="296">
        <f>'1 04 Pol'!BB303</f>
        <v>0</v>
      </c>
      <c r="G21" s="296">
        <f>'1 04 Pol'!BC303</f>
        <v>0</v>
      </c>
      <c r="H21" s="296">
        <f>'1 04 Pol'!BD303</f>
        <v>0</v>
      </c>
      <c r="I21" s="297">
        <f>'1 04 Pol'!BE303</f>
        <v>0</v>
      </c>
    </row>
    <row r="22" spans="1:57" s="127" customFormat="1" x14ac:dyDescent="0.2">
      <c r="A22" s="294" t="str">
        <f>'1 04 Pol'!B304</f>
        <v>781</v>
      </c>
      <c r="B22" s="62" t="str">
        <f>'1 04 Pol'!C304</f>
        <v>Obklady keramické</v>
      </c>
      <c r="D22" s="204"/>
      <c r="E22" s="295">
        <f>'1 04 Pol'!BA335</f>
        <v>0</v>
      </c>
      <c r="F22" s="296">
        <f>'1 04 Pol'!BB335</f>
        <v>0</v>
      </c>
      <c r="G22" s="296">
        <f>'1 04 Pol'!BC335</f>
        <v>0</v>
      </c>
      <c r="H22" s="296">
        <f>'1 04 Pol'!BD335</f>
        <v>0</v>
      </c>
      <c r="I22" s="297">
        <f>'1 04 Pol'!BE335</f>
        <v>0</v>
      </c>
    </row>
    <row r="23" spans="1:57" s="127" customFormat="1" x14ac:dyDescent="0.2">
      <c r="A23" s="294" t="str">
        <f>'1 04 Pol'!B336</f>
        <v>783</v>
      </c>
      <c r="B23" s="62" t="str">
        <f>'1 04 Pol'!C336</f>
        <v>Nátěry</v>
      </c>
      <c r="D23" s="204"/>
      <c r="E23" s="295">
        <f>'1 04 Pol'!BA341</f>
        <v>0</v>
      </c>
      <c r="F23" s="296">
        <f>'1 04 Pol'!BB341</f>
        <v>0</v>
      </c>
      <c r="G23" s="296">
        <f>'1 04 Pol'!BC341</f>
        <v>0</v>
      </c>
      <c r="H23" s="296">
        <f>'1 04 Pol'!BD341</f>
        <v>0</v>
      </c>
      <c r="I23" s="297">
        <f>'1 04 Pol'!BE341</f>
        <v>0</v>
      </c>
    </row>
    <row r="24" spans="1:57" s="127" customFormat="1" x14ac:dyDescent="0.2">
      <c r="A24" s="294" t="str">
        <f>'1 04 Pol'!B342</f>
        <v>784</v>
      </c>
      <c r="B24" s="62" t="str">
        <f>'1 04 Pol'!C342</f>
        <v>Malby</v>
      </c>
      <c r="D24" s="204"/>
      <c r="E24" s="295">
        <f>'1 04 Pol'!BA360</f>
        <v>0</v>
      </c>
      <c r="F24" s="296">
        <f>'1 04 Pol'!BB360</f>
        <v>0</v>
      </c>
      <c r="G24" s="296">
        <f>'1 04 Pol'!BC360</f>
        <v>0</v>
      </c>
      <c r="H24" s="296">
        <f>'1 04 Pol'!BD360</f>
        <v>0</v>
      </c>
      <c r="I24" s="297">
        <f>'1 04 Pol'!BE360</f>
        <v>0</v>
      </c>
    </row>
    <row r="25" spans="1:57" s="127" customFormat="1" ht="13.5" thickBot="1" x14ac:dyDescent="0.25">
      <c r="A25" s="294" t="str">
        <f>'1 04 Pol'!B361</f>
        <v>D96</v>
      </c>
      <c r="B25" s="62" t="str">
        <f>'1 04 Pol'!C361</f>
        <v>Přesuny suti a vybouraných hmot</v>
      </c>
      <c r="D25" s="204"/>
      <c r="E25" s="295">
        <f>'1 04 Pol'!BA378</f>
        <v>0</v>
      </c>
      <c r="F25" s="296">
        <f>'1 04 Pol'!BB378</f>
        <v>0</v>
      </c>
      <c r="G25" s="296">
        <f>'1 04 Pol'!BC378</f>
        <v>0</v>
      </c>
      <c r="H25" s="296">
        <f>'1 04 Pol'!BD378</f>
        <v>0</v>
      </c>
      <c r="I25" s="297">
        <f>'1 04 Pol'!BE378</f>
        <v>0</v>
      </c>
    </row>
    <row r="26" spans="1:57" s="14" customFormat="1" ht="13.5" thickBot="1" x14ac:dyDescent="0.25">
      <c r="A26" s="205"/>
      <c r="B26" s="206" t="s">
        <v>79</v>
      </c>
      <c r="C26" s="206"/>
      <c r="D26" s="207"/>
      <c r="E26" s="208">
        <f>SUM(E7:E25)</f>
        <v>0</v>
      </c>
      <c r="F26" s="209">
        <f>SUM(F7:F25)</f>
        <v>0</v>
      </c>
      <c r="G26" s="209">
        <f>SUM(G7:G25)</f>
        <v>0</v>
      </c>
      <c r="H26" s="209">
        <f>SUM(H7:H25)</f>
        <v>0</v>
      </c>
      <c r="I26" s="210">
        <f>SUM(I7:I25)</f>
        <v>0</v>
      </c>
    </row>
    <row r="27" spans="1:57" x14ac:dyDescent="0.2">
      <c r="A27" s="127"/>
      <c r="B27" s="127"/>
      <c r="C27" s="127"/>
      <c r="D27" s="127"/>
      <c r="E27" s="127"/>
      <c r="F27" s="127"/>
      <c r="G27" s="127"/>
      <c r="H27" s="127"/>
      <c r="I27" s="127"/>
    </row>
    <row r="28" spans="1:57" ht="19.5" customHeight="1" x14ac:dyDescent="0.25">
      <c r="A28" s="196" t="s">
        <v>80</v>
      </c>
      <c r="B28" s="196"/>
      <c r="C28" s="196"/>
      <c r="D28" s="196"/>
      <c r="E28" s="196"/>
      <c r="F28" s="196"/>
      <c r="G28" s="211"/>
      <c r="H28" s="196"/>
      <c r="I28" s="196"/>
      <c r="BA28" s="133"/>
      <c r="BB28" s="133"/>
      <c r="BC28" s="133"/>
      <c r="BD28" s="133"/>
      <c r="BE28" s="133"/>
    </row>
    <row r="29" spans="1:57" ht="13.5" thickBot="1" x14ac:dyDescent="0.25"/>
    <row r="30" spans="1:57" x14ac:dyDescent="0.2">
      <c r="A30" s="162" t="s">
        <v>81</v>
      </c>
      <c r="B30" s="163"/>
      <c r="C30" s="163"/>
      <c r="D30" s="212"/>
      <c r="E30" s="213" t="s">
        <v>82</v>
      </c>
      <c r="F30" s="214" t="s">
        <v>12</v>
      </c>
      <c r="G30" s="215" t="s">
        <v>83</v>
      </c>
      <c r="H30" s="216"/>
      <c r="I30" s="217" t="s">
        <v>82</v>
      </c>
    </row>
    <row r="31" spans="1:57" x14ac:dyDescent="0.2">
      <c r="A31" s="156" t="s">
        <v>132</v>
      </c>
      <c r="B31" s="147"/>
      <c r="C31" s="147"/>
      <c r="D31" s="218"/>
      <c r="E31" s="219"/>
      <c r="F31" s="220"/>
      <c r="G31" s="221">
        <v>0</v>
      </c>
      <c r="H31" s="222"/>
      <c r="I31" s="223">
        <f t="shared" ref="I31:I38" si="0">E31+F31*G31/100</f>
        <v>0</v>
      </c>
      <c r="BA31" s="1">
        <v>0</v>
      </c>
    </row>
    <row r="32" spans="1:57" x14ac:dyDescent="0.2">
      <c r="A32" s="156" t="s">
        <v>133</v>
      </c>
      <c r="B32" s="147"/>
      <c r="C32" s="147"/>
      <c r="D32" s="218"/>
      <c r="E32" s="219"/>
      <c r="F32" s="220"/>
      <c r="G32" s="221">
        <v>0</v>
      </c>
      <c r="H32" s="222"/>
      <c r="I32" s="223">
        <f t="shared" si="0"/>
        <v>0</v>
      </c>
      <c r="BA32" s="1">
        <v>0</v>
      </c>
    </row>
    <row r="33" spans="1:53" x14ac:dyDescent="0.2">
      <c r="A33" s="156" t="s">
        <v>134</v>
      </c>
      <c r="B33" s="147"/>
      <c r="C33" s="147"/>
      <c r="D33" s="218"/>
      <c r="E33" s="219"/>
      <c r="F33" s="220"/>
      <c r="G33" s="221">
        <v>0</v>
      </c>
      <c r="H33" s="222"/>
      <c r="I33" s="223">
        <f t="shared" si="0"/>
        <v>0</v>
      </c>
      <c r="BA33" s="1">
        <v>0</v>
      </c>
    </row>
    <row r="34" spans="1:53" x14ac:dyDescent="0.2">
      <c r="A34" s="156" t="s">
        <v>135</v>
      </c>
      <c r="B34" s="147"/>
      <c r="C34" s="147"/>
      <c r="D34" s="218"/>
      <c r="E34" s="219"/>
      <c r="F34" s="220"/>
      <c r="G34" s="221">
        <v>0</v>
      </c>
      <c r="H34" s="222"/>
      <c r="I34" s="223">
        <f t="shared" si="0"/>
        <v>0</v>
      </c>
      <c r="BA34" s="1">
        <v>0</v>
      </c>
    </row>
    <row r="35" spans="1:53" x14ac:dyDescent="0.2">
      <c r="A35" s="156" t="s">
        <v>136</v>
      </c>
      <c r="B35" s="147"/>
      <c r="C35" s="147"/>
      <c r="D35" s="218"/>
      <c r="E35" s="219"/>
      <c r="F35" s="220"/>
      <c r="G35" s="221">
        <v>0</v>
      </c>
      <c r="H35" s="222"/>
      <c r="I35" s="223">
        <f t="shared" si="0"/>
        <v>0</v>
      </c>
      <c r="BA35" s="1">
        <v>1</v>
      </c>
    </row>
    <row r="36" spans="1:53" x14ac:dyDescent="0.2">
      <c r="A36" s="156" t="s">
        <v>137</v>
      </c>
      <c r="B36" s="147"/>
      <c r="C36" s="147"/>
      <c r="D36" s="218"/>
      <c r="E36" s="219"/>
      <c r="F36" s="220"/>
      <c r="G36" s="221">
        <v>0</v>
      </c>
      <c r="H36" s="222"/>
      <c r="I36" s="223">
        <f t="shared" si="0"/>
        <v>0</v>
      </c>
      <c r="BA36" s="1">
        <v>1</v>
      </c>
    </row>
    <row r="37" spans="1:53" x14ac:dyDescent="0.2">
      <c r="A37" s="156" t="s">
        <v>138</v>
      </c>
      <c r="B37" s="147"/>
      <c r="C37" s="147"/>
      <c r="D37" s="218"/>
      <c r="E37" s="219"/>
      <c r="F37" s="220"/>
      <c r="G37" s="221">
        <v>0</v>
      </c>
      <c r="H37" s="222"/>
      <c r="I37" s="223">
        <f t="shared" si="0"/>
        <v>0</v>
      </c>
      <c r="BA37" s="1">
        <v>2</v>
      </c>
    </row>
    <row r="38" spans="1:53" x14ac:dyDescent="0.2">
      <c r="A38" s="156" t="s">
        <v>139</v>
      </c>
      <c r="B38" s="147"/>
      <c r="C38" s="147"/>
      <c r="D38" s="218"/>
      <c r="E38" s="219"/>
      <c r="F38" s="220"/>
      <c r="G38" s="221">
        <v>0</v>
      </c>
      <c r="H38" s="222"/>
      <c r="I38" s="223">
        <f t="shared" si="0"/>
        <v>0</v>
      </c>
      <c r="BA38" s="1">
        <v>2</v>
      </c>
    </row>
    <row r="39" spans="1:53" ht="13.5" thickBot="1" x14ac:dyDescent="0.25">
      <c r="A39" s="224"/>
      <c r="B39" s="225" t="s">
        <v>84</v>
      </c>
      <c r="C39" s="226"/>
      <c r="D39" s="227"/>
      <c r="E39" s="228"/>
      <c r="F39" s="229"/>
      <c r="G39" s="229"/>
      <c r="H39" s="325">
        <f>SUM(I31:I38)</f>
        <v>0</v>
      </c>
      <c r="I39" s="326"/>
    </row>
    <row r="41" spans="1:53" x14ac:dyDescent="0.2">
      <c r="B41" s="14"/>
      <c r="F41" s="230"/>
      <c r="G41" s="231"/>
      <c r="H41" s="231"/>
      <c r="I41" s="46"/>
    </row>
    <row r="42" spans="1:53" x14ac:dyDescent="0.2">
      <c r="F42" s="230"/>
      <c r="G42" s="231"/>
      <c r="H42" s="231"/>
      <c r="I42" s="46"/>
    </row>
    <row r="43" spans="1:53" x14ac:dyDescent="0.2">
      <c r="F43" s="230"/>
      <c r="G43" s="231"/>
      <c r="H43" s="231"/>
      <c r="I43" s="46"/>
    </row>
    <row r="44" spans="1:53" x14ac:dyDescent="0.2">
      <c r="F44" s="230"/>
      <c r="G44" s="231"/>
      <c r="H44" s="231"/>
      <c r="I44" s="46"/>
    </row>
    <row r="45" spans="1:53" x14ac:dyDescent="0.2">
      <c r="F45" s="230"/>
      <c r="G45" s="231"/>
      <c r="H45" s="231"/>
      <c r="I45" s="46"/>
    </row>
    <row r="46" spans="1:53" x14ac:dyDescent="0.2">
      <c r="F46" s="230"/>
      <c r="G46" s="231"/>
      <c r="H46" s="231"/>
      <c r="I46" s="46"/>
    </row>
    <row r="47" spans="1:53" x14ac:dyDescent="0.2">
      <c r="F47" s="230"/>
      <c r="G47" s="231"/>
      <c r="H47" s="231"/>
      <c r="I47" s="46"/>
    </row>
    <row r="48" spans="1:53" x14ac:dyDescent="0.2">
      <c r="F48" s="230"/>
      <c r="G48" s="231"/>
      <c r="H48" s="231"/>
      <c r="I48" s="46"/>
    </row>
    <row r="49" spans="6:9" x14ac:dyDescent="0.2">
      <c r="F49" s="230"/>
      <c r="G49" s="231"/>
      <c r="H49" s="231"/>
      <c r="I49" s="46"/>
    </row>
    <row r="50" spans="6:9" x14ac:dyDescent="0.2">
      <c r="F50" s="230"/>
      <c r="G50" s="231"/>
      <c r="H50" s="231"/>
      <c r="I50" s="46"/>
    </row>
    <row r="51" spans="6:9" x14ac:dyDescent="0.2">
      <c r="F51" s="230"/>
      <c r="G51" s="231"/>
      <c r="H51" s="231"/>
      <c r="I51" s="46"/>
    </row>
    <row r="52" spans="6:9" x14ac:dyDescent="0.2">
      <c r="F52" s="230"/>
      <c r="G52" s="231"/>
      <c r="H52" s="231"/>
      <c r="I52" s="46"/>
    </row>
    <row r="53" spans="6:9" x14ac:dyDescent="0.2">
      <c r="F53" s="230"/>
      <c r="G53" s="231"/>
      <c r="H53" s="231"/>
      <c r="I53" s="46"/>
    </row>
    <row r="54" spans="6:9" x14ac:dyDescent="0.2">
      <c r="F54" s="230"/>
      <c r="G54" s="231"/>
      <c r="H54" s="231"/>
      <c r="I54" s="46"/>
    </row>
    <row r="55" spans="6:9" x14ac:dyDescent="0.2">
      <c r="F55" s="230"/>
      <c r="G55" s="231"/>
      <c r="H55" s="231"/>
      <c r="I55" s="46"/>
    </row>
    <row r="56" spans="6:9" x14ac:dyDescent="0.2">
      <c r="F56" s="230"/>
      <c r="G56" s="231"/>
      <c r="H56" s="231"/>
      <c r="I56" s="46"/>
    </row>
    <row r="57" spans="6:9" x14ac:dyDescent="0.2">
      <c r="F57" s="230"/>
      <c r="G57" s="231"/>
      <c r="H57" s="231"/>
      <c r="I57" s="46"/>
    </row>
    <row r="58" spans="6:9" x14ac:dyDescent="0.2">
      <c r="F58" s="230"/>
      <c r="G58" s="231"/>
      <c r="H58" s="231"/>
      <c r="I58" s="46"/>
    </row>
    <row r="59" spans="6:9" x14ac:dyDescent="0.2">
      <c r="F59" s="230"/>
      <c r="G59" s="231"/>
      <c r="H59" s="231"/>
      <c r="I59" s="46"/>
    </row>
    <row r="60" spans="6:9" x14ac:dyDescent="0.2">
      <c r="F60" s="230"/>
      <c r="G60" s="231"/>
      <c r="H60" s="231"/>
      <c r="I60" s="46"/>
    </row>
    <row r="61" spans="6:9" x14ac:dyDescent="0.2">
      <c r="F61" s="230"/>
      <c r="G61" s="231"/>
      <c r="H61" s="231"/>
      <c r="I61" s="46"/>
    </row>
    <row r="62" spans="6:9" x14ac:dyDescent="0.2">
      <c r="F62" s="230"/>
      <c r="G62" s="231"/>
      <c r="H62" s="231"/>
      <c r="I62" s="46"/>
    </row>
    <row r="63" spans="6:9" x14ac:dyDescent="0.2">
      <c r="F63" s="230"/>
      <c r="G63" s="231"/>
      <c r="H63" s="231"/>
      <c r="I63" s="46"/>
    </row>
    <row r="64" spans="6:9" x14ac:dyDescent="0.2">
      <c r="F64" s="230"/>
      <c r="G64" s="231"/>
      <c r="H64" s="231"/>
      <c r="I64" s="46"/>
    </row>
    <row r="65" spans="6:9" x14ac:dyDescent="0.2">
      <c r="F65" s="230"/>
      <c r="G65" s="231"/>
      <c r="H65" s="231"/>
      <c r="I65" s="46"/>
    </row>
    <row r="66" spans="6:9" x14ac:dyDescent="0.2">
      <c r="F66" s="230"/>
      <c r="G66" s="231"/>
      <c r="H66" s="231"/>
      <c r="I66" s="46"/>
    </row>
    <row r="67" spans="6:9" x14ac:dyDescent="0.2">
      <c r="F67" s="230"/>
      <c r="G67" s="231"/>
      <c r="H67" s="231"/>
      <c r="I67" s="46"/>
    </row>
    <row r="68" spans="6:9" x14ac:dyDescent="0.2">
      <c r="F68" s="230"/>
      <c r="G68" s="231"/>
      <c r="H68" s="231"/>
      <c r="I68" s="46"/>
    </row>
    <row r="69" spans="6:9" x14ac:dyDescent="0.2">
      <c r="F69" s="230"/>
      <c r="G69" s="231"/>
      <c r="H69" s="231"/>
      <c r="I69" s="46"/>
    </row>
    <row r="70" spans="6:9" x14ac:dyDescent="0.2">
      <c r="F70" s="230"/>
      <c r="G70" s="231"/>
      <c r="H70" s="231"/>
      <c r="I70" s="46"/>
    </row>
    <row r="71" spans="6:9" x14ac:dyDescent="0.2">
      <c r="F71" s="230"/>
      <c r="G71" s="231"/>
      <c r="H71" s="231"/>
      <c r="I71" s="46"/>
    </row>
    <row r="72" spans="6:9" x14ac:dyDescent="0.2">
      <c r="F72" s="230"/>
      <c r="G72" s="231"/>
      <c r="H72" s="231"/>
      <c r="I72" s="46"/>
    </row>
    <row r="73" spans="6:9" x14ac:dyDescent="0.2">
      <c r="F73" s="230"/>
      <c r="G73" s="231"/>
      <c r="H73" s="231"/>
      <c r="I73" s="46"/>
    </row>
    <row r="74" spans="6:9" x14ac:dyDescent="0.2">
      <c r="F74" s="230"/>
      <c r="G74" s="231"/>
      <c r="H74" s="231"/>
      <c r="I74" s="46"/>
    </row>
    <row r="75" spans="6:9" x14ac:dyDescent="0.2">
      <c r="F75" s="230"/>
      <c r="G75" s="231"/>
      <c r="H75" s="231"/>
      <c r="I75" s="46"/>
    </row>
    <row r="76" spans="6:9" x14ac:dyDescent="0.2">
      <c r="F76" s="230"/>
      <c r="G76" s="231"/>
      <c r="H76" s="231"/>
      <c r="I76" s="46"/>
    </row>
    <row r="77" spans="6:9" x14ac:dyDescent="0.2">
      <c r="F77" s="230"/>
      <c r="G77" s="231"/>
      <c r="H77" s="231"/>
      <c r="I77" s="46"/>
    </row>
    <row r="78" spans="6:9" x14ac:dyDescent="0.2">
      <c r="F78" s="230"/>
      <c r="G78" s="231"/>
      <c r="H78" s="231"/>
      <c r="I78" s="46"/>
    </row>
    <row r="79" spans="6:9" x14ac:dyDescent="0.2">
      <c r="F79" s="230"/>
      <c r="G79" s="231"/>
      <c r="H79" s="231"/>
      <c r="I79" s="46"/>
    </row>
    <row r="80" spans="6:9" x14ac:dyDescent="0.2">
      <c r="F80" s="230"/>
      <c r="G80" s="231"/>
      <c r="H80" s="231"/>
      <c r="I80" s="46"/>
    </row>
    <row r="81" spans="6:9" x14ac:dyDescent="0.2">
      <c r="F81" s="230"/>
      <c r="G81" s="231"/>
      <c r="H81" s="231"/>
      <c r="I81" s="46"/>
    </row>
    <row r="82" spans="6:9" x14ac:dyDescent="0.2">
      <c r="F82" s="230"/>
      <c r="G82" s="231"/>
      <c r="H82" s="231"/>
      <c r="I82" s="46"/>
    </row>
    <row r="83" spans="6:9" x14ac:dyDescent="0.2">
      <c r="F83" s="230"/>
      <c r="G83" s="231"/>
      <c r="H83" s="231"/>
      <c r="I83" s="46"/>
    </row>
    <row r="84" spans="6:9" x14ac:dyDescent="0.2">
      <c r="F84" s="230"/>
      <c r="G84" s="231"/>
      <c r="H84" s="231"/>
      <c r="I84" s="46"/>
    </row>
    <row r="85" spans="6:9" x14ac:dyDescent="0.2">
      <c r="F85" s="230"/>
      <c r="G85" s="231"/>
      <c r="H85" s="231"/>
      <c r="I85" s="46"/>
    </row>
    <row r="86" spans="6:9" x14ac:dyDescent="0.2">
      <c r="F86" s="230"/>
      <c r="G86" s="231"/>
      <c r="H86" s="231"/>
      <c r="I86" s="46"/>
    </row>
    <row r="87" spans="6:9" x14ac:dyDescent="0.2">
      <c r="F87" s="230"/>
      <c r="G87" s="231"/>
      <c r="H87" s="231"/>
      <c r="I87" s="46"/>
    </row>
    <row r="88" spans="6:9" x14ac:dyDescent="0.2">
      <c r="F88" s="230"/>
      <c r="G88" s="231"/>
      <c r="H88" s="231"/>
      <c r="I88" s="46"/>
    </row>
    <row r="89" spans="6:9" x14ac:dyDescent="0.2">
      <c r="F89" s="230"/>
      <c r="G89" s="231"/>
      <c r="H89" s="231"/>
      <c r="I89" s="46"/>
    </row>
    <row r="90" spans="6:9" x14ac:dyDescent="0.2">
      <c r="F90" s="230"/>
      <c r="G90" s="231"/>
      <c r="H90" s="231"/>
      <c r="I90" s="46"/>
    </row>
  </sheetData>
  <mergeCells count="4">
    <mergeCell ref="A1:B1"/>
    <mergeCell ref="A2:B2"/>
    <mergeCell ref="G2:I2"/>
    <mergeCell ref="H39:I39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5"/>
  <dimension ref="A1:CB451"/>
  <sheetViews>
    <sheetView showGridLines="0" showZeros="0" zoomScaleNormal="100" zoomScaleSheetLayoutView="100" workbookViewId="0">
      <selection activeCell="J1" sqref="J1:J65536 K1:K65536"/>
    </sheetView>
  </sheetViews>
  <sheetFormatPr defaultRowHeight="12.75" x14ac:dyDescent="0.2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hidden="1" customWidth="1"/>
    <col min="9" max="9" width="11.5703125" style="232" hidden="1" customWidth="1"/>
    <col min="10" max="10" width="11" style="232" hidden="1" customWidth="1"/>
    <col min="11" max="11" width="10.42578125" style="232" hidden="1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 x14ac:dyDescent="0.25">
      <c r="A1" s="329" t="s">
        <v>102</v>
      </c>
      <c r="B1" s="329"/>
      <c r="C1" s="329"/>
      <c r="D1" s="329"/>
      <c r="E1" s="329"/>
      <c r="F1" s="329"/>
      <c r="G1" s="329"/>
    </row>
    <row r="2" spans="1:80" ht="14.25" customHeight="1" thickBot="1" x14ac:dyDescent="0.25">
      <c r="B2" s="233"/>
      <c r="C2" s="234"/>
      <c r="D2" s="234"/>
      <c r="E2" s="235"/>
      <c r="F2" s="234"/>
      <c r="G2" s="234"/>
    </row>
    <row r="3" spans="1:80" ht="13.5" thickTop="1" x14ac:dyDescent="0.2">
      <c r="A3" s="318" t="s">
        <v>2</v>
      </c>
      <c r="B3" s="319"/>
      <c r="C3" s="186" t="s">
        <v>105</v>
      </c>
      <c r="D3" s="236"/>
      <c r="E3" s="237" t="s">
        <v>85</v>
      </c>
      <c r="F3" s="238" t="str">
        <f>'1 04 Rek'!H1</f>
        <v>04</v>
      </c>
      <c r="G3" s="239"/>
    </row>
    <row r="4" spans="1:80" ht="13.5" thickBot="1" x14ac:dyDescent="0.25">
      <c r="A4" s="330" t="s">
        <v>76</v>
      </c>
      <c r="B4" s="321"/>
      <c r="C4" s="192" t="s">
        <v>107</v>
      </c>
      <c r="D4" s="240"/>
      <c r="E4" s="331" t="str">
        <f>'1 04 Rek'!G2</f>
        <v>Zřízení sesteren ve 2.NP - stavební práce</v>
      </c>
      <c r="F4" s="332"/>
      <c r="G4" s="333"/>
    </row>
    <row r="5" spans="1:80" ht="13.5" thickTop="1" x14ac:dyDescent="0.2">
      <c r="A5" s="241"/>
      <c r="G5" s="243"/>
    </row>
    <row r="6" spans="1:80" ht="27" customHeight="1" x14ac:dyDescent="0.2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 x14ac:dyDescent="0.2">
      <c r="A7" s="249" t="s">
        <v>97</v>
      </c>
      <c r="B7" s="250" t="s">
        <v>200</v>
      </c>
      <c r="C7" s="251" t="s">
        <v>201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 ht="22.5" x14ac:dyDescent="0.2">
      <c r="A8" s="260">
        <v>1</v>
      </c>
      <c r="B8" s="261" t="s">
        <v>203</v>
      </c>
      <c r="C8" s="262" t="s">
        <v>204</v>
      </c>
      <c r="D8" s="263" t="s">
        <v>205</v>
      </c>
      <c r="E8" s="264">
        <v>0.92400000000000004</v>
      </c>
      <c r="F8" s="264">
        <v>0</v>
      </c>
      <c r="G8" s="265">
        <f>E8*F8</f>
        <v>0</v>
      </c>
      <c r="H8" s="266">
        <v>1.6563600000000001</v>
      </c>
      <c r="I8" s="267">
        <f>E8*H8</f>
        <v>1.5304766400000001</v>
      </c>
      <c r="J8" s="266">
        <v>0</v>
      </c>
      <c r="K8" s="267">
        <f>E8*J8</f>
        <v>0</v>
      </c>
      <c r="O8" s="259">
        <v>2</v>
      </c>
      <c r="AA8" s="232">
        <v>1</v>
      </c>
      <c r="AB8" s="232">
        <v>1</v>
      </c>
      <c r="AC8" s="232">
        <v>1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1</v>
      </c>
    </row>
    <row r="9" spans="1:80" x14ac:dyDescent="0.2">
      <c r="A9" s="268"/>
      <c r="B9" s="272"/>
      <c r="C9" s="327" t="s">
        <v>206</v>
      </c>
      <c r="D9" s="328"/>
      <c r="E9" s="273">
        <v>0.92400000000000004</v>
      </c>
      <c r="F9" s="274"/>
      <c r="G9" s="275"/>
      <c r="H9" s="276"/>
      <c r="I9" s="270"/>
      <c r="J9" s="277"/>
      <c r="K9" s="270"/>
      <c r="M9" s="271" t="s">
        <v>206</v>
      </c>
      <c r="O9" s="259"/>
    </row>
    <row r="10" spans="1:80" x14ac:dyDescent="0.2">
      <c r="A10" s="260">
        <v>2</v>
      </c>
      <c r="B10" s="261" t="s">
        <v>207</v>
      </c>
      <c r="C10" s="262" t="s">
        <v>208</v>
      </c>
      <c r="D10" s="263" t="s">
        <v>205</v>
      </c>
      <c r="E10" s="264">
        <v>0.40500000000000003</v>
      </c>
      <c r="F10" s="264">
        <v>0</v>
      </c>
      <c r="G10" s="265">
        <f>E10*F10</f>
        <v>0</v>
      </c>
      <c r="H10" s="266">
        <v>1.79484</v>
      </c>
      <c r="I10" s="267">
        <f>E10*H10</f>
        <v>0.72691020000000006</v>
      </c>
      <c r="J10" s="266">
        <v>0</v>
      </c>
      <c r="K10" s="267">
        <f>E10*J10</f>
        <v>0</v>
      </c>
      <c r="O10" s="259">
        <v>2</v>
      </c>
      <c r="AA10" s="232">
        <v>1</v>
      </c>
      <c r="AB10" s="232">
        <v>1</v>
      </c>
      <c r="AC10" s="232">
        <v>1</v>
      </c>
      <c r="AZ10" s="232">
        <v>1</v>
      </c>
      <c r="BA10" s="232">
        <f>IF(AZ10=1,G10,0)</f>
        <v>0</v>
      </c>
      <c r="BB10" s="232">
        <f>IF(AZ10=2,G10,0)</f>
        <v>0</v>
      </c>
      <c r="BC10" s="232">
        <f>IF(AZ10=3,G10,0)</f>
        <v>0</v>
      </c>
      <c r="BD10" s="232">
        <f>IF(AZ10=4,G10,0)</f>
        <v>0</v>
      </c>
      <c r="BE10" s="232">
        <f>IF(AZ10=5,G10,0)</f>
        <v>0</v>
      </c>
      <c r="CA10" s="259">
        <v>1</v>
      </c>
      <c r="CB10" s="259">
        <v>1</v>
      </c>
    </row>
    <row r="11" spans="1:80" x14ac:dyDescent="0.2">
      <c r="A11" s="268"/>
      <c r="B11" s="272"/>
      <c r="C11" s="327" t="s">
        <v>209</v>
      </c>
      <c r="D11" s="328"/>
      <c r="E11" s="273">
        <v>0.155</v>
      </c>
      <c r="F11" s="274"/>
      <c r="G11" s="275"/>
      <c r="H11" s="276"/>
      <c r="I11" s="270"/>
      <c r="J11" s="277"/>
      <c r="K11" s="270"/>
      <c r="M11" s="271" t="s">
        <v>209</v>
      </c>
      <c r="O11" s="259"/>
    </row>
    <row r="12" spans="1:80" x14ac:dyDescent="0.2">
      <c r="A12" s="268"/>
      <c r="B12" s="272"/>
      <c r="C12" s="327" t="s">
        <v>210</v>
      </c>
      <c r="D12" s="328"/>
      <c r="E12" s="273">
        <v>0.25</v>
      </c>
      <c r="F12" s="274"/>
      <c r="G12" s="275"/>
      <c r="H12" s="276"/>
      <c r="I12" s="270"/>
      <c r="J12" s="277"/>
      <c r="K12" s="270"/>
      <c r="M12" s="271" t="s">
        <v>210</v>
      </c>
      <c r="O12" s="259"/>
    </row>
    <row r="13" spans="1:80" x14ac:dyDescent="0.2">
      <c r="A13" s="260">
        <v>3</v>
      </c>
      <c r="B13" s="261" t="s">
        <v>211</v>
      </c>
      <c r="C13" s="262" t="s">
        <v>212</v>
      </c>
      <c r="D13" s="263" t="s">
        <v>205</v>
      </c>
      <c r="E13" s="264">
        <v>3.2599999999999997E-2</v>
      </c>
      <c r="F13" s="264">
        <v>0</v>
      </c>
      <c r="G13" s="265">
        <f>E13*F13</f>
        <v>0</v>
      </c>
      <c r="H13" s="266">
        <v>1.7764200000000001</v>
      </c>
      <c r="I13" s="267">
        <f>E13*H13</f>
        <v>5.7911291999999996E-2</v>
      </c>
      <c r="J13" s="266">
        <v>0</v>
      </c>
      <c r="K13" s="267">
        <f>E13*J13</f>
        <v>0</v>
      </c>
      <c r="O13" s="259">
        <v>2</v>
      </c>
      <c r="AA13" s="232">
        <v>1</v>
      </c>
      <c r="AB13" s="232">
        <v>1</v>
      </c>
      <c r="AC13" s="232">
        <v>1</v>
      </c>
      <c r="AZ13" s="232">
        <v>1</v>
      </c>
      <c r="BA13" s="232">
        <f>IF(AZ13=1,G13,0)</f>
        <v>0</v>
      </c>
      <c r="BB13" s="232">
        <f>IF(AZ13=2,G13,0)</f>
        <v>0</v>
      </c>
      <c r="BC13" s="232">
        <f>IF(AZ13=3,G13,0)</f>
        <v>0</v>
      </c>
      <c r="BD13" s="232">
        <f>IF(AZ13=4,G13,0)</f>
        <v>0</v>
      </c>
      <c r="BE13" s="232">
        <f>IF(AZ13=5,G13,0)</f>
        <v>0</v>
      </c>
      <c r="CA13" s="259">
        <v>1</v>
      </c>
      <c r="CB13" s="259">
        <v>1</v>
      </c>
    </row>
    <row r="14" spans="1:80" x14ac:dyDescent="0.2">
      <c r="A14" s="268"/>
      <c r="B14" s="269"/>
      <c r="C14" s="334" t="s">
        <v>213</v>
      </c>
      <c r="D14" s="335"/>
      <c r="E14" s="335"/>
      <c r="F14" s="335"/>
      <c r="G14" s="336"/>
      <c r="I14" s="270"/>
      <c r="K14" s="270"/>
      <c r="L14" s="271" t="s">
        <v>213</v>
      </c>
      <c r="O14" s="259">
        <v>3</v>
      </c>
    </row>
    <row r="15" spans="1:80" x14ac:dyDescent="0.2">
      <c r="A15" s="268"/>
      <c r="B15" s="272"/>
      <c r="C15" s="327" t="s">
        <v>214</v>
      </c>
      <c r="D15" s="328"/>
      <c r="E15" s="273">
        <v>3.2599999999999997E-2</v>
      </c>
      <c r="F15" s="274"/>
      <c r="G15" s="275"/>
      <c r="H15" s="276"/>
      <c r="I15" s="270"/>
      <c r="J15" s="277"/>
      <c r="K15" s="270"/>
      <c r="M15" s="271" t="s">
        <v>214</v>
      </c>
      <c r="O15" s="259"/>
    </row>
    <row r="16" spans="1:80" ht="22.5" x14ac:dyDescent="0.2">
      <c r="A16" s="260">
        <v>4</v>
      </c>
      <c r="B16" s="261" t="s">
        <v>215</v>
      </c>
      <c r="C16" s="262" t="s">
        <v>216</v>
      </c>
      <c r="D16" s="263" t="s">
        <v>217</v>
      </c>
      <c r="E16" s="264">
        <v>2.2200000000000001E-2</v>
      </c>
      <c r="F16" s="264">
        <v>0</v>
      </c>
      <c r="G16" s="265">
        <f>E16*F16</f>
        <v>0</v>
      </c>
      <c r="H16" s="266">
        <v>1.0970899999999999</v>
      </c>
      <c r="I16" s="267">
        <f>E16*H16</f>
        <v>2.4355398E-2</v>
      </c>
      <c r="J16" s="266">
        <v>0</v>
      </c>
      <c r="K16" s="267">
        <f>E16*J16</f>
        <v>0</v>
      </c>
      <c r="O16" s="259">
        <v>2</v>
      </c>
      <c r="AA16" s="232">
        <v>1</v>
      </c>
      <c r="AB16" s="232">
        <v>1</v>
      </c>
      <c r="AC16" s="232">
        <v>1</v>
      </c>
      <c r="AZ16" s="232">
        <v>1</v>
      </c>
      <c r="BA16" s="232">
        <f>IF(AZ16=1,G16,0)</f>
        <v>0</v>
      </c>
      <c r="BB16" s="232">
        <f>IF(AZ16=2,G16,0)</f>
        <v>0</v>
      </c>
      <c r="BC16" s="232">
        <f>IF(AZ16=3,G16,0)</f>
        <v>0</v>
      </c>
      <c r="BD16" s="232">
        <f>IF(AZ16=4,G16,0)</f>
        <v>0</v>
      </c>
      <c r="BE16" s="232">
        <f>IF(AZ16=5,G16,0)</f>
        <v>0</v>
      </c>
      <c r="CA16" s="259">
        <v>1</v>
      </c>
      <c r="CB16" s="259">
        <v>1</v>
      </c>
    </row>
    <row r="17" spans="1:80" x14ac:dyDescent="0.2">
      <c r="A17" s="268"/>
      <c r="B17" s="272"/>
      <c r="C17" s="327" t="s">
        <v>218</v>
      </c>
      <c r="D17" s="328"/>
      <c r="E17" s="273">
        <v>2.2200000000000001E-2</v>
      </c>
      <c r="F17" s="274"/>
      <c r="G17" s="275"/>
      <c r="H17" s="276"/>
      <c r="I17" s="270"/>
      <c r="J17" s="277"/>
      <c r="K17" s="270"/>
      <c r="M17" s="271" t="s">
        <v>218</v>
      </c>
      <c r="O17" s="259"/>
    </row>
    <row r="18" spans="1:80" x14ac:dyDescent="0.2">
      <c r="A18" s="260">
        <v>5</v>
      </c>
      <c r="B18" s="261" t="s">
        <v>219</v>
      </c>
      <c r="C18" s="262" t="s">
        <v>220</v>
      </c>
      <c r="D18" s="263" t="s">
        <v>175</v>
      </c>
      <c r="E18" s="264">
        <v>0.42</v>
      </c>
      <c r="F18" s="264">
        <v>0</v>
      </c>
      <c r="G18" s="265">
        <f>E18*F18</f>
        <v>0</v>
      </c>
      <c r="H18" s="266">
        <v>0.25492999999999999</v>
      </c>
      <c r="I18" s="267">
        <f>E18*H18</f>
        <v>0.10707059999999999</v>
      </c>
      <c r="J18" s="266">
        <v>0</v>
      </c>
      <c r="K18" s="267">
        <f>E18*J18</f>
        <v>0</v>
      </c>
      <c r="O18" s="259">
        <v>2</v>
      </c>
      <c r="AA18" s="232">
        <v>1</v>
      </c>
      <c r="AB18" s="232">
        <v>1</v>
      </c>
      <c r="AC18" s="232">
        <v>1</v>
      </c>
      <c r="AZ18" s="232">
        <v>1</v>
      </c>
      <c r="BA18" s="232">
        <f>IF(AZ18=1,G18,0)</f>
        <v>0</v>
      </c>
      <c r="BB18" s="232">
        <f>IF(AZ18=2,G18,0)</f>
        <v>0</v>
      </c>
      <c r="BC18" s="232">
        <f>IF(AZ18=3,G18,0)</f>
        <v>0</v>
      </c>
      <c r="BD18" s="232">
        <f>IF(AZ18=4,G18,0)</f>
        <v>0</v>
      </c>
      <c r="BE18" s="232">
        <f>IF(AZ18=5,G18,0)</f>
        <v>0</v>
      </c>
      <c r="CA18" s="259">
        <v>1</v>
      </c>
      <c r="CB18" s="259">
        <v>1</v>
      </c>
    </row>
    <row r="19" spans="1:80" x14ac:dyDescent="0.2">
      <c r="A19" s="268"/>
      <c r="B19" s="272"/>
      <c r="C19" s="327" t="s">
        <v>221</v>
      </c>
      <c r="D19" s="328"/>
      <c r="E19" s="273">
        <v>0.42</v>
      </c>
      <c r="F19" s="274"/>
      <c r="G19" s="275"/>
      <c r="H19" s="276"/>
      <c r="I19" s="270"/>
      <c r="J19" s="277"/>
      <c r="K19" s="270"/>
      <c r="M19" s="271" t="s">
        <v>221</v>
      </c>
      <c r="O19" s="259"/>
    </row>
    <row r="20" spans="1:80" ht="22.5" x14ac:dyDescent="0.2">
      <c r="A20" s="260">
        <v>6</v>
      </c>
      <c r="B20" s="261" t="s">
        <v>222</v>
      </c>
      <c r="C20" s="262" t="s">
        <v>223</v>
      </c>
      <c r="D20" s="263" t="s">
        <v>175</v>
      </c>
      <c r="E20" s="264">
        <v>11.455</v>
      </c>
      <c r="F20" s="264">
        <v>0</v>
      </c>
      <c r="G20" s="265">
        <f>E20*F20</f>
        <v>0</v>
      </c>
      <c r="H20" s="266">
        <v>7.4709999999999999E-2</v>
      </c>
      <c r="I20" s="267">
        <f>E20*H20</f>
        <v>0.85580305000000001</v>
      </c>
      <c r="J20" s="266">
        <v>0</v>
      </c>
      <c r="K20" s="267">
        <f>E20*J20</f>
        <v>0</v>
      </c>
      <c r="O20" s="259">
        <v>2</v>
      </c>
      <c r="AA20" s="232">
        <v>1</v>
      </c>
      <c r="AB20" s="232">
        <v>1</v>
      </c>
      <c r="AC20" s="232">
        <v>1</v>
      </c>
      <c r="AZ20" s="232">
        <v>1</v>
      </c>
      <c r="BA20" s="232">
        <f>IF(AZ20=1,G20,0)</f>
        <v>0</v>
      </c>
      <c r="BB20" s="232">
        <f>IF(AZ20=2,G20,0)</f>
        <v>0</v>
      </c>
      <c r="BC20" s="232">
        <f>IF(AZ20=3,G20,0)</f>
        <v>0</v>
      </c>
      <c r="BD20" s="232">
        <f>IF(AZ20=4,G20,0)</f>
        <v>0</v>
      </c>
      <c r="BE20" s="232">
        <f>IF(AZ20=5,G20,0)</f>
        <v>0</v>
      </c>
      <c r="CA20" s="259">
        <v>1</v>
      </c>
      <c r="CB20" s="259">
        <v>1</v>
      </c>
    </row>
    <row r="21" spans="1:80" x14ac:dyDescent="0.2">
      <c r="A21" s="268"/>
      <c r="B21" s="272"/>
      <c r="C21" s="327" t="s">
        <v>224</v>
      </c>
      <c r="D21" s="328"/>
      <c r="E21" s="273">
        <v>11.455</v>
      </c>
      <c r="F21" s="274"/>
      <c r="G21" s="275"/>
      <c r="H21" s="276"/>
      <c r="I21" s="270"/>
      <c r="J21" s="277"/>
      <c r="K21" s="270"/>
      <c r="M21" s="271" t="s">
        <v>224</v>
      </c>
      <c r="O21" s="259"/>
    </row>
    <row r="22" spans="1:80" x14ac:dyDescent="0.2">
      <c r="A22" s="260">
        <v>7</v>
      </c>
      <c r="B22" s="261" t="s">
        <v>225</v>
      </c>
      <c r="C22" s="262" t="s">
        <v>226</v>
      </c>
      <c r="D22" s="263" t="s">
        <v>175</v>
      </c>
      <c r="E22" s="264">
        <v>0.217</v>
      </c>
      <c r="F22" s="264">
        <v>0</v>
      </c>
      <c r="G22" s="265">
        <f>E22*F22</f>
        <v>0</v>
      </c>
      <c r="H22" s="266">
        <v>0.19084000000000001</v>
      </c>
      <c r="I22" s="267">
        <f>E22*H22</f>
        <v>4.1412280000000003E-2</v>
      </c>
      <c r="J22" s="266">
        <v>0</v>
      </c>
      <c r="K22" s="267">
        <f>E22*J22</f>
        <v>0</v>
      </c>
      <c r="O22" s="259">
        <v>2</v>
      </c>
      <c r="AA22" s="232">
        <v>1</v>
      </c>
      <c r="AB22" s="232">
        <v>1</v>
      </c>
      <c r="AC22" s="232">
        <v>1</v>
      </c>
      <c r="AZ22" s="232">
        <v>1</v>
      </c>
      <c r="BA22" s="232">
        <f>IF(AZ22=1,G22,0)</f>
        <v>0</v>
      </c>
      <c r="BB22" s="232">
        <f>IF(AZ22=2,G22,0)</f>
        <v>0</v>
      </c>
      <c r="BC22" s="232">
        <f>IF(AZ22=3,G22,0)</f>
        <v>0</v>
      </c>
      <c r="BD22" s="232">
        <f>IF(AZ22=4,G22,0)</f>
        <v>0</v>
      </c>
      <c r="BE22" s="232">
        <f>IF(AZ22=5,G22,0)</f>
        <v>0</v>
      </c>
      <c r="CA22" s="259">
        <v>1</v>
      </c>
      <c r="CB22" s="259">
        <v>1</v>
      </c>
    </row>
    <row r="23" spans="1:80" x14ac:dyDescent="0.2">
      <c r="A23" s="268"/>
      <c r="B23" s="269"/>
      <c r="C23" s="334" t="s">
        <v>227</v>
      </c>
      <c r="D23" s="335"/>
      <c r="E23" s="335"/>
      <c r="F23" s="335"/>
      <c r="G23" s="336"/>
      <c r="I23" s="270"/>
      <c r="K23" s="270"/>
      <c r="L23" s="271" t="s">
        <v>227</v>
      </c>
      <c r="O23" s="259">
        <v>3</v>
      </c>
    </row>
    <row r="24" spans="1:80" x14ac:dyDescent="0.2">
      <c r="A24" s="268"/>
      <c r="B24" s="272"/>
      <c r="C24" s="327" t="s">
        <v>228</v>
      </c>
      <c r="D24" s="328"/>
      <c r="E24" s="273">
        <v>0.217</v>
      </c>
      <c r="F24" s="274"/>
      <c r="G24" s="275"/>
      <c r="H24" s="276"/>
      <c r="I24" s="270"/>
      <c r="J24" s="277"/>
      <c r="K24" s="270"/>
      <c r="M24" s="271" t="s">
        <v>228</v>
      </c>
      <c r="O24" s="259"/>
    </row>
    <row r="25" spans="1:80" x14ac:dyDescent="0.2">
      <c r="A25" s="260">
        <v>8</v>
      </c>
      <c r="B25" s="261" t="s">
        <v>229</v>
      </c>
      <c r="C25" s="262" t="s">
        <v>230</v>
      </c>
      <c r="D25" s="263" t="s">
        <v>175</v>
      </c>
      <c r="E25" s="264">
        <v>2</v>
      </c>
      <c r="F25" s="264">
        <v>0</v>
      </c>
      <c r="G25" s="265">
        <f>E25*F25</f>
        <v>0</v>
      </c>
      <c r="H25" s="266">
        <v>0.28155999999999998</v>
      </c>
      <c r="I25" s="267">
        <f>E25*H25</f>
        <v>0.56311999999999995</v>
      </c>
      <c r="J25" s="266">
        <v>0</v>
      </c>
      <c r="K25" s="267">
        <f>E25*J25</f>
        <v>0</v>
      </c>
      <c r="O25" s="259">
        <v>2</v>
      </c>
      <c r="AA25" s="232">
        <v>1</v>
      </c>
      <c r="AB25" s="232">
        <v>0</v>
      </c>
      <c r="AC25" s="232">
        <v>0</v>
      </c>
      <c r="AZ25" s="232">
        <v>1</v>
      </c>
      <c r="BA25" s="232">
        <f>IF(AZ25=1,G25,0)</f>
        <v>0</v>
      </c>
      <c r="BB25" s="232">
        <f>IF(AZ25=2,G25,0)</f>
        <v>0</v>
      </c>
      <c r="BC25" s="232">
        <f>IF(AZ25=3,G25,0)</f>
        <v>0</v>
      </c>
      <c r="BD25" s="232">
        <f>IF(AZ25=4,G25,0)</f>
        <v>0</v>
      </c>
      <c r="BE25" s="232">
        <f>IF(AZ25=5,G25,0)</f>
        <v>0</v>
      </c>
      <c r="CA25" s="259">
        <v>1</v>
      </c>
      <c r="CB25" s="259">
        <v>0</v>
      </c>
    </row>
    <row r="26" spans="1:80" x14ac:dyDescent="0.2">
      <c r="A26" s="268"/>
      <c r="B26" s="272"/>
      <c r="C26" s="327" t="s">
        <v>231</v>
      </c>
      <c r="D26" s="328"/>
      <c r="E26" s="273">
        <v>2</v>
      </c>
      <c r="F26" s="274"/>
      <c r="G26" s="275"/>
      <c r="H26" s="276"/>
      <c r="I26" s="270"/>
      <c r="J26" s="277"/>
      <c r="K26" s="270"/>
      <c r="M26" s="271" t="s">
        <v>231</v>
      </c>
      <c r="O26" s="259"/>
    </row>
    <row r="27" spans="1:80" x14ac:dyDescent="0.2">
      <c r="A27" s="260">
        <v>9</v>
      </c>
      <c r="B27" s="261" t="s">
        <v>232</v>
      </c>
      <c r="C27" s="262" t="s">
        <v>233</v>
      </c>
      <c r="D27" s="263" t="s">
        <v>234</v>
      </c>
      <c r="E27" s="264">
        <v>5.8999999999999999E-3</v>
      </c>
      <c r="F27" s="264">
        <v>0</v>
      </c>
      <c r="G27" s="265">
        <f>E27*F27</f>
        <v>0</v>
      </c>
      <c r="H27" s="266">
        <v>1</v>
      </c>
      <c r="I27" s="267">
        <f>E27*H27</f>
        <v>5.8999999999999999E-3</v>
      </c>
      <c r="J27" s="266"/>
      <c r="K27" s="267">
        <f>E27*J27</f>
        <v>0</v>
      </c>
      <c r="O27" s="259">
        <v>2</v>
      </c>
      <c r="AA27" s="232">
        <v>3</v>
      </c>
      <c r="AB27" s="232">
        <v>1</v>
      </c>
      <c r="AC27" s="232">
        <v>13359070</v>
      </c>
      <c r="AZ27" s="232">
        <v>1</v>
      </c>
      <c r="BA27" s="232">
        <f>IF(AZ27=1,G27,0)</f>
        <v>0</v>
      </c>
      <c r="BB27" s="232">
        <f>IF(AZ27=2,G27,0)</f>
        <v>0</v>
      </c>
      <c r="BC27" s="232">
        <f>IF(AZ27=3,G27,0)</f>
        <v>0</v>
      </c>
      <c r="BD27" s="232">
        <f>IF(AZ27=4,G27,0)</f>
        <v>0</v>
      </c>
      <c r="BE27" s="232">
        <f>IF(AZ27=5,G27,0)</f>
        <v>0</v>
      </c>
      <c r="CA27" s="259">
        <v>3</v>
      </c>
      <c r="CB27" s="259">
        <v>1</v>
      </c>
    </row>
    <row r="28" spans="1:80" x14ac:dyDescent="0.2">
      <c r="A28" s="268"/>
      <c r="B28" s="269"/>
      <c r="C28" s="334" t="s">
        <v>235</v>
      </c>
      <c r="D28" s="335"/>
      <c r="E28" s="335"/>
      <c r="F28" s="335"/>
      <c r="G28" s="336"/>
      <c r="I28" s="270"/>
      <c r="K28" s="270"/>
      <c r="L28" s="271" t="s">
        <v>235</v>
      </c>
      <c r="O28" s="259">
        <v>3</v>
      </c>
    </row>
    <row r="29" spans="1:80" x14ac:dyDescent="0.2">
      <c r="A29" s="268"/>
      <c r="B29" s="272"/>
      <c r="C29" s="327" t="s">
        <v>236</v>
      </c>
      <c r="D29" s="328"/>
      <c r="E29" s="273">
        <v>5.8999999999999999E-3</v>
      </c>
      <c r="F29" s="274"/>
      <c r="G29" s="275"/>
      <c r="H29" s="276"/>
      <c r="I29" s="270"/>
      <c r="J29" s="277"/>
      <c r="K29" s="270"/>
      <c r="M29" s="271" t="s">
        <v>236</v>
      </c>
      <c r="O29" s="259"/>
    </row>
    <row r="30" spans="1:80" x14ac:dyDescent="0.2">
      <c r="A30" s="278"/>
      <c r="B30" s="279" t="s">
        <v>100</v>
      </c>
      <c r="C30" s="280" t="s">
        <v>202</v>
      </c>
      <c r="D30" s="281"/>
      <c r="E30" s="282"/>
      <c r="F30" s="283"/>
      <c r="G30" s="284">
        <f>SUM(G7:G29)</f>
        <v>0</v>
      </c>
      <c r="H30" s="285"/>
      <c r="I30" s="286">
        <f>SUM(I7:I29)</f>
        <v>3.9129594600000002</v>
      </c>
      <c r="J30" s="285"/>
      <c r="K30" s="286">
        <f>SUM(K7:K29)</f>
        <v>0</v>
      </c>
      <c r="O30" s="259">
        <v>4</v>
      </c>
      <c r="BA30" s="287">
        <f>SUM(BA7:BA29)</f>
        <v>0</v>
      </c>
      <c r="BB30" s="287">
        <f>SUM(BB7:BB29)</f>
        <v>0</v>
      </c>
      <c r="BC30" s="287">
        <f>SUM(BC7:BC29)</f>
        <v>0</v>
      </c>
      <c r="BD30" s="287">
        <f>SUM(BD7:BD29)</f>
        <v>0</v>
      </c>
      <c r="BE30" s="287">
        <f>SUM(BE7:BE29)</f>
        <v>0</v>
      </c>
    </row>
    <row r="31" spans="1:80" x14ac:dyDescent="0.2">
      <c r="A31" s="249" t="s">
        <v>97</v>
      </c>
      <c r="B31" s="250" t="s">
        <v>237</v>
      </c>
      <c r="C31" s="251" t="s">
        <v>238</v>
      </c>
      <c r="D31" s="252"/>
      <c r="E31" s="253"/>
      <c r="F31" s="253"/>
      <c r="G31" s="254"/>
      <c r="H31" s="255"/>
      <c r="I31" s="256"/>
      <c r="J31" s="257"/>
      <c r="K31" s="258"/>
      <c r="O31" s="259">
        <v>1</v>
      </c>
    </row>
    <row r="32" spans="1:80" x14ac:dyDescent="0.2">
      <c r="A32" s="260">
        <v>10</v>
      </c>
      <c r="B32" s="261" t="s">
        <v>240</v>
      </c>
      <c r="C32" s="262" t="s">
        <v>241</v>
      </c>
      <c r="D32" s="263" t="s">
        <v>242</v>
      </c>
      <c r="E32" s="264">
        <v>2.5</v>
      </c>
      <c r="F32" s="264">
        <v>0</v>
      </c>
      <c r="G32" s="265">
        <f>E32*F32</f>
        <v>0</v>
      </c>
      <c r="H32" s="266">
        <v>5.0000000000000001E-4</v>
      </c>
      <c r="I32" s="267">
        <f>E32*H32</f>
        <v>1.25E-3</v>
      </c>
      <c r="J32" s="266">
        <v>0</v>
      </c>
      <c r="K32" s="267">
        <f>E32*J32</f>
        <v>0</v>
      </c>
      <c r="O32" s="259">
        <v>2</v>
      </c>
      <c r="AA32" s="232">
        <v>1</v>
      </c>
      <c r="AB32" s="232">
        <v>1</v>
      </c>
      <c r="AC32" s="232">
        <v>1</v>
      </c>
      <c r="AZ32" s="232">
        <v>1</v>
      </c>
      <c r="BA32" s="232">
        <f>IF(AZ32=1,G32,0)</f>
        <v>0</v>
      </c>
      <c r="BB32" s="232">
        <f>IF(AZ32=2,G32,0)</f>
        <v>0</v>
      </c>
      <c r="BC32" s="232">
        <f>IF(AZ32=3,G32,0)</f>
        <v>0</v>
      </c>
      <c r="BD32" s="232">
        <f>IF(AZ32=4,G32,0)</f>
        <v>0</v>
      </c>
      <c r="BE32" s="232">
        <f>IF(AZ32=5,G32,0)</f>
        <v>0</v>
      </c>
      <c r="CA32" s="259">
        <v>1</v>
      </c>
      <c r="CB32" s="259">
        <v>1</v>
      </c>
    </row>
    <row r="33" spans="1:80" x14ac:dyDescent="0.2">
      <c r="A33" s="268"/>
      <c r="B33" s="269"/>
      <c r="C33" s="334" t="s">
        <v>243</v>
      </c>
      <c r="D33" s="335"/>
      <c r="E33" s="335"/>
      <c r="F33" s="335"/>
      <c r="G33" s="336"/>
      <c r="I33" s="270"/>
      <c r="K33" s="270"/>
      <c r="L33" s="271" t="s">
        <v>243</v>
      </c>
      <c r="O33" s="259">
        <v>3</v>
      </c>
    </row>
    <row r="34" spans="1:80" x14ac:dyDescent="0.2">
      <c r="A34" s="268"/>
      <c r="B34" s="272"/>
      <c r="C34" s="327" t="s">
        <v>244</v>
      </c>
      <c r="D34" s="328"/>
      <c r="E34" s="273">
        <v>2.5</v>
      </c>
      <c r="F34" s="274"/>
      <c r="G34" s="275"/>
      <c r="H34" s="276"/>
      <c r="I34" s="270"/>
      <c r="J34" s="277"/>
      <c r="K34" s="270"/>
      <c r="M34" s="271" t="s">
        <v>244</v>
      </c>
      <c r="O34" s="259"/>
    </row>
    <row r="35" spans="1:80" x14ac:dyDescent="0.2">
      <c r="A35" s="278"/>
      <c r="B35" s="279" t="s">
        <v>100</v>
      </c>
      <c r="C35" s="280" t="s">
        <v>239</v>
      </c>
      <c r="D35" s="281"/>
      <c r="E35" s="282"/>
      <c r="F35" s="283"/>
      <c r="G35" s="284">
        <f>SUM(G31:G34)</f>
        <v>0</v>
      </c>
      <c r="H35" s="285"/>
      <c r="I35" s="286">
        <f>SUM(I31:I34)</f>
        <v>1.25E-3</v>
      </c>
      <c r="J35" s="285"/>
      <c r="K35" s="286">
        <f>SUM(K31:K34)</f>
        <v>0</v>
      </c>
      <c r="O35" s="259">
        <v>4</v>
      </c>
      <c r="BA35" s="287">
        <f>SUM(BA31:BA34)</f>
        <v>0</v>
      </c>
      <c r="BB35" s="287">
        <f>SUM(BB31:BB34)</f>
        <v>0</v>
      </c>
      <c r="BC35" s="287">
        <f>SUM(BC31:BC34)</f>
        <v>0</v>
      </c>
      <c r="BD35" s="287">
        <f>SUM(BD31:BD34)</f>
        <v>0</v>
      </c>
      <c r="BE35" s="287">
        <f>SUM(BE31:BE34)</f>
        <v>0</v>
      </c>
    </row>
    <row r="36" spans="1:80" x14ac:dyDescent="0.2">
      <c r="A36" s="249" t="s">
        <v>97</v>
      </c>
      <c r="B36" s="250" t="s">
        <v>245</v>
      </c>
      <c r="C36" s="251" t="s">
        <v>246</v>
      </c>
      <c r="D36" s="252"/>
      <c r="E36" s="253"/>
      <c r="F36" s="253"/>
      <c r="G36" s="254"/>
      <c r="H36" s="255"/>
      <c r="I36" s="256"/>
      <c r="J36" s="257"/>
      <c r="K36" s="258"/>
      <c r="O36" s="259">
        <v>1</v>
      </c>
    </row>
    <row r="37" spans="1:80" x14ac:dyDescent="0.2">
      <c r="A37" s="260">
        <v>11</v>
      </c>
      <c r="B37" s="261" t="s">
        <v>248</v>
      </c>
      <c r="C37" s="262" t="s">
        <v>249</v>
      </c>
      <c r="D37" s="263" t="s">
        <v>175</v>
      </c>
      <c r="E37" s="264">
        <v>48.463500000000003</v>
      </c>
      <c r="F37" s="264">
        <v>0</v>
      </c>
      <c r="G37" s="265">
        <f>E37*F37</f>
        <v>0</v>
      </c>
      <c r="H37" s="266">
        <v>0</v>
      </c>
      <c r="I37" s="267">
        <f>E37*H37</f>
        <v>0</v>
      </c>
      <c r="J37" s="266">
        <v>0</v>
      </c>
      <c r="K37" s="267">
        <f>E37*J37</f>
        <v>0</v>
      </c>
      <c r="O37" s="259">
        <v>2</v>
      </c>
      <c r="AA37" s="232">
        <v>1</v>
      </c>
      <c r="AB37" s="232">
        <v>0</v>
      </c>
      <c r="AC37" s="232">
        <v>0</v>
      </c>
      <c r="AZ37" s="232">
        <v>1</v>
      </c>
      <c r="BA37" s="232">
        <f>IF(AZ37=1,G37,0)</f>
        <v>0</v>
      </c>
      <c r="BB37" s="232">
        <f>IF(AZ37=2,G37,0)</f>
        <v>0</v>
      </c>
      <c r="BC37" s="232">
        <f>IF(AZ37=3,G37,0)</f>
        <v>0</v>
      </c>
      <c r="BD37" s="232">
        <f>IF(AZ37=4,G37,0)</f>
        <v>0</v>
      </c>
      <c r="BE37" s="232">
        <f>IF(AZ37=5,G37,0)</f>
        <v>0</v>
      </c>
      <c r="CA37" s="259">
        <v>1</v>
      </c>
      <c r="CB37" s="259">
        <v>0</v>
      </c>
    </row>
    <row r="38" spans="1:80" x14ac:dyDescent="0.2">
      <c r="A38" s="268"/>
      <c r="B38" s="269"/>
      <c r="C38" s="334" t="s">
        <v>250</v>
      </c>
      <c r="D38" s="335"/>
      <c r="E38" s="335"/>
      <c r="F38" s="335"/>
      <c r="G38" s="336"/>
      <c r="I38" s="270"/>
      <c r="K38" s="270"/>
      <c r="L38" s="271" t="s">
        <v>250</v>
      </c>
      <c r="O38" s="259">
        <v>3</v>
      </c>
    </row>
    <row r="39" spans="1:80" x14ac:dyDescent="0.2">
      <c r="A39" s="268"/>
      <c r="B39" s="272"/>
      <c r="C39" s="327" t="s">
        <v>251</v>
      </c>
      <c r="D39" s="328"/>
      <c r="E39" s="273">
        <v>25.5535</v>
      </c>
      <c r="F39" s="274"/>
      <c r="G39" s="275"/>
      <c r="H39" s="276"/>
      <c r="I39" s="270"/>
      <c r="J39" s="277"/>
      <c r="K39" s="270"/>
      <c r="M39" s="271" t="s">
        <v>251</v>
      </c>
      <c r="O39" s="259"/>
    </row>
    <row r="40" spans="1:80" x14ac:dyDescent="0.2">
      <c r="A40" s="268"/>
      <c r="B40" s="272"/>
      <c r="C40" s="327" t="s">
        <v>252</v>
      </c>
      <c r="D40" s="328"/>
      <c r="E40" s="273">
        <v>22.91</v>
      </c>
      <c r="F40" s="274"/>
      <c r="G40" s="275"/>
      <c r="H40" s="276"/>
      <c r="I40" s="270"/>
      <c r="J40" s="277"/>
      <c r="K40" s="270"/>
      <c r="M40" s="271" t="s">
        <v>252</v>
      </c>
      <c r="O40" s="259"/>
    </row>
    <row r="41" spans="1:80" x14ac:dyDescent="0.2">
      <c r="A41" s="260">
        <v>12</v>
      </c>
      <c r="B41" s="261" t="s">
        <v>253</v>
      </c>
      <c r="C41" s="262" t="s">
        <v>254</v>
      </c>
      <c r="D41" s="263" t="s">
        <v>175</v>
      </c>
      <c r="E41" s="264">
        <v>255.535</v>
      </c>
      <c r="F41" s="264">
        <v>0</v>
      </c>
      <c r="G41" s="265">
        <f>E41*F41</f>
        <v>0</v>
      </c>
      <c r="H41" s="266">
        <v>3.5E-4</v>
      </c>
      <c r="I41" s="267">
        <f>E41*H41</f>
        <v>8.9437249999999996E-2</v>
      </c>
      <c r="J41" s="266">
        <v>0</v>
      </c>
      <c r="K41" s="267">
        <f>E41*J41</f>
        <v>0</v>
      </c>
      <c r="O41" s="259">
        <v>2</v>
      </c>
      <c r="AA41" s="232">
        <v>1</v>
      </c>
      <c r="AB41" s="232">
        <v>0</v>
      </c>
      <c r="AC41" s="232">
        <v>0</v>
      </c>
      <c r="AZ41" s="232">
        <v>1</v>
      </c>
      <c r="BA41" s="232">
        <f>IF(AZ41=1,G41,0)</f>
        <v>0</v>
      </c>
      <c r="BB41" s="232">
        <f>IF(AZ41=2,G41,0)</f>
        <v>0</v>
      </c>
      <c r="BC41" s="232">
        <f>IF(AZ41=3,G41,0)</f>
        <v>0</v>
      </c>
      <c r="BD41" s="232">
        <f>IF(AZ41=4,G41,0)</f>
        <v>0</v>
      </c>
      <c r="BE41" s="232">
        <f>IF(AZ41=5,G41,0)</f>
        <v>0</v>
      </c>
      <c r="CA41" s="259">
        <v>1</v>
      </c>
      <c r="CB41" s="259">
        <v>0</v>
      </c>
    </row>
    <row r="42" spans="1:80" x14ac:dyDescent="0.2">
      <c r="A42" s="268"/>
      <c r="B42" s="269"/>
      <c r="C42" s="334" t="s">
        <v>255</v>
      </c>
      <c r="D42" s="335"/>
      <c r="E42" s="335"/>
      <c r="F42" s="335"/>
      <c r="G42" s="336"/>
      <c r="I42" s="270"/>
      <c r="K42" s="270"/>
      <c r="L42" s="271" t="s">
        <v>255</v>
      </c>
      <c r="O42" s="259">
        <v>3</v>
      </c>
    </row>
    <row r="43" spans="1:80" x14ac:dyDescent="0.2">
      <c r="A43" s="268"/>
      <c r="B43" s="272"/>
      <c r="C43" s="327" t="s">
        <v>256</v>
      </c>
      <c r="D43" s="328"/>
      <c r="E43" s="273">
        <v>255.535</v>
      </c>
      <c r="F43" s="274"/>
      <c r="G43" s="275"/>
      <c r="H43" s="276"/>
      <c r="I43" s="270"/>
      <c r="J43" s="277"/>
      <c r="K43" s="270"/>
      <c r="M43" s="271" t="s">
        <v>256</v>
      </c>
      <c r="O43" s="259"/>
    </row>
    <row r="44" spans="1:80" x14ac:dyDescent="0.2">
      <c r="A44" s="260">
        <v>13</v>
      </c>
      <c r="B44" s="261" t="s">
        <v>257</v>
      </c>
      <c r="C44" s="262" t="s">
        <v>258</v>
      </c>
      <c r="D44" s="263" t="s">
        <v>175</v>
      </c>
      <c r="E44" s="264">
        <v>5</v>
      </c>
      <c r="F44" s="264">
        <v>0</v>
      </c>
      <c r="G44" s="265">
        <f>E44*F44</f>
        <v>0</v>
      </c>
      <c r="H44" s="266">
        <v>8.6319999999999994E-2</v>
      </c>
      <c r="I44" s="267">
        <f>E44*H44</f>
        <v>0.43159999999999998</v>
      </c>
      <c r="J44" s="266">
        <v>0</v>
      </c>
      <c r="K44" s="267">
        <f>E44*J44</f>
        <v>0</v>
      </c>
      <c r="O44" s="259">
        <v>2</v>
      </c>
      <c r="AA44" s="232">
        <v>1</v>
      </c>
      <c r="AB44" s="232">
        <v>1</v>
      </c>
      <c r="AC44" s="232">
        <v>1</v>
      </c>
      <c r="AZ44" s="232">
        <v>1</v>
      </c>
      <c r="BA44" s="232">
        <f>IF(AZ44=1,G44,0)</f>
        <v>0</v>
      </c>
      <c r="BB44" s="232">
        <f>IF(AZ44=2,G44,0)</f>
        <v>0</v>
      </c>
      <c r="BC44" s="232">
        <f>IF(AZ44=3,G44,0)</f>
        <v>0</v>
      </c>
      <c r="BD44" s="232">
        <f>IF(AZ44=4,G44,0)</f>
        <v>0</v>
      </c>
      <c r="BE44" s="232">
        <f>IF(AZ44=5,G44,0)</f>
        <v>0</v>
      </c>
      <c r="CA44" s="259">
        <v>1</v>
      </c>
      <c r="CB44" s="259">
        <v>1</v>
      </c>
    </row>
    <row r="45" spans="1:80" x14ac:dyDescent="0.2">
      <c r="A45" s="268"/>
      <c r="B45" s="269"/>
      <c r="C45" s="334" t="s">
        <v>259</v>
      </c>
      <c r="D45" s="335"/>
      <c r="E45" s="335"/>
      <c r="F45" s="335"/>
      <c r="G45" s="336"/>
      <c r="I45" s="270"/>
      <c r="K45" s="270"/>
      <c r="L45" s="271" t="s">
        <v>259</v>
      </c>
      <c r="O45" s="259">
        <v>3</v>
      </c>
    </row>
    <row r="46" spans="1:80" x14ac:dyDescent="0.2">
      <c r="A46" s="268"/>
      <c r="B46" s="269"/>
      <c r="C46" s="334" t="s">
        <v>260</v>
      </c>
      <c r="D46" s="335"/>
      <c r="E46" s="335"/>
      <c r="F46" s="335"/>
      <c r="G46" s="336"/>
      <c r="I46" s="270"/>
      <c r="K46" s="270"/>
      <c r="L46" s="271" t="s">
        <v>260</v>
      </c>
      <c r="O46" s="259">
        <v>3</v>
      </c>
    </row>
    <row r="47" spans="1:80" x14ac:dyDescent="0.2">
      <c r="A47" s="268"/>
      <c r="B47" s="272"/>
      <c r="C47" s="327" t="s">
        <v>261</v>
      </c>
      <c r="D47" s="328"/>
      <c r="E47" s="273">
        <v>5</v>
      </c>
      <c r="F47" s="274"/>
      <c r="G47" s="275"/>
      <c r="H47" s="276"/>
      <c r="I47" s="270"/>
      <c r="J47" s="277"/>
      <c r="K47" s="270"/>
      <c r="M47" s="271">
        <v>5</v>
      </c>
      <c r="O47" s="259"/>
    </row>
    <row r="48" spans="1:80" x14ac:dyDescent="0.2">
      <c r="A48" s="260">
        <v>14</v>
      </c>
      <c r="B48" s="261" t="s">
        <v>262</v>
      </c>
      <c r="C48" s="262" t="s">
        <v>263</v>
      </c>
      <c r="D48" s="263" t="s">
        <v>264</v>
      </c>
      <c r="E48" s="264">
        <v>5.2</v>
      </c>
      <c r="F48" s="264">
        <v>0</v>
      </c>
      <c r="G48" s="265">
        <f>E48*F48</f>
        <v>0</v>
      </c>
      <c r="H48" s="266">
        <v>4.3099999999999996E-3</v>
      </c>
      <c r="I48" s="267">
        <f>E48*H48</f>
        <v>2.2411999999999998E-2</v>
      </c>
      <c r="J48" s="266">
        <v>0</v>
      </c>
      <c r="K48" s="267">
        <f>E48*J48</f>
        <v>0</v>
      </c>
      <c r="O48" s="259">
        <v>2</v>
      </c>
      <c r="AA48" s="232">
        <v>1</v>
      </c>
      <c r="AB48" s="232">
        <v>1</v>
      </c>
      <c r="AC48" s="232">
        <v>1</v>
      </c>
      <c r="AZ48" s="232">
        <v>1</v>
      </c>
      <c r="BA48" s="232">
        <f>IF(AZ48=1,G48,0)</f>
        <v>0</v>
      </c>
      <c r="BB48" s="232">
        <f>IF(AZ48=2,G48,0)</f>
        <v>0</v>
      </c>
      <c r="BC48" s="232">
        <f>IF(AZ48=3,G48,0)</f>
        <v>0</v>
      </c>
      <c r="BD48" s="232">
        <f>IF(AZ48=4,G48,0)</f>
        <v>0</v>
      </c>
      <c r="BE48" s="232">
        <f>IF(AZ48=5,G48,0)</f>
        <v>0</v>
      </c>
      <c r="CA48" s="259">
        <v>1</v>
      </c>
      <c r="CB48" s="259">
        <v>1</v>
      </c>
    </row>
    <row r="49" spans="1:80" x14ac:dyDescent="0.2">
      <c r="A49" s="268"/>
      <c r="B49" s="269"/>
      <c r="C49" s="334" t="s">
        <v>265</v>
      </c>
      <c r="D49" s="335"/>
      <c r="E49" s="335"/>
      <c r="F49" s="335"/>
      <c r="G49" s="336"/>
      <c r="I49" s="270"/>
      <c r="K49" s="270"/>
      <c r="L49" s="271" t="s">
        <v>265</v>
      </c>
      <c r="O49" s="259">
        <v>3</v>
      </c>
    </row>
    <row r="50" spans="1:80" x14ac:dyDescent="0.2">
      <c r="A50" s="268"/>
      <c r="B50" s="272"/>
      <c r="C50" s="327" t="s">
        <v>266</v>
      </c>
      <c r="D50" s="328"/>
      <c r="E50" s="273">
        <v>5.2</v>
      </c>
      <c r="F50" s="274"/>
      <c r="G50" s="275"/>
      <c r="H50" s="276"/>
      <c r="I50" s="270"/>
      <c r="J50" s="277"/>
      <c r="K50" s="270"/>
      <c r="M50" s="271" t="s">
        <v>266</v>
      </c>
      <c r="O50" s="259"/>
    </row>
    <row r="51" spans="1:80" x14ac:dyDescent="0.2">
      <c r="A51" s="260">
        <v>15</v>
      </c>
      <c r="B51" s="261" t="s">
        <v>267</v>
      </c>
      <c r="C51" s="262" t="s">
        <v>268</v>
      </c>
      <c r="D51" s="263" t="s">
        <v>175</v>
      </c>
      <c r="E51" s="264">
        <v>400.78500000000003</v>
      </c>
      <c r="F51" s="264">
        <v>0</v>
      </c>
      <c r="G51" s="265">
        <f>E51*F51</f>
        <v>0</v>
      </c>
      <c r="H51" s="266">
        <v>5.4299999999999999E-3</v>
      </c>
      <c r="I51" s="267">
        <f>E51*H51</f>
        <v>2.1762625500000001</v>
      </c>
      <c r="J51" s="266">
        <v>0</v>
      </c>
      <c r="K51" s="267">
        <f>E51*J51</f>
        <v>0</v>
      </c>
      <c r="O51" s="259">
        <v>2</v>
      </c>
      <c r="AA51" s="232">
        <v>1</v>
      </c>
      <c r="AB51" s="232">
        <v>1</v>
      </c>
      <c r="AC51" s="232">
        <v>1</v>
      </c>
      <c r="AZ51" s="232">
        <v>1</v>
      </c>
      <c r="BA51" s="232">
        <f>IF(AZ51=1,G51,0)</f>
        <v>0</v>
      </c>
      <c r="BB51" s="232">
        <f>IF(AZ51=2,G51,0)</f>
        <v>0</v>
      </c>
      <c r="BC51" s="232">
        <f>IF(AZ51=3,G51,0)</f>
        <v>0</v>
      </c>
      <c r="BD51" s="232">
        <f>IF(AZ51=4,G51,0)</f>
        <v>0</v>
      </c>
      <c r="BE51" s="232">
        <f>IF(AZ51=5,G51,0)</f>
        <v>0</v>
      </c>
      <c r="CA51" s="259">
        <v>1</v>
      </c>
      <c r="CB51" s="259">
        <v>1</v>
      </c>
    </row>
    <row r="52" spans="1:80" x14ac:dyDescent="0.2">
      <c r="A52" s="268"/>
      <c r="B52" s="272"/>
      <c r="C52" s="327" t="s">
        <v>256</v>
      </c>
      <c r="D52" s="328"/>
      <c r="E52" s="273">
        <v>255.535</v>
      </c>
      <c r="F52" s="274"/>
      <c r="G52" s="275"/>
      <c r="H52" s="276"/>
      <c r="I52" s="270"/>
      <c r="J52" s="277"/>
      <c r="K52" s="270"/>
      <c r="M52" s="271" t="s">
        <v>256</v>
      </c>
      <c r="O52" s="259"/>
    </row>
    <row r="53" spans="1:80" x14ac:dyDescent="0.2">
      <c r="A53" s="268"/>
      <c r="B53" s="272"/>
      <c r="C53" s="327" t="s">
        <v>269</v>
      </c>
      <c r="D53" s="328"/>
      <c r="E53" s="273">
        <v>72.625</v>
      </c>
      <c r="F53" s="274"/>
      <c r="G53" s="275"/>
      <c r="H53" s="276"/>
      <c r="I53" s="270"/>
      <c r="J53" s="277"/>
      <c r="K53" s="270"/>
      <c r="M53" s="271" t="s">
        <v>269</v>
      </c>
      <c r="O53" s="259"/>
    </row>
    <row r="54" spans="1:80" x14ac:dyDescent="0.2">
      <c r="A54" s="268"/>
      <c r="B54" s="272"/>
      <c r="C54" s="327" t="s">
        <v>270</v>
      </c>
      <c r="D54" s="328"/>
      <c r="E54" s="273">
        <v>72.625</v>
      </c>
      <c r="F54" s="274"/>
      <c r="G54" s="275"/>
      <c r="H54" s="276"/>
      <c r="I54" s="270"/>
      <c r="J54" s="277"/>
      <c r="K54" s="270"/>
      <c r="M54" s="271" t="s">
        <v>270</v>
      </c>
      <c r="O54" s="259"/>
    </row>
    <row r="55" spans="1:80" x14ac:dyDescent="0.2">
      <c r="A55" s="260">
        <v>16</v>
      </c>
      <c r="B55" s="261" t="s">
        <v>271</v>
      </c>
      <c r="C55" s="262" t="s">
        <v>272</v>
      </c>
      <c r="D55" s="263" t="s">
        <v>175</v>
      </c>
      <c r="E55" s="264">
        <v>32.15</v>
      </c>
      <c r="F55" s="264">
        <v>0</v>
      </c>
      <c r="G55" s="265">
        <f>E55*F55</f>
        <v>0</v>
      </c>
      <c r="H55" s="266">
        <v>4.7660000000000001E-2</v>
      </c>
      <c r="I55" s="267">
        <f>E55*H55</f>
        <v>1.5322689999999999</v>
      </c>
      <c r="J55" s="266">
        <v>0</v>
      </c>
      <c r="K55" s="267">
        <f>E55*J55</f>
        <v>0</v>
      </c>
      <c r="O55" s="259">
        <v>2</v>
      </c>
      <c r="AA55" s="232">
        <v>1</v>
      </c>
      <c r="AB55" s="232">
        <v>1</v>
      </c>
      <c r="AC55" s="232">
        <v>1</v>
      </c>
      <c r="AZ55" s="232">
        <v>1</v>
      </c>
      <c r="BA55" s="232">
        <f>IF(AZ55=1,G55,0)</f>
        <v>0</v>
      </c>
      <c r="BB55" s="232">
        <f>IF(AZ55=2,G55,0)</f>
        <v>0</v>
      </c>
      <c r="BC55" s="232">
        <f>IF(AZ55=3,G55,0)</f>
        <v>0</v>
      </c>
      <c r="BD55" s="232">
        <f>IF(AZ55=4,G55,0)</f>
        <v>0</v>
      </c>
      <c r="BE55" s="232">
        <f>IF(AZ55=5,G55,0)</f>
        <v>0</v>
      </c>
      <c r="CA55" s="259">
        <v>1</v>
      </c>
      <c r="CB55" s="259">
        <v>1</v>
      </c>
    </row>
    <row r="56" spans="1:80" x14ac:dyDescent="0.2">
      <c r="A56" s="268"/>
      <c r="B56" s="269"/>
      <c r="C56" s="334"/>
      <c r="D56" s="335"/>
      <c r="E56" s="335"/>
      <c r="F56" s="335"/>
      <c r="G56" s="336"/>
      <c r="I56" s="270"/>
      <c r="K56" s="270"/>
      <c r="L56" s="271"/>
      <c r="O56" s="259">
        <v>3</v>
      </c>
    </row>
    <row r="57" spans="1:80" x14ac:dyDescent="0.2">
      <c r="A57" s="268"/>
      <c r="B57" s="272"/>
      <c r="C57" s="327" t="s">
        <v>273</v>
      </c>
      <c r="D57" s="328"/>
      <c r="E57" s="273">
        <v>22.91</v>
      </c>
      <c r="F57" s="274"/>
      <c r="G57" s="275"/>
      <c r="H57" s="276"/>
      <c r="I57" s="270"/>
      <c r="J57" s="277"/>
      <c r="K57" s="270"/>
      <c r="M57" s="271" t="s">
        <v>273</v>
      </c>
      <c r="O57" s="259"/>
    </row>
    <row r="58" spans="1:80" x14ac:dyDescent="0.2">
      <c r="A58" s="268"/>
      <c r="B58" s="272"/>
      <c r="C58" s="327" t="s">
        <v>274</v>
      </c>
      <c r="D58" s="328"/>
      <c r="E58" s="273">
        <v>9.24</v>
      </c>
      <c r="F58" s="274"/>
      <c r="G58" s="275"/>
      <c r="H58" s="276"/>
      <c r="I58" s="270"/>
      <c r="J58" s="277"/>
      <c r="K58" s="270"/>
      <c r="M58" s="271" t="s">
        <v>274</v>
      </c>
      <c r="O58" s="259"/>
    </row>
    <row r="59" spans="1:80" x14ac:dyDescent="0.2">
      <c r="A59" s="260">
        <v>17</v>
      </c>
      <c r="B59" s="261" t="s">
        <v>275</v>
      </c>
      <c r="C59" s="262" t="s">
        <v>276</v>
      </c>
      <c r="D59" s="263" t="s">
        <v>175</v>
      </c>
      <c r="E59" s="264">
        <v>79.97</v>
      </c>
      <c r="F59" s="264">
        <v>0</v>
      </c>
      <c r="G59" s="265">
        <f>E59*F59</f>
        <v>0</v>
      </c>
      <c r="H59" s="266">
        <v>1.2E-4</v>
      </c>
      <c r="I59" s="267">
        <f>E59*H59</f>
        <v>9.5963999999999997E-3</v>
      </c>
      <c r="J59" s="266">
        <v>0</v>
      </c>
      <c r="K59" s="267">
        <f>E59*J59</f>
        <v>0</v>
      </c>
      <c r="O59" s="259">
        <v>2</v>
      </c>
      <c r="AA59" s="232">
        <v>1</v>
      </c>
      <c r="AB59" s="232">
        <v>0</v>
      </c>
      <c r="AC59" s="232">
        <v>0</v>
      </c>
      <c r="AZ59" s="232">
        <v>1</v>
      </c>
      <c r="BA59" s="232">
        <f>IF(AZ59=1,G59,0)</f>
        <v>0</v>
      </c>
      <c r="BB59" s="232">
        <f>IF(AZ59=2,G59,0)</f>
        <v>0</v>
      </c>
      <c r="BC59" s="232">
        <f>IF(AZ59=3,G59,0)</f>
        <v>0</v>
      </c>
      <c r="BD59" s="232">
        <f>IF(AZ59=4,G59,0)</f>
        <v>0</v>
      </c>
      <c r="BE59" s="232">
        <f>IF(AZ59=5,G59,0)</f>
        <v>0</v>
      </c>
      <c r="CA59" s="259">
        <v>1</v>
      </c>
      <c r="CB59" s="259">
        <v>0</v>
      </c>
    </row>
    <row r="60" spans="1:80" x14ac:dyDescent="0.2">
      <c r="A60" s="268"/>
      <c r="B60" s="269"/>
      <c r="C60" s="334" t="s">
        <v>277</v>
      </c>
      <c r="D60" s="335"/>
      <c r="E60" s="335"/>
      <c r="F60" s="335"/>
      <c r="G60" s="336"/>
      <c r="I60" s="270"/>
      <c r="K60" s="270"/>
      <c r="L60" s="271" t="s">
        <v>277</v>
      </c>
      <c r="O60" s="259">
        <v>3</v>
      </c>
    </row>
    <row r="61" spans="1:80" x14ac:dyDescent="0.2">
      <c r="A61" s="268"/>
      <c r="B61" s="272"/>
      <c r="C61" s="327" t="s">
        <v>278</v>
      </c>
      <c r="D61" s="328"/>
      <c r="E61" s="273">
        <v>29.41</v>
      </c>
      <c r="F61" s="274"/>
      <c r="G61" s="275"/>
      <c r="H61" s="276"/>
      <c r="I61" s="270"/>
      <c r="J61" s="277"/>
      <c r="K61" s="270"/>
      <c r="M61" s="271" t="s">
        <v>278</v>
      </c>
      <c r="O61" s="259"/>
    </row>
    <row r="62" spans="1:80" x14ac:dyDescent="0.2">
      <c r="A62" s="268"/>
      <c r="B62" s="272"/>
      <c r="C62" s="327" t="s">
        <v>279</v>
      </c>
      <c r="D62" s="328"/>
      <c r="E62" s="273">
        <v>25.28</v>
      </c>
      <c r="F62" s="274"/>
      <c r="G62" s="275"/>
      <c r="H62" s="276"/>
      <c r="I62" s="270"/>
      <c r="J62" s="277"/>
      <c r="K62" s="270"/>
      <c r="M62" s="271" t="s">
        <v>279</v>
      </c>
      <c r="O62" s="259"/>
    </row>
    <row r="63" spans="1:80" x14ac:dyDescent="0.2">
      <c r="A63" s="268"/>
      <c r="B63" s="272"/>
      <c r="C63" s="327" t="s">
        <v>280</v>
      </c>
      <c r="D63" s="328"/>
      <c r="E63" s="273">
        <v>25.28</v>
      </c>
      <c r="F63" s="274"/>
      <c r="G63" s="275"/>
      <c r="H63" s="276"/>
      <c r="I63" s="270"/>
      <c r="J63" s="277"/>
      <c r="K63" s="270"/>
      <c r="M63" s="271" t="s">
        <v>280</v>
      </c>
      <c r="O63" s="259"/>
    </row>
    <row r="64" spans="1:80" x14ac:dyDescent="0.2">
      <c r="A64" s="260">
        <v>18</v>
      </c>
      <c r="B64" s="261" t="s">
        <v>281</v>
      </c>
      <c r="C64" s="262" t="s">
        <v>282</v>
      </c>
      <c r="D64" s="263" t="s">
        <v>175</v>
      </c>
      <c r="E64" s="264">
        <v>36</v>
      </c>
      <c r="F64" s="264">
        <v>0</v>
      </c>
      <c r="G64" s="265">
        <f>E64*F64</f>
        <v>0</v>
      </c>
      <c r="H64" s="266">
        <v>1.2E-4</v>
      </c>
      <c r="I64" s="267">
        <f>E64*H64</f>
        <v>4.3200000000000001E-3</v>
      </c>
      <c r="J64" s="266">
        <v>0</v>
      </c>
      <c r="K64" s="267">
        <f>E64*J64</f>
        <v>0</v>
      </c>
      <c r="O64" s="259">
        <v>2</v>
      </c>
      <c r="AA64" s="232">
        <v>1</v>
      </c>
      <c r="AB64" s="232">
        <v>0</v>
      </c>
      <c r="AC64" s="232">
        <v>0</v>
      </c>
      <c r="AZ64" s="232">
        <v>1</v>
      </c>
      <c r="BA64" s="232">
        <f>IF(AZ64=1,G64,0)</f>
        <v>0</v>
      </c>
      <c r="BB64" s="232">
        <f>IF(AZ64=2,G64,0)</f>
        <v>0</v>
      </c>
      <c r="BC64" s="232">
        <f>IF(AZ64=3,G64,0)</f>
        <v>0</v>
      </c>
      <c r="BD64" s="232">
        <f>IF(AZ64=4,G64,0)</f>
        <v>0</v>
      </c>
      <c r="BE64" s="232">
        <f>IF(AZ64=5,G64,0)</f>
        <v>0</v>
      </c>
      <c r="CA64" s="259">
        <v>1</v>
      </c>
      <c r="CB64" s="259">
        <v>0</v>
      </c>
    </row>
    <row r="65" spans="1:80" x14ac:dyDescent="0.2">
      <c r="A65" s="268"/>
      <c r="B65" s="269"/>
      <c r="C65" s="334" t="s">
        <v>283</v>
      </c>
      <c r="D65" s="335"/>
      <c r="E65" s="335"/>
      <c r="F65" s="335"/>
      <c r="G65" s="336"/>
      <c r="I65" s="270"/>
      <c r="K65" s="270"/>
      <c r="L65" s="271" t="s">
        <v>283</v>
      </c>
      <c r="O65" s="259">
        <v>3</v>
      </c>
    </row>
    <row r="66" spans="1:80" x14ac:dyDescent="0.2">
      <c r="A66" s="268"/>
      <c r="B66" s="272"/>
      <c r="C66" s="327" t="s">
        <v>284</v>
      </c>
      <c r="D66" s="328"/>
      <c r="E66" s="273">
        <v>36</v>
      </c>
      <c r="F66" s="274"/>
      <c r="G66" s="275"/>
      <c r="H66" s="276"/>
      <c r="I66" s="270"/>
      <c r="J66" s="277"/>
      <c r="K66" s="270"/>
      <c r="M66" s="271" t="s">
        <v>284</v>
      </c>
      <c r="O66" s="259"/>
    </row>
    <row r="67" spans="1:80" x14ac:dyDescent="0.2">
      <c r="A67" s="278"/>
      <c r="B67" s="279" t="s">
        <v>100</v>
      </c>
      <c r="C67" s="280" t="s">
        <v>247</v>
      </c>
      <c r="D67" s="281"/>
      <c r="E67" s="282"/>
      <c r="F67" s="283"/>
      <c r="G67" s="284">
        <f>SUM(G36:G66)</f>
        <v>0</v>
      </c>
      <c r="H67" s="285"/>
      <c r="I67" s="286">
        <f>SUM(I36:I66)</f>
        <v>4.2658972000000004</v>
      </c>
      <c r="J67" s="285"/>
      <c r="K67" s="286">
        <f>SUM(K36:K66)</f>
        <v>0</v>
      </c>
      <c r="O67" s="259">
        <v>4</v>
      </c>
      <c r="BA67" s="287">
        <f>SUM(BA36:BA66)</f>
        <v>0</v>
      </c>
      <c r="BB67" s="287">
        <f>SUM(BB36:BB66)</f>
        <v>0</v>
      </c>
      <c r="BC67" s="287">
        <f>SUM(BC36:BC66)</f>
        <v>0</v>
      </c>
      <c r="BD67" s="287">
        <f>SUM(BD36:BD66)</f>
        <v>0</v>
      </c>
      <c r="BE67" s="287">
        <f>SUM(BE36:BE66)</f>
        <v>0</v>
      </c>
    </row>
    <row r="68" spans="1:80" x14ac:dyDescent="0.2">
      <c r="A68" s="249" t="s">
        <v>97</v>
      </c>
      <c r="B68" s="250" t="s">
        <v>285</v>
      </c>
      <c r="C68" s="251" t="s">
        <v>286</v>
      </c>
      <c r="D68" s="252"/>
      <c r="E68" s="253"/>
      <c r="F68" s="253"/>
      <c r="G68" s="254"/>
      <c r="H68" s="255"/>
      <c r="I68" s="256"/>
      <c r="J68" s="257"/>
      <c r="K68" s="258"/>
      <c r="O68" s="259">
        <v>1</v>
      </c>
    </row>
    <row r="69" spans="1:80" ht="22.5" x14ac:dyDescent="0.2">
      <c r="A69" s="260">
        <v>19</v>
      </c>
      <c r="B69" s="261" t="s">
        <v>288</v>
      </c>
      <c r="C69" s="262" t="s">
        <v>289</v>
      </c>
      <c r="D69" s="263" t="s">
        <v>290</v>
      </c>
      <c r="E69" s="264">
        <v>1</v>
      </c>
      <c r="F69" s="264">
        <v>0</v>
      </c>
      <c r="G69" s="265">
        <f>E69*F69</f>
        <v>0</v>
      </c>
      <c r="H69" s="266">
        <v>3.4049999999999997E-2</v>
      </c>
      <c r="I69" s="267">
        <f>E69*H69</f>
        <v>3.4049999999999997E-2</v>
      </c>
      <c r="J69" s="266">
        <v>0</v>
      </c>
      <c r="K69" s="267">
        <f>E69*J69</f>
        <v>0</v>
      </c>
      <c r="O69" s="259">
        <v>2</v>
      </c>
      <c r="AA69" s="232">
        <v>1</v>
      </c>
      <c r="AB69" s="232">
        <v>1</v>
      </c>
      <c r="AC69" s="232">
        <v>1</v>
      </c>
      <c r="AZ69" s="232">
        <v>1</v>
      </c>
      <c r="BA69" s="232">
        <f>IF(AZ69=1,G69,0)</f>
        <v>0</v>
      </c>
      <c r="BB69" s="232">
        <f>IF(AZ69=2,G69,0)</f>
        <v>0</v>
      </c>
      <c r="BC69" s="232">
        <f>IF(AZ69=3,G69,0)</f>
        <v>0</v>
      </c>
      <c r="BD69" s="232">
        <f>IF(AZ69=4,G69,0)</f>
        <v>0</v>
      </c>
      <c r="BE69" s="232">
        <f>IF(AZ69=5,G69,0)</f>
        <v>0</v>
      </c>
      <c r="CA69" s="259">
        <v>1</v>
      </c>
      <c r="CB69" s="259">
        <v>1</v>
      </c>
    </row>
    <row r="70" spans="1:80" x14ac:dyDescent="0.2">
      <c r="A70" s="268"/>
      <c r="B70" s="269"/>
      <c r="C70" s="334" t="s">
        <v>291</v>
      </c>
      <c r="D70" s="335"/>
      <c r="E70" s="335"/>
      <c r="F70" s="335"/>
      <c r="G70" s="336"/>
      <c r="I70" s="270"/>
      <c r="K70" s="270"/>
      <c r="L70" s="271" t="s">
        <v>291</v>
      </c>
      <c r="O70" s="259">
        <v>3</v>
      </c>
    </row>
    <row r="71" spans="1:80" x14ac:dyDescent="0.2">
      <c r="A71" s="268"/>
      <c r="B71" s="272"/>
      <c r="C71" s="327" t="s">
        <v>98</v>
      </c>
      <c r="D71" s="328"/>
      <c r="E71" s="273">
        <v>1</v>
      </c>
      <c r="F71" s="274"/>
      <c r="G71" s="275"/>
      <c r="H71" s="276"/>
      <c r="I71" s="270"/>
      <c r="J71" s="277"/>
      <c r="K71" s="270"/>
      <c r="M71" s="271">
        <v>1</v>
      </c>
      <c r="O71" s="259"/>
    </row>
    <row r="72" spans="1:80" x14ac:dyDescent="0.2">
      <c r="A72" s="278"/>
      <c r="B72" s="279" t="s">
        <v>100</v>
      </c>
      <c r="C72" s="280" t="s">
        <v>287</v>
      </c>
      <c r="D72" s="281"/>
      <c r="E72" s="282"/>
      <c r="F72" s="283"/>
      <c r="G72" s="284">
        <f>SUM(G68:G71)</f>
        <v>0</v>
      </c>
      <c r="H72" s="285"/>
      <c r="I72" s="286">
        <f>SUM(I68:I71)</f>
        <v>3.4049999999999997E-2</v>
      </c>
      <c r="J72" s="285"/>
      <c r="K72" s="286">
        <f>SUM(K68:K71)</f>
        <v>0</v>
      </c>
      <c r="O72" s="259">
        <v>4</v>
      </c>
      <c r="BA72" s="287">
        <f>SUM(BA68:BA71)</f>
        <v>0</v>
      </c>
      <c r="BB72" s="287">
        <f>SUM(BB68:BB71)</f>
        <v>0</v>
      </c>
      <c r="BC72" s="287">
        <f>SUM(BC68:BC71)</f>
        <v>0</v>
      </c>
      <c r="BD72" s="287">
        <f>SUM(BD68:BD71)</f>
        <v>0</v>
      </c>
      <c r="BE72" s="287">
        <f>SUM(BE68:BE71)</f>
        <v>0</v>
      </c>
    </row>
    <row r="73" spans="1:80" x14ac:dyDescent="0.2">
      <c r="A73" s="249" t="s">
        <v>97</v>
      </c>
      <c r="B73" s="250" t="s">
        <v>292</v>
      </c>
      <c r="C73" s="251" t="s">
        <v>293</v>
      </c>
      <c r="D73" s="252"/>
      <c r="E73" s="253"/>
      <c r="F73" s="253"/>
      <c r="G73" s="254"/>
      <c r="H73" s="255"/>
      <c r="I73" s="256"/>
      <c r="J73" s="257"/>
      <c r="K73" s="258"/>
      <c r="O73" s="259">
        <v>1</v>
      </c>
    </row>
    <row r="74" spans="1:80" x14ac:dyDescent="0.2">
      <c r="A74" s="260">
        <v>20</v>
      </c>
      <c r="B74" s="261" t="s">
        <v>295</v>
      </c>
      <c r="C74" s="262" t="s">
        <v>296</v>
      </c>
      <c r="D74" s="263" t="s">
        <v>175</v>
      </c>
      <c r="E74" s="264">
        <v>15.994</v>
      </c>
      <c r="F74" s="264">
        <v>0</v>
      </c>
      <c r="G74" s="265">
        <f>E74*F74</f>
        <v>0</v>
      </c>
      <c r="H74" s="266">
        <v>1.2099999999999999E-3</v>
      </c>
      <c r="I74" s="267">
        <f>E74*H74</f>
        <v>1.9352739999999997E-2</v>
      </c>
      <c r="J74" s="266">
        <v>0</v>
      </c>
      <c r="K74" s="267">
        <f>E74*J74</f>
        <v>0</v>
      </c>
      <c r="O74" s="259">
        <v>2</v>
      </c>
      <c r="AA74" s="232">
        <v>1</v>
      </c>
      <c r="AB74" s="232">
        <v>1</v>
      </c>
      <c r="AC74" s="232">
        <v>1</v>
      </c>
      <c r="AZ74" s="232">
        <v>1</v>
      </c>
      <c r="BA74" s="232">
        <f>IF(AZ74=1,G74,0)</f>
        <v>0</v>
      </c>
      <c r="BB74" s="232">
        <f>IF(AZ74=2,G74,0)</f>
        <v>0</v>
      </c>
      <c r="BC74" s="232">
        <f>IF(AZ74=3,G74,0)</f>
        <v>0</v>
      </c>
      <c r="BD74" s="232">
        <f>IF(AZ74=4,G74,0)</f>
        <v>0</v>
      </c>
      <c r="BE74" s="232">
        <f>IF(AZ74=5,G74,0)</f>
        <v>0</v>
      </c>
      <c r="CA74" s="259">
        <v>1</v>
      </c>
      <c r="CB74" s="259">
        <v>1</v>
      </c>
    </row>
    <row r="75" spans="1:80" x14ac:dyDescent="0.2">
      <c r="A75" s="268"/>
      <c r="B75" s="272"/>
      <c r="C75" s="327" t="s">
        <v>297</v>
      </c>
      <c r="D75" s="328"/>
      <c r="E75" s="273">
        <v>15.994</v>
      </c>
      <c r="F75" s="274"/>
      <c r="G75" s="275"/>
      <c r="H75" s="276"/>
      <c r="I75" s="270"/>
      <c r="J75" s="277"/>
      <c r="K75" s="270"/>
      <c r="M75" s="271" t="s">
        <v>297</v>
      </c>
      <c r="O75" s="259"/>
    </row>
    <row r="76" spans="1:80" x14ac:dyDescent="0.2">
      <c r="A76" s="278"/>
      <c r="B76" s="279" t="s">
        <v>100</v>
      </c>
      <c r="C76" s="280" t="s">
        <v>294</v>
      </c>
      <c r="D76" s="281"/>
      <c r="E76" s="282"/>
      <c r="F76" s="283"/>
      <c r="G76" s="284">
        <f>SUM(G73:G75)</f>
        <v>0</v>
      </c>
      <c r="H76" s="285"/>
      <c r="I76" s="286">
        <f>SUM(I73:I75)</f>
        <v>1.9352739999999997E-2</v>
      </c>
      <c r="J76" s="285"/>
      <c r="K76" s="286">
        <f>SUM(K73:K75)</f>
        <v>0</v>
      </c>
      <c r="O76" s="259">
        <v>4</v>
      </c>
      <c r="BA76" s="287">
        <f>SUM(BA73:BA75)</f>
        <v>0</v>
      </c>
      <c r="BB76" s="287">
        <f>SUM(BB73:BB75)</f>
        <v>0</v>
      </c>
      <c r="BC76" s="287">
        <f>SUM(BC73:BC75)</f>
        <v>0</v>
      </c>
      <c r="BD76" s="287">
        <f>SUM(BD73:BD75)</f>
        <v>0</v>
      </c>
      <c r="BE76" s="287">
        <f>SUM(BE73:BE75)</f>
        <v>0</v>
      </c>
    </row>
    <row r="77" spans="1:80" x14ac:dyDescent="0.2">
      <c r="A77" s="249" t="s">
        <v>97</v>
      </c>
      <c r="B77" s="250" t="s">
        <v>170</v>
      </c>
      <c r="C77" s="251" t="s">
        <v>171</v>
      </c>
      <c r="D77" s="252"/>
      <c r="E77" s="253"/>
      <c r="F77" s="253"/>
      <c r="G77" s="254"/>
      <c r="H77" s="255"/>
      <c r="I77" s="256"/>
      <c r="J77" s="257"/>
      <c r="K77" s="258"/>
      <c r="O77" s="259">
        <v>1</v>
      </c>
    </row>
    <row r="78" spans="1:80" x14ac:dyDescent="0.2">
      <c r="A78" s="260">
        <v>21</v>
      </c>
      <c r="B78" s="261" t="s">
        <v>298</v>
      </c>
      <c r="C78" s="262" t="s">
        <v>299</v>
      </c>
      <c r="D78" s="263" t="s">
        <v>175</v>
      </c>
      <c r="E78" s="264">
        <v>67.680000000000007</v>
      </c>
      <c r="F78" s="264">
        <v>0</v>
      </c>
      <c r="G78" s="265">
        <f>E78*F78</f>
        <v>0</v>
      </c>
      <c r="H78" s="266">
        <v>1.0000000000000001E-5</v>
      </c>
      <c r="I78" s="267">
        <f>E78*H78</f>
        <v>6.7680000000000008E-4</v>
      </c>
      <c r="J78" s="266">
        <v>0</v>
      </c>
      <c r="K78" s="267">
        <f>E78*J78</f>
        <v>0</v>
      </c>
      <c r="O78" s="259">
        <v>2</v>
      </c>
      <c r="AA78" s="232">
        <v>1</v>
      </c>
      <c r="AB78" s="232">
        <v>1</v>
      </c>
      <c r="AC78" s="232">
        <v>1</v>
      </c>
      <c r="AZ78" s="232">
        <v>1</v>
      </c>
      <c r="BA78" s="232">
        <f>IF(AZ78=1,G78,0)</f>
        <v>0</v>
      </c>
      <c r="BB78" s="232">
        <f>IF(AZ78=2,G78,0)</f>
        <v>0</v>
      </c>
      <c r="BC78" s="232">
        <f>IF(AZ78=3,G78,0)</f>
        <v>0</v>
      </c>
      <c r="BD78" s="232">
        <f>IF(AZ78=4,G78,0)</f>
        <v>0</v>
      </c>
      <c r="BE78" s="232">
        <f>IF(AZ78=5,G78,0)</f>
        <v>0</v>
      </c>
      <c r="CA78" s="259">
        <v>1</v>
      </c>
      <c r="CB78" s="259">
        <v>1</v>
      </c>
    </row>
    <row r="79" spans="1:80" x14ac:dyDescent="0.2">
      <c r="A79" s="268"/>
      <c r="B79" s="272"/>
      <c r="C79" s="327" t="s">
        <v>300</v>
      </c>
      <c r="D79" s="328"/>
      <c r="E79" s="273">
        <v>54.99</v>
      </c>
      <c r="F79" s="274"/>
      <c r="G79" s="275"/>
      <c r="H79" s="276"/>
      <c r="I79" s="270"/>
      <c r="J79" s="277"/>
      <c r="K79" s="270"/>
      <c r="M79" s="271" t="s">
        <v>300</v>
      </c>
      <c r="O79" s="259"/>
    </row>
    <row r="80" spans="1:80" x14ac:dyDescent="0.2">
      <c r="A80" s="268"/>
      <c r="B80" s="272"/>
      <c r="C80" s="327" t="s">
        <v>301</v>
      </c>
      <c r="D80" s="328"/>
      <c r="E80" s="273">
        <v>12.69</v>
      </c>
      <c r="F80" s="274"/>
      <c r="G80" s="275"/>
      <c r="H80" s="276"/>
      <c r="I80" s="270"/>
      <c r="J80" s="277"/>
      <c r="K80" s="270"/>
      <c r="M80" s="271" t="s">
        <v>301</v>
      </c>
      <c r="O80" s="259"/>
    </row>
    <row r="81" spans="1:80" x14ac:dyDescent="0.2">
      <c r="A81" s="260">
        <v>22</v>
      </c>
      <c r="B81" s="261" t="s">
        <v>302</v>
      </c>
      <c r="C81" s="262" t="s">
        <v>303</v>
      </c>
      <c r="D81" s="263" t="s">
        <v>175</v>
      </c>
      <c r="E81" s="264">
        <v>123.4</v>
      </c>
      <c r="F81" s="264">
        <v>0</v>
      </c>
      <c r="G81" s="265">
        <f>E81*F81</f>
        <v>0</v>
      </c>
      <c r="H81" s="266">
        <v>4.0000000000000003E-5</v>
      </c>
      <c r="I81" s="267">
        <f>E81*H81</f>
        <v>4.9360000000000003E-3</v>
      </c>
      <c r="J81" s="266">
        <v>0</v>
      </c>
      <c r="K81" s="267">
        <f>E81*J81</f>
        <v>0</v>
      </c>
      <c r="O81" s="259">
        <v>2</v>
      </c>
      <c r="AA81" s="232">
        <v>1</v>
      </c>
      <c r="AB81" s="232">
        <v>1</v>
      </c>
      <c r="AC81" s="232">
        <v>1</v>
      </c>
      <c r="AZ81" s="232">
        <v>1</v>
      </c>
      <c r="BA81" s="232">
        <f>IF(AZ81=1,G81,0)</f>
        <v>0</v>
      </c>
      <c r="BB81" s="232">
        <f>IF(AZ81=2,G81,0)</f>
        <v>0</v>
      </c>
      <c r="BC81" s="232">
        <f>IF(AZ81=3,G81,0)</f>
        <v>0</v>
      </c>
      <c r="BD81" s="232">
        <f>IF(AZ81=4,G81,0)</f>
        <v>0</v>
      </c>
      <c r="BE81" s="232">
        <f>IF(AZ81=5,G81,0)</f>
        <v>0</v>
      </c>
      <c r="CA81" s="259">
        <v>1</v>
      </c>
      <c r="CB81" s="259">
        <v>1</v>
      </c>
    </row>
    <row r="82" spans="1:80" x14ac:dyDescent="0.2">
      <c r="A82" s="268"/>
      <c r="B82" s="272"/>
      <c r="C82" s="327" t="s">
        <v>304</v>
      </c>
      <c r="D82" s="328"/>
      <c r="E82" s="273">
        <v>49.2</v>
      </c>
      <c r="F82" s="274"/>
      <c r="G82" s="275"/>
      <c r="H82" s="276"/>
      <c r="I82" s="270"/>
      <c r="J82" s="277"/>
      <c r="K82" s="270"/>
      <c r="M82" s="271" t="s">
        <v>304</v>
      </c>
      <c r="O82" s="259"/>
    </row>
    <row r="83" spans="1:80" x14ac:dyDescent="0.2">
      <c r="A83" s="268"/>
      <c r="B83" s="272"/>
      <c r="C83" s="327" t="s">
        <v>305</v>
      </c>
      <c r="D83" s="328"/>
      <c r="E83" s="273">
        <v>74.2</v>
      </c>
      <c r="F83" s="274"/>
      <c r="G83" s="275"/>
      <c r="H83" s="276"/>
      <c r="I83" s="270"/>
      <c r="J83" s="277"/>
      <c r="K83" s="270"/>
      <c r="M83" s="271" t="s">
        <v>305</v>
      </c>
      <c r="O83" s="259"/>
    </row>
    <row r="84" spans="1:80" x14ac:dyDescent="0.2">
      <c r="A84" s="278"/>
      <c r="B84" s="279" t="s">
        <v>100</v>
      </c>
      <c r="C84" s="280" t="s">
        <v>172</v>
      </c>
      <c r="D84" s="281"/>
      <c r="E84" s="282"/>
      <c r="F84" s="283"/>
      <c r="G84" s="284">
        <f>SUM(G77:G83)</f>
        <v>0</v>
      </c>
      <c r="H84" s="285"/>
      <c r="I84" s="286">
        <f>SUM(I77:I83)</f>
        <v>5.6128000000000003E-3</v>
      </c>
      <c r="J84" s="285"/>
      <c r="K84" s="286">
        <f>SUM(K77:K83)</f>
        <v>0</v>
      </c>
      <c r="O84" s="259">
        <v>4</v>
      </c>
      <c r="BA84" s="287">
        <f>SUM(BA77:BA83)</f>
        <v>0</v>
      </c>
      <c r="BB84" s="287">
        <f>SUM(BB77:BB83)</f>
        <v>0</v>
      </c>
      <c r="BC84" s="287">
        <f>SUM(BC77:BC83)</f>
        <v>0</v>
      </c>
      <c r="BD84" s="287">
        <f>SUM(BD77:BD83)</f>
        <v>0</v>
      </c>
      <c r="BE84" s="287">
        <f>SUM(BE77:BE83)</f>
        <v>0</v>
      </c>
    </row>
    <row r="85" spans="1:80" x14ac:dyDescent="0.2">
      <c r="A85" s="249" t="s">
        <v>97</v>
      </c>
      <c r="B85" s="250" t="s">
        <v>306</v>
      </c>
      <c r="C85" s="251" t="s">
        <v>307</v>
      </c>
      <c r="D85" s="252"/>
      <c r="E85" s="253"/>
      <c r="F85" s="253"/>
      <c r="G85" s="254"/>
      <c r="H85" s="255"/>
      <c r="I85" s="256"/>
      <c r="J85" s="257"/>
      <c r="K85" s="258"/>
      <c r="O85" s="259">
        <v>1</v>
      </c>
    </row>
    <row r="86" spans="1:80" x14ac:dyDescent="0.2">
      <c r="A86" s="260">
        <v>23</v>
      </c>
      <c r="B86" s="261" t="s">
        <v>309</v>
      </c>
      <c r="C86" s="262" t="s">
        <v>310</v>
      </c>
      <c r="D86" s="263" t="s">
        <v>205</v>
      </c>
      <c r="E86" s="264">
        <v>0.5</v>
      </c>
      <c r="F86" s="264">
        <v>0</v>
      </c>
      <c r="G86" s="265">
        <f>E86*F86</f>
        <v>0</v>
      </c>
      <c r="H86" s="266">
        <v>1.2800000000000001E-3</v>
      </c>
      <c r="I86" s="267">
        <f>E86*H86</f>
        <v>6.4000000000000005E-4</v>
      </c>
      <c r="J86" s="266">
        <v>-1.8</v>
      </c>
      <c r="K86" s="267">
        <f>E86*J86</f>
        <v>-0.9</v>
      </c>
      <c r="O86" s="259">
        <v>2</v>
      </c>
      <c r="AA86" s="232">
        <v>1</v>
      </c>
      <c r="AB86" s="232">
        <v>1</v>
      </c>
      <c r="AC86" s="232">
        <v>1</v>
      </c>
      <c r="AZ86" s="232">
        <v>1</v>
      </c>
      <c r="BA86" s="232">
        <f>IF(AZ86=1,G86,0)</f>
        <v>0</v>
      </c>
      <c r="BB86" s="232">
        <f>IF(AZ86=2,G86,0)</f>
        <v>0</v>
      </c>
      <c r="BC86" s="232">
        <f>IF(AZ86=3,G86,0)</f>
        <v>0</v>
      </c>
      <c r="BD86" s="232">
        <f>IF(AZ86=4,G86,0)</f>
        <v>0</v>
      </c>
      <c r="BE86" s="232">
        <f>IF(AZ86=5,G86,0)</f>
        <v>0</v>
      </c>
      <c r="CA86" s="259">
        <v>1</v>
      </c>
      <c r="CB86" s="259">
        <v>1</v>
      </c>
    </row>
    <row r="87" spans="1:80" x14ac:dyDescent="0.2">
      <c r="A87" s="268"/>
      <c r="B87" s="272"/>
      <c r="C87" s="327" t="s">
        <v>311</v>
      </c>
      <c r="D87" s="328"/>
      <c r="E87" s="273">
        <v>0.5</v>
      </c>
      <c r="F87" s="274"/>
      <c r="G87" s="275"/>
      <c r="H87" s="276"/>
      <c r="I87" s="270"/>
      <c r="J87" s="277"/>
      <c r="K87" s="270"/>
      <c r="M87" s="271" t="s">
        <v>311</v>
      </c>
      <c r="O87" s="259"/>
    </row>
    <row r="88" spans="1:80" x14ac:dyDescent="0.2">
      <c r="A88" s="260">
        <v>24</v>
      </c>
      <c r="B88" s="261" t="s">
        <v>312</v>
      </c>
      <c r="C88" s="262" t="s">
        <v>313</v>
      </c>
      <c r="D88" s="263" t="s">
        <v>290</v>
      </c>
      <c r="E88" s="264">
        <v>2</v>
      </c>
      <c r="F88" s="264">
        <v>0</v>
      </c>
      <c r="G88" s="265">
        <f>E88*F88</f>
        <v>0</v>
      </c>
      <c r="H88" s="266">
        <v>0</v>
      </c>
      <c r="I88" s="267">
        <f>E88*H88</f>
        <v>0</v>
      </c>
      <c r="J88" s="266">
        <v>0</v>
      </c>
      <c r="K88" s="267">
        <f>E88*J88</f>
        <v>0</v>
      </c>
      <c r="O88" s="259">
        <v>2</v>
      </c>
      <c r="AA88" s="232">
        <v>1</v>
      </c>
      <c r="AB88" s="232">
        <v>1</v>
      </c>
      <c r="AC88" s="232">
        <v>1</v>
      </c>
      <c r="AZ88" s="232">
        <v>1</v>
      </c>
      <c r="BA88" s="232">
        <f>IF(AZ88=1,G88,0)</f>
        <v>0</v>
      </c>
      <c r="BB88" s="232">
        <f>IF(AZ88=2,G88,0)</f>
        <v>0</v>
      </c>
      <c r="BC88" s="232">
        <f>IF(AZ88=3,G88,0)</f>
        <v>0</v>
      </c>
      <c r="BD88" s="232">
        <f>IF(AZ88=4,G88,0)</f>
        <v>0</v>
      </c>
      <c r="BE88" s="232">
        <f>IF(AZ88=5,G88,0)</f>
        <v>0</v>
      </c>
      <c r="CA88" s="259">
        <v>1</v>
      </c>
      <c r="CB88" s="259">
        <v>1</v>
      </c>
    </row>
    <row r="89" spans="1:80" x14ac:dyDescent="0.2">
      <c r="A89" s="268"/>
      <c r="B89" s="269"/>
      <c r="C89" s="334"/>
      <c r="D89" s="335"/>
      <c r="E89" s="335"/>
      <c r="F89" s="335"/>
      <c r="G89" s="336"/>
      <c r="I89" s="270"/>
      <c r="K89" s="270"/>
      <c r="L89" s="271"/>
      <c r="O89" s="259">
        <v>3</v>
      </c>
    </row>
    <row r="90" spans="1:80" x14ac:dyDescent="0.2">
      <c r="A90" s="268"/>
      <c r="B90" s="272"/>
      <c r="C90" s="327" t="s">
        <v>314</v>
      </c>
      <c r="D90" s="328"/>
      <c r="E90" s="273">
        <v>2</v>
      </c>
      <c r="F90" s="274"/>
      <c r="G90" s="275"/>
      <c r="H90" s="276"/>
      <c r="I90" s="270"/>
      <c r="J90" s="277"/>
      <c r="K90" s="270"/>
      <c r="M90" s="271">
        <v>2</v>
      </c>
      <c r="O90" s="259"/>
    </row>
    <row r="91" spans="1:80" x14ac:dyDescent="0.2">
      <c r="A91" s="260">
        <v>25</v>
      </c>
      <c r="B91" s="261" t="s">
        <v>315</v>
      </c>
      <c r="C91" s="262" t="s">
        <v>316</v>
      </c>
      <c r="D91" s="263" t="s">
        <v>175</v>
      </c>
      <c r="E91" s="264">
        <v>3.28</v>
      </c>
      <c r="F91" s="264">
        <v>0</v>
      </c>
      <c r="G91" s="265">
        <f>E91*F91</f>
        <v>0</v>
      </c>
      <c r="H91" s="266">
        <v>1.17E-3</v>
      </c>
      <c r="I91" s="267">
        <f>E91*H91</f>
        <v>3.8376E-3</v>
      </c>
      <c r="J91" s="266">
        <v>-7.5999999999999998E-2</v>
      </c>
      <c r="K91" s="267">
        <f>E91*J91</f>
        <v>-0.24927999999999997</v>
      </c>
      <c r="O91" s="259">
        <v>2</v>
      </c>
      <c r="AA91" s="232">
        <v>1</v>
      </c>
      <c r="AB91" s="232">
        <v>1</v>
      </c>
      <c r="AC91" s="232">
        <v>1</v>
      </c>
      <c r="AZ91" s="232">
        <v>1</v>
      </c>
      <c r="BA91" s="232">
        <f>IF(AZ91=1,G91,0)</f>
        <v>0</v>
      </c>
      <c r="BB91" s="232">
        <f>IF(AZ91=2,G91,0)</f>
        <v>0</v>
      </c>
      <c r="BC91" s="232">
        <f>IF(AZ91=3,G91,0)</f>
        <v>0</v>
      </c>
      <c r="BD91" s="232">
        <f>IF(AZ91=4,G91,0)</f>
        <v>0</v>
      </c>
      <c r="BE91" s="232">
        <f>IF(AZ91=5,G91,0)</f>
        <v>0</v>
      </c>
      <c r="CA91" s="259">
        <v>1</v>
      </c>
      <c r="CB91" s="259">
        <v>1</v>
      </c>
    </row>
    <row r="92" spans="1:80" x14ac:dyDescent="0.2">
      <c r="A92" s="268"/>
      <c r="B92" s="272"/>
      <c r="C92" s="327" t="s">
        <v>317</v>
      </c>
      <c r="D92" s="328"/>
      <c r="E92" s="273">
        <v>3.28</v>
      </c>
      <c r="F92" s="274"/>
      <c r="G92" s="275"/>
      <c r="H92" s="276"/>
      <c r="I92" s="270"/>
      <c r="J92" s="277"/>
      <c r="K92" s="270"/>
      <c r="M92" s="271" t="s">
        <v>317</v>
      </c>
      <c r="O92" s="259"/>
    </row>
    <row r="93" spans="1:80" x14ac:dyDescent="0.2">
      <c r="A93" s="278"/>
      <c r="B93" s="279" t="s">
        <v>100</v>
      </c>
      <c r="C93" s="280" t="s">
        <v>308</v>
      </c>
      <c r="D93" s="281"/>
      <c r="E93" s="282"/>
      <c r="F93" s="283"/>
      <c r="G93" s="284">
        <f>SUM(G85:G92)</f>
        <v>0</v>
      </c>
      <c r="H93" s="285"/>
      <c r="I93" s="286">
        <f>SUM(I85:I92)</f>
        <v>4.4776E-3</v>
      </c>
      <c r="J93" s="285"/>
      <c r="K93" s="286">
        <f>SUM(K85:K92)</f>
        <v>-1.1492800000000001</v>
      </c>
      <c r="O93" s="259">
        <v>4</v>
      </c>
      <c r="BA93" s="287">
        <f>SUM(BA85:BA92)</f>
        <v>0</v>
      </c>
      <c r="BB93" s="287">
        <f>SUM(BB85:BB92)</f>
        <v>0</v>
      </c>
      <c r="BC93" s="287">
        <f>SUM(BC85:BC92)</f>
        <v>0</v>
      </c>
      <c r="BD93" s="287">
        <f>SUM(BD85:BD92)</f>
        <v>0</v>
      </c>
      <c r="BE93" s="287">
        <f>SUM(BE85:BE92)</f>
        <v>0</v>
      </c>
    </row>
    <row r="94" spans="1:80" x14ac:dyDescent="0.2">
      <c r="A94" s="249" t="s">
        <v>97</v>
      </c>
      <c r="B94" s="250" t="s">
        <v>318</v>
      </c>
      <c r="C94" s="251" t="s">
        <v>319</v>
      </c>
      <c r="D94" s="252"/>
      <c r="E94" s="253"/>
      <c r="F94" s="253"/>
      <c r="G94" s="254"/>
      <c r="H94" s="255"/>
      <c r="I94" s="256"/>
      <c r="J94" s="257"/>
      <c r="K94" s="258"/>
      <c r="O94" s="259">
        <v>1</v>
      </c>
    </row>
    <row r="95" spans="1:80" x14ac:dyDescent="0.2">
      <c r="A95" s="260">
        <v>26</v>
      </c>
      <c r="B95" s="261" t="s">
        <v>321</v>
      </c>
      <c r="C95" s="262" t="s">
        <v>322</v>
      </c>
      <c r="D95" s="263" t="s">
        <v>175</v>
      </c>
      <c r="E95" s="264">
        <v>2.625</v>
      </c>
      <c r="F95" s="264">
        <v>0</v>
      </c>
      <c r="G95" s="265">
        <f>E95*F95</f>
        <v>0</v>
      </c>
      <c r="H95" s="266">
        <v>5.4000000000000001E-4</v>
      </c>
      <c r="I95" s="267">
        <f>E95*H95</f>
        <v>1.4174999999999999E-3</v>
      </c>
      <c r="J95" s="266">
        <v>-0.27</v>
      </c>
      <c r="K95" s="267">
        <f>E95*J95</f>
        <v>-0.70874999999999999</v>
      </c>
      <c r="O95" s="259">
        <v>2</v>
      </c>
      <c r="AA95" s="232">
        <v>1</v>
      </c>
      <c r="AB95" s="232">
        <v>1</v>
      </c>
      <c r="AC95" s="232">
        <v>1</v>
      </c>
      <c r="AZ95" s="232">
        <v>1</v>
      </c>
      <c r="BA95" s="232">
        <f>IF(AZ95=1,G95,0)</f>
        <v>0</v>
      </c>
      <c r="BB95" s="232">
        <f>IF(AZ95=2,G95,0)</f>
        <v>0</v>
      </c>
      <c r="BC95" s="232">
        <f>IF(AZ95=3,G95,0)</f>
        <v>0</v>
      </c>
      <c r="BD95" s="232">
        <f>IF(AZ95=4,G95,0)</f>
        <v>0</v>
      </c>
      <c r="BE95" s="232">
        <f>IF(AZ95=5,G95,0)</f>
        <v>0</v>
      </c>
      <c r="CA95" s="259">
        <v>1</v>
      </c>
      <c r="CB95" s="259">
        <v>1</v>
      </c>
    </row>
    <row r="96" spans="1:80" x14ac:dyDescent="0.2">
      <c r="A96" s="268"/>
      <c r="B96" s="272"/>
      <c r="C96" s="327" t="s">
        <v>323</v>
      </c>
      <c r="D96" s="328"/>
      <c r="E96" s="273">
        <v>2.625</v>
      </c>
      <c r="F96" s="274"/>
      <c r="G96" s="275"/>
      <c r="H96" s="276"/>
      <c r="I96" s="270"/>
      <c r="J96" s="277"/>
      <c r="K96" s="270"/>
      <c r="M96" s="271" t="s">
        <v>323</v>
      </c>
      <c r="O96" s="259"/>
    </row>
    <row r="97" spans="1:80" x14ac:dyDescent="0.2">
      <c r="A97" s="260">
        <v>27</v>
      </c>
      <c r="B97" s="261" t="s">
        <v>324</v>
      </c>
      <c r="C97" s="262" t="s">
        <v>325</v>
      </c>
      <c r="D97" s="263" t="s">
        <v>264</v>
      </c>
      <c r="E97" s="264">
        <v>1.55</v>
      </c>
      <c r="F97" s="264">
        <v>0</v>
      </c>
      <c r="G97" s="265">
        <f>E97*F97</f>
        <v>0</v>
      </c>
      <c r="H97" s="266">
        <v>0</v>
      </c>
      <c r="I97" s="267">
        <f>E97*H97</f>
        <v>0</v>
      </c>
      <c r="J97" s="266">
        <v>-6.5000000000000002E-2</v>
      </c>
      <c r="K97" s="267">
        <f>E97*J97</f>
        <v>-0.10075000000000001</v>
      </c>
      <c r="O97" s="259">
        <v>2</v>
      </c>
      <c r="AA97" s="232">
        <v>1</v>
      </c>
      <c r="AB97" s="232">
        <v>1</v>
      </c>
      <c r="AC97" s="232">
        <v>1</v>
      </c>
      <c r="AZ97" s="232">
        <v>1</v>
      </c>
      <c r="BA97" s="232">
        <f>IF(AZ97=1,G97,0)</f>
        <v>0</v>
      </c>
      <c r="BB97" s="232">
        <f>IF(AZ97=2,G97,0)</f>
        <v>0</v>
      </c>
      <c r="BC97" s="232">
        <f>IF(AZ97=3,G97,0)</f>
        <v>0</v>
      </c>
      <c r="BD97" s="232">
        <f>IF(AZ97=4,G97,0)</f>
        <v>0</v>
      </c>
      <c r="BE97" s="232">
        <f>IF(AZ97=5,G97,0)</f>
        <v>0</v>
      </c>
      <c r="CA97" s="259">
        <v>1</v>
      </c>
      <c r="CB97" s="259">
        <v>1</v>
      </c>
    </row>
    <row r="98" spans="1:80" x14ac:dyDescent="0.2">
      <c r="A98" s="268"/>
      <c r="B98" s="272"/>
      <c r="C98" s="327" t="s">
        <v>326</v>
      </c>
      <c r="D98" s="328"/>
      <c r="E98" s="273">
        <v>1.55</v>
      </c>
      <c r="F98" s="274"/>
      <c r="G98" s="275"/>
      <c r="H98" s="276"/>
      <c r="I98" s="270"/>
      <c r="J98" s="277"/>
      <c r="K98" s="270"/>
      <c r="M98" s="271" t="s">
        <v>326</v>
      </c>
      <c r="O98" s="259"/>
    </row>
    <row r="99" spans="1:80" x14ac:dyDescent="0.2">
      <c r="A99" s="260">
        <v>28</v>
      </c>
      <c r="B99" s="261" t="s">
        <v>327</v>
      </c>
      <c r="C99" s="262" t="s">
        <v>328</v>
      </c>
      <c r="D99" s="263" t="s">
        <v>175</v>
      </c>
      <c r="E99" s="264">
        <v>400.78500000000003</v>
      </c>
      <c r="F99" s="264">
        <v>0</v>
      </c>
      <c r="G99" s="265">
        <f>E99*F99</f>
        <v>0</v>
      </c>
      <c r="H99" s="266">
        <v>0</v>
      </c>
      <c r="I99" s="267">
        <f>E99*H99</f>
        <v>0</v>
      </c>
      <c r="J99" s="266">
        <v>-4.0000000000000001E-3</v>
      </c>
      <c r="K99" s="267">
        <f>E99*J99</f>
        <v>-1.6031400000000002</v>
      </c>
      <c r="O99" s="259">
        <v>2</v>
      </c>
      <c r="AA99" s="232">
        <v>1</v>
      </c>
      <c r="AB99" s="232">
        <v>1</v>
      </c>
      <c r="AC99" s="232">
        <v>1</v>
      </c>
      <c r="AZ99" s="232">
        <v>1</v>
      </c>
      <c r="BA99" s="232">
        <f>IF(AZ99=1,G99,0)</f>
        <v>0</v>
      </c>
      <c r="BB99" s="232">
        <f>IF(AZ99=2,G99,0)</f>
        <v>0</v>
      </c>
      <c r="BC99" s="232">
        <f>IF(AZ99=3,G99,0)</f>
        <v>0</v>
      </c>
      <c r="BD99" s="232">
        <f>IF(AZ99=4,G99,0)</f>
        <v>0</v>
      </c>
      <c r="BE99" s="232">
        <f>IF(AZ99=5,G99,0)</f>
        <v>0</v>
      </c>
      <c r="CA99" s="259">
        <v>1</v>
      </c>
      <c r="CB99" s="259">
        <v>1</v>
      </c>
    </row>
    <row r="100" spans="1:80" x14ac:dyDescent="0.2">
      <c r="A100" s="268"/>
      <c r="B100" s="269"/>
      <c r="C100" s="334"/>
      <c r="D100" s="335"/>
      <c r="E100" s="335"/>
      <c r="F100" s="335"/>
      <c r="G100" s="336"/>
      <c r="I100" s="270"/>
      <c r="K100" s="270"/>
      <c r="L100" s="271"/>
      <c r="O100" s="259">
        <v>3</v>
      </c>
    </row>
    <row r="101" spans="1:80" x14ac:dyDescent="0.2">
      <c r="A101" s="268"/>
      <c r="B101" s="272"/>
      <c r="C101" s="327" t="s">
        <v>256</v>
      </c>
      <c r="D101" s="328"/>
      <c r="E101" s="273">
        <v>255.535</v>
      </c>
      <c r="F101" s="274"/>
      <c r="G101" s="275"/>
      <c r="H101" s="276"/>
      <c r="I101" s="270"/>
      <c r="J101" s="277"/>
      <c r="K101" s="270"/>
      <c r="M101" s="271" t="s">
        <v>256</v>
      </c>
      <c r="O101" s="259"/>
    </row>
    <row r="102" spans="1:80" x14ac:dyDescent="0.2">
      <c r="A102" s="268"/>
      <c r="B102" s="272"/>
      <c r="C102" s="327" t="s">
        <v>269</v>
      </c>
      <c r="D102" s="328"/>
      <c r="E102" s="273">
        <v>72.625</v>
      </c>
      <c r="F102" s="274"/>
      <c r="G102" s="275"/>
      <c r="H102" s="276"/>
      <c r="I102" s="270"/>
      <c r="J102" s="277"/>
      <c r="K102" s="270"/>
      <c r="M102" s="271" t="s">
        <v>269</v>
      </c>
      <c r="O102" s="259"/>
    </row>
    <row r="103" spans="1:80" x14ac:dyDescent="0.2">
      <c r="A103" s="268"/>
      <c r="B103" s="272"/>
      <c r="C103" s="327" t="s">
        <v>270</v>
      </c>
      <c r="D103" s="328"/>
      <c r="E103" s="273">
        <v>72.625</v>
      </c>
      <c r="F103" s="274"/>
      <c r="G103" s="275"/>
      <c r="H103" s="276"/>
      <c r="I103" s="270"/>
      <c r="J103" s="277"/>
      <c r="K103" s="270"/>
      <c r="M103" s="271" t="s">
        <v>270</v>
      </c>
      <c r="O103" s="259"/>
    </row>
    <row r="104" spans="1:80" x14ac:dyDescent="0.2">
      <c r="A104" s="260">
        <v>29</v>
      </c>
      <c r="B104" s="261" t="s">
        <v>329</v>
      </c>
      <c r="C104" s="262" t="s">
        <v>330</v>
      </c>
      <c r="D104" s="263" t="s">
        <v>175</v>
      </c>
      <c r="E104" s="264">
        <v>3.5249999999999999</v>
      </c>
      <c r="F104" s="264">
        <v>0</v>
      </c>
      <c r="G104" s="265">
        <f>E104*F104</f>
        <v>0</v>
      </c>
      <c r="H104" s="266">
        <v>0</v>
      </c>
      <c r="I104" s="267">
        <f>E104*H104</f>
        <v>0</v>
      </c>
      <c r="J104" s="266">
        <v>-6.8000000000000005E-2</v>
      </c>
      <c r="K104" s="267">
        <f>E104*J104</f>
        <v>-0.23970000000000002</v>
      </c>
      <c r="O104" s="259">
        <v>2</v>
      </c>
      <c r="AA104" s="232">
        <v>1</v>
      </c>
      <c r="AB104" s="232">
        <v>1</v>
      </c>
      <c r="AC104" s="232">
        <v>1</v>
      </c>
      <c r="AZ104" s="232">
        <v>1</v>
      </c>
      <c r="BA104" s="232">
        <f>IF(AZ104=1,G104,0)</f>
        <v>0</v>
      </c>
      <c r="BB104" s="232">
        <f>IF(AZ104=2,G104,0)</f>
        <v>0</v>
      </c>
      <c r="BC104" s="232">
        <f>IF(AZ104=3,G104,0)</f>
        <v>0</v>
      </c>
      <c r="BD104" s="232">
        <f>IF(AZ104=4,G104,0)</f>
        <v>0</v>
      </c>
      <c r="BE104" s="232">
        <f>IF(AZ104=5,G104,0)</f>
        <v>0</v>
      </c>
      <c r="CA104" s="259">
        <v>1</v>
      </c>
      <c r="CB104" s="259">
        <v>1</v>
      </c>
    </row>
    <row r="105" spans="1:80" x14ac:dyDescent="0.2">
      <c r="A105" s="268"/>
      <c r="B105" s="272"/>
      <c r="C105" s="327" t="s">
        <v>331</v>
      </c>
      <c r="D105" s="328"/>
      <c r="E105" s="273">
        <v>3.5249999999999999</v>
      </c>
      <c r="F105" s="274"/>
      <c r="G105" s="275"/>
      <c r="H105" s="276"/>
      <c r="I105" s="270"/>
      <c r="J105" s="277"/>
      <c r="K105" s="270"/>
      <c r="M105" s="271" t="s">
        <v>331</v>
      </c>
      <c r="O105" s="259"/>
    </row>
    <row r="106" spans="1:80" x14ac:dyDescent="0.2">
      <c r="A106" s="278"/>
      <c r="B106" s="279" t="s">
        <v>100</v>
      </c>
      <c r="C106" s="280" t="s">
        <v>320</v>
      </c>
      <c r="D106" s="281"/>
      <c r="E106" s="282"/>
      <c r="F106" s="283"/>
      <c r="G106" s="284">
        <f>SUM(G94:G105)</f>
        <v>0</v>
      </c>
      <c r="H106" s="285"/>
      <c r="I106" s="286">
        <f>SUM(I94:I105)</f>
        <v>1.4174999999999999E-3</v>
      </c>
      <c r="J106" s="285"/>
      <c r="K106" s="286">
        <f>SUM(K94:K105)</f>
        <v>-2.6523400000000001</v>
      </c>
      <c r="O106" s="259">
        <v>4</v>
      </c>
      <c r="BA106" s="287">
        <f>SUM(BA94:BA105)</f>
        <v>0</v>
      </c>
      <c r="BB106" s="287">
        <f>SUM(BB94:BB105)</f>
        <v>0</v>
      </c>
      <c r="BC106" s="287">
        <f>SUM(BC94:BC105)</f>
        <v>0</v>
      </c>
      <c r="BD106" s="287">
        <f>SUM(BD94:BD105)</f>
        <v>0</v>
      </c>
      <c r="BE106" s="287">
        <f>SUM(BE94:BE105)</f>
        <v>0</v>
      </c>
    </row>
    <row r="107" spans="1:80" x14ac:dyDescent="0.2">
      <c r="A107" s="249" t="s">
        <v>97</v>
      </c>
      <c r="B107" s="250" t="s">
        <v>332</v>
      </c>
      <c r="C107" s="251" t="s">
        <v>333</v>
      </c>
      <c r="D107" s="252"/>
      <c r="E107" s="253"/>
      <c r="F107" s="253"/>
      <c r="G107" s="254"/>
      <c r="H107" s="255"/>
      <c r="I107" s="256"/>
      <c r="J107" s="257"/>
      <c r="K107" s="258"/>
      <c r="O107" s="259">
        <v>1</v>
      </c>
    </row>
    <row r="108" spans="1:80" x14ac:dyDescent="0.2">
      <c r="A108" s="260">
        <v>30</v>
      </c>
      <c r="B108" s="261" t="s">
        <v>335</v>
      </c>
      <c r="C108" s="262" t="s">
        <v>336</v>
      </c>
      <c r="D108" s="263" t="s">
        <v>217</v>
      </c>
      <c r="E108" s="264">
        <v>8.2450173000000007</v>
      </c>
      <c r="F108" s="264">
        <v>0</v>
      </c>
      <c r="G108" s="265">
        <f>E108*F108</f>
        <v>0</v>
      </c>
      <c r="H108" s="266">
        <v>0</v>
      </c>
      <c r="I108" s="267">
        <f>E108*H108</f>
        <v>0</v>
      </c>
      <c r="J108" s="266"/>
      <c r="K108" s="267">
        <f>E108*J108</f>
        <v>0</v>
      </c>
      <c r="O108" s="259">
        <v>2</v>
      </c>
      <c r="AA108" s="232">
        <v>7</v>
      </c>
      <c r="AB108" s="232">
        <v>1</v>
      </c>
      <c r="AC108" s="232">
        <v>2</v>
      </c>
      <c r="AZ108" s="232">
        <v>1</v>
      </c>
      <c r="BA108" s="232">
        <f>IF(AZ108=1,G108,0)</f>
        <v>0</v>
      </c>
      <c r="BB108" s="232">
        <f>IF(AZ108=2,G108,0)</f>
        <v>0</v>
      </c>
      <c r="BC108" s="232">
        <f>IF(AZ108=3,G108,0)</f>
        <v>0</v>
      </c>
      <c r="BD108" s="232">
        <f>IF(AZ108=4,G108,0)</f>
        <v>0</v>
      </c>
      <c r="BE108" s="232">
        <f>IF(AZ108=5,G108,0)</f>
        <v>0</v>
      </c>
      <c r="CA108" s="259">
        <v>7</v>
      </c>
      <c r="CB108" s="259">
        <v>1</v>
      </c>
    </row>
    <row r="109" spans="1:80" x14ac:dyDescent="0.2">
      <c r="A109" s="278"/>
      <c r="B109" s="279" t="s">
        <v>100</v>
      </c>
      <c r="C109" s="280" t="s">
        <v>334</v>
      </c>
      <c r="D109" s="281"/>
      <c r="E109" s="282"/>
      <c r="F109" s="283"/>
      <c r="G109" s="284">
        <f>SUM(G107:G108)</f>
        <v>0</v>
      </c>
      <c r="H109" s="285"/>
      <c r="I109" s="286">
        <f>SUM(I107:I108)</f>
        <v>0</v>
      </c>
      <c r="J109" s="285"/>
      <c r="K109" s="286">
        <f>SUM(K107:K108)</f>
        <v>0</v>
      </c>
      <c r="O109" s="259">
        <v>4</v>
      </c>
      <c r="BA109" s="287">
        <f>SUM(BA107:BA108)</f>
        <v>0</v>
      </c>
      <c r="BB109" s="287">
        <f>SUM(BB107:BB108)</f>
        <v>0</v>
      </c>
      <c r="BC109" s="287">
        <f>SUM(BC107:BC108)</f>
        <v>0</v>
      </c>
      <c r="BD109" s="287">
        <f>SUM(BD107:BD108)</f>
        <v>0</v>
      </c>
      <c r="BE109" s="287">
        <f>SUM(BE107:BE108)</f>
        <v>0</v>
      </c>
    </row>
    <row r="110" spans="1:80" x14ac:dyDescent="0.2">
      <c r="A110" s="249" t="s">
        <v>97</v>
      </c>
      <c r="B110" s="250" t="s">
        <v>337</v>
      </c>
      <c r="C110" s="251" t="s">
        <v>338</v>
      </c>
      <c r="D110" s="252"/>
      <c r="E110" s="253"/>
      <c r="F110" s="253"/>
      <c r="G110" s="254"/>
      <c r="H110" s="255"/>
      <c r="I110" s="256"/>
      <c r="J110" s="257"/>
      <c r="K110" s="258"/>
      <c r="O110" s="259">
        <v>1</v>
      </c>
    </row>
    <row r="111" spans="1:80" x14ac:dyDescent="0.2">
      <c r="A111" s="260">
        <v>31</v>
      </c>
      <c r="B111" s="261" t="s">
        <v>340</v>
      </c>
      <c r="C111" s="262" t="s">
        <v>341</v>
      </c>
      <c r="D111" s="263" t="s">
        <v>175</v>
      </c>
      <c r="E111" s="264">
        <v>6</v>
      </c>
      <c r="F111" s="264">
        <v>0</v>
      </c>
      <c r="G111" s="265">
        <f>E111*F111</f>
        <v>0</v>
      </c>
      <c r="H111" s="266">
        <v>2.1000000000000001E-4</v>
      </c>
      <c r="I111" s="267">
        <f>E111*H111</f>
        <v>1.2600000000000001E-3</v>
      </c>
      <c r="J111" s="266">
        <v>0</v>
      </c>
      <c r="K111" s="267">
        <f>E111*J111</f>
        <v>0</v>
      </c>
      <c r="O111" s="259">
        <v>2</v>
      </c>
      <c r="AA111" s="232">
        <v>1</v>
      </c>
      <c r="AB111" s="232">
        <v>7</v>
      </c>
      <c r="AC111" s="232">
        <v>7</v>
      </c>
      <c r="AZ111" s="232">
        <v>2</v>
      </c>
      <c r="BA111" s="232">
        <f>IF(AZ111=1,G111,0)</f>
        <v>0</v>
      </c>
      <c r="BB111" s="232">
        <f>IF(AZ111=2,G111,0)</f>
        <v>0</v>
      </c>
      <c r="BC111" s="232">
        <f>IF(AZ111=3,G111,0)</f>
        <v>0</v>
      </c>
      <c r="BD111" s="232">
        <f>IF(AZ111=4,G111,0)</f>
        <v>0</v>
      </c>
      <c r="BE111" s="232">
        <f>IF(AZ111=5,G111,0)</f>
        <v>0</v>
      </c>
      <c r="CA111" s="259">
        <v>1</v>
      </c>
      <c r="CB111" s="259">
        <v>7</v>
      </c>
    </row>
    <row r="112" spans="1:80" x14ac:dyDescent="0.2">
      <c r="A112" s="268"/>
      <c r="B112" s="269"/>
      <c r="C112" s="334" t="s">
        <v>342</v>
      </c>
      <c r="D112" s="335"/>
      <c r="E112" s="335"/>
      <c r="F112" s="335"/>
      <c r="G112" s="336"/>
      <c r="I112" s="270"/>
      <c r="K112" s="270"/>
      <c r="L112" s="271" t="s">
        <v>342</v>
      </c>
      <c r="O112" s="259">
        <v>3</v>
      </c>
    </row>
    <row r="113" spans="1:80" x14ac:dyDescent="0.2">
      <c r="A113" s="268"/>
      <c r="B113" s="272"/>
      <c r="C113" s="327" t="s">
        <v>343</v>
      </c>
      <c r="D113" s="328"/>
      <c r="E113" s="273">
        <v>6</v>
      </c>
      <c r="F113" s="274"/>
      <c r="G113" s="275"/>
      <c r="H113" s="276"/>
      <c r="I113" s="270"/>
      <c r="J113" s="277"/>
      <c r="K113" s="270"/>
      <c r="M113" s="271" t="s">
        <v>343</v>
      </c>
      <c r="O113" s="259"/>
    </row>
    <row r="114" spans="1:80" x14ac:dyDescent="0.2">
      <c r="A114" s="260">
        <v>32</v>
      </c>
      <c r="B114" s="261" t="s">
        <v>344</v>
      </c>
      <c r="C114" s="262" t="s">
        <v>345</v>
      </c>
      <c r="D114" s="263" t="s">
        <v>175</v>
      </c>
      <c r="E114" s="264">
        <v>6</v>
      </c>
      <c r="F114" s="264">
        <v>0</v>
      </c>
      <c r="G114" s="265">
        <f>E114*F114</f>
        <v>0</v>
      </c>
      <c r="H114" s="266">
        <v>3.0599999999999998E-3</v>
      </c>
      <c r="I114" s="267">
        <f>E114*H114</f>
        <v>1.8359999999999998E-2</v>
      </c>
      <c r="J114" s="266">
        <v>0</v>
      </c>
      <c r="K114" s="267">
        <f>E114*J114</f>
        <v>0</v>
      </c>
      <c r="O114" s="259">
        <v>2</v>
      </c>
      <c r="AA114" s="232">
        <v>1</v>
      </c>
      <c r="AB114" s="232">
        <v>7</v>
      </c>
      <c r="AC114" s="232">
        <v>7</v>
      </c>
      <c r="AZ114" s="232">
        <v>2</v>
      </c>
      <c r="BA114" s="232">
        <f>IF(AZ114=1,G114,0)</f>
        <v>0</v>
      </c>
      <c r="BB114" s="232">
        <f>IF(AZ114=2,G114,0)</f>
        <v>0</v>
      </c>
      <c r="BC114" s="232">
        <f>IF(AZ114=3,G114,0)</f>
        <v>0</v>
      </c>
      <c r="BD114" s="232">
        <f>IF(AZ114=4,G114,0)</f>
        <v>0</v>
      </c>
      <c r="BE114" s="232">
        <f>IF(AZ114=5,G114,0)</f>
        <v>0</v>
      </c>
      <c r="CA114" s="259">
        <v>1</v>
      </c>
      <c r="CB114" s="259">
        <v>7</v>
      </c>
    </row>
    <row r="115" spans="1:80" x14ac:dyDescent="0.2">
      <c r="A115" s="268"/>
      <c r="B115" s="269"/>
      <c r="C115" s="334" t="s">
        <v>346</v>
      </c>
      <c r="D115" s="335"/>
      <c r="E115" s="335"/>
      <c r="F115" s="335"/>
      <c r="G115" s="336"/>
      <c r="I115" s="270"/>
      <c r="K115" s="270"/>
      <c r="L115" s="271" t="s">
        <v>346</v>
      </c>
      <c r="O115" s="259">
        <v>3</v>
      </c>
    </row>
    <row r="116" spans="1:80" x14ac:dyDescent="0.2">
      <c r="A116" s="268"/>
      <c r="B116" s="272"/>
      <c r="C116" s="327" t="s">
        <v>343</v>
      </c>
      <c r="D116" s="328"/>
      <c r="E116" s="273">
        <v>6</v>
      </c>
      <c r="F116" s="274"/>
      <c r="G116" s="275"/>
      <c r="H116" s="276"/>
      <c r="I116" s="270"/>
      <c r="J116" s="277"/>
      <c r="K116" s="270"/>
      <c r="M116" s="271" t="s">
        <v>343</v>
      </c>
      <c r="O116" s="259"/>
    </row>
    <row r="117" spans="1:80" x14ac:dyDescent="0.2">
      <c r="A117" s="260">
        <v>33</v>
      </c>
      <c r="B117" s="261" t="s">
        <v>347</v>
      </c>
      <c r="C117" s="262" t="s">
        <v>348</v>
      </c>
      <c r="D117" s="263" t="s">
        <v>12</v>
      </c>
      <c r="E117" s="264"/>
      <c r="F117" s="264">
        <v>0</v>
      </c>
      <c r="G117" s="265">
        <f>E117*F117</f>
        <v>0</v>
      </c>
      <c r="H117" s="266">
        <v>0</v>
      </c>
      <c r="I117" s="267">
        <f>E117*H117</f>
        <v>0</v>
      </c>
      <c r="J117" s="266"/>
      <c r="K117" s="267">
        <f>E117*J117</f>
        <v>0</v>
      </c>
      <c r="O117" s="259">
        <v>2</v>
      </c>
      <c r="AA117" s="232">
        <v>7</v>
      </c>
      <c r="AB117" s="232">
        <v>1002</v>
      </c>
      <c r="AC117" s="232">
        <v>5</v>
      </c>
      <c r="AZ117" s="232">
        <v>2</v>
      </c>
      <c r="BA117" s="232">
        <f>IF(AZ117=1,G117,0)</f>
        <v>0</v>
      </c>
      <c r="BB117" s="232">
        <f>IF(AZ117=2,G117,0)</f>
        <v>0</v>
      </c>
      <c r="BC117" s="232">
        <f>IF(AZ117=3,G117,0)</f>
        <v>0</v>
      </c>
      <c r="BD117" s="232">
        <f>IF(AZ117=4,G117,0)</f>
        <v>0</v>
      </c>
      <c r="BE117" s="232">
        <f>IF(AZ117=5,G117,0)</f>
        <v>0</v>
      </c>
      <c r="CA117" s="259">
        <v>7</v>
      </c>
      <c r="CB117" s="259">
        <v>1002</v>
      </c>
    </row>
    <row r="118" spans="1:80" x14ac:dyDescent="0.2">
      <c r="A118" s="278"/>
      <c r="B118" s="279" t="s">
        <v>100</v>
      </c>
      <c r="C118" s="280" t="s">
        <v>339</v>
      </c>
      <c r="D118" s="281"/>
      <c r="E118" s="282"/>
      <c r="F118" s="283"/>
      <c r="G118" s="284">
        <f>SUM(G110:G117)</f>
        <v>0</v>
      </c>
      <c r="H118" s="285"/>
      <c r="I118" s="286">
        <f>SUM(I110:I117)</f>
        <v>1.9619999999999999E-2</v>
      </c>
      <c r="J118" s="285"/>
      <c r="K118" s="286">
        <f>SUM(K110:K117)</f>
        <v>0</v>
      </c>
      <c r="O118" s="259">
        <v>4</v>
      </c>
      <c r="BA118" s="287">
        <f>SUM(BA110:BA117)</f>
        <v>0</v>
      </c>
      <c r="BB118" s="287">
        <f>SUM(BB110:BB117)</f>
        <v>0</v>
      </c>
      <c r="BC118" s="287">
        <f>SUM(BC110:BC117)</f>
        <v>0</v>
      </c>
      <c r="BD118" s="287">
        <f>SUM(BD110:BD117)</f>
        <v>0</v>
      </c>
      <c r="BE118" s="287">
        <f>SUM(BE110:BE117)</f>
        <v>0</v>
      </c>
    </row>
    <row r="119" spans="1:80" x14ac:dyDescent="0.2">
      <c r="A119" s="249" t="s">
        <v>97</v>
      </c>
      <c r="B119" s="250" t="s">
        <v>349</v>
      </c>
      <c r="C119" s="251" t="s">
        <v>350</v>
      </c>
      <c r="D119" s="252"/>
      <c r="E119" s="253"/>
      <c r="F119" s="253"/>
      <c r="G119" s="254"/>
      <c r="H119" s="255"/>
      <c r="I119" s="256"/>
      <c r="J119" s="257"/>
      <c r="K119" s="258"/>
      <c r="O119" s="259">
        <v>1</v>
      </c>
    </row>
    <row r="120" spans="1:80" x14ac:dyDescent="0.2">
      <c r="A120" s="260">
        <v>34</v>
      </c>
      <c r="B120" s="261" t="s">
        <v>352</v>
      </c>
      <c r="C120" s="262" t="s">
        <v>353</v>
      </c>
      <c r="D120" s="263" t="s">
        <v>290</v>
      </c>
      <c r="E120" s="264">
        <v>2</v>
      </c>
      <c r="F120" s="264">
        <v>0</v>
      </c>
      <c r="G120" s="265">
        <f>E120*F120</f>
        <v>0</v>
      </c>
      <c r="H120" s="266">
        <v>1.91E-3</v>
      </c>
      <c r="I120" s="267">
        <f>E120*H120</f>
        <v>3.82E-3</v>
      </c>
      <c r="J120" s="266">
        <v>0</v>
      </c>
      <c r="K120" s="267">
        <f>E120*J120</f>
        <v>0</v>
      </c>
      <c r="O120" s="259">
        <v>2</v>
      </c>
      <c r="AA120" s="232">
        <v>1</v>
      </c>
      <c r="AB120" s="232">
        <v>7</v>
      </c>
      <c r="AC120" s="232">
        <v>7</v>
      </c>
      <c r="AZ120" s="232">
        <v>2</v>
      </c>
      <c r="BA120" s="232">
        <f>IF(AZ120=1,G120,0)</f>
        <v>0</v>
      </c>
      <c r="BB120" s="232">
        <f>IF(AZ120=2,G120,0)</f>
        <v>0</v>
      </c>
      <c r="BC120" s="232">
        <f>IF(AZ120=3,G120,0)</f>
        <v>0</v>
      </c>
      <c r="BD120" s="232">
        <f>IF(AZ120=4,G120,0)</f>
        <v>0</v>
      </c>
      <c r="BE120" s="232">
        <f>IF(AZ120=5,G120,0)</f>
        <v>0</v>
      </c>
      <c r="CA120" s="259">
        <v>1</v>
      </c>
      <c r="CB120" s="259">
        <v>7</v>
      </c>
    </row>
    <row r="121" spans="1:80" x14ac:dyDescent="0.2">
      <c r="A121" s="268"/>
      <c r="B121" s="272"/>
      <c r="C121" s="327" t="s">
        <v>314</v>
      </c>
      <c r="D121" s="328"/>
      <c r="E121" s="273">
        <v>2</v>
      </c>
      <c r="F121" s="274"/>
      <c r="G121" s="275"/>
      <c r="H121" s="276"/>
      <c r="I121" s="270"/>
      <c r="J121" s="277"/>
      <c r="K121" s="270"/>
      <c r="M121" s="271">
        <v>2</v>
      </c>
      <c r="O121" s="259"/>
    </row>
    <row r="122" spans="1:80" x14ac:dyDescent="0.2">
      <c r="A122" s="260">
        <v>35</v>
      </c>
      <c r="B122" s="261" t="s">
        <v>354</v>
      </c>
      <c r="C122" s="262" t="s">
        <v>355</v>
      </c>
      <c r="D122" s="263" t="s">
        <v>290</v>
      </c>
      <c r="E122" s="264">
        <v>2</v>
      </c>
      <c r="F122" s="264">
        <v>0</v>
      </c>
      <c r="G122" s="265">
        <f>E122*F122</f>
        <v>0</v>
      </c>
      <c r="H122" s="266">
        <v>2.4599999999999999E-3</v>
      </c>
      <c r="I122" s="267">
        <f>E122*H122</f>
        <v>4.9199999999999999E-3</v>
      </c>
      <c r="J122" s="266">
        <v>0</v>
      </c>
      <c r="K122" s="267">
        <f>E122*J122</f>
        <v>0</v>
      </c>
      <c r="O122" s="259">
        <v>2</v>
      </c>
      <c r="AA122" s="232">
        <v>1</v>
      </c>
      <c r="AB122" s="232">
        <v>7</v>
      </c>
      <c r="AC122" s="232">
        <v>7</v>
      </c>
      <c r="AZ122" s="232">
        <v>2</v>
      </c>
      <c r="BA122" s="232">
        <f>IF(AZ122=1,G122,0)</f>
        <v>0</v>
      </c>
      <c r="BB122" s="232">
        <f>IF(AZ122=2,G122,0)</f>
        <v>0</v>
      </c>
      <c r="BC122" s="232">
        <f>IF(AZ122=3,G122,0)</f>
        <v>0</v>
      </c>
      <c r="BD122" s="232">
        <f>IF(AZ122=4,G122,0)</f>
        <v>0</v>
      </c>
      <c r="BE122" s="232">
        <f>IF(AZ122=5,G122,0)</f>
        <v>0</v>
      </c>
      <c r="CA122" s="259">
        <v>1</v>
      </c>
      <c r="CB122" s="259">
        <v>7</v>
      </c>
    </row>
    <row r="123" spans="1:80" x14ac:dyDescent="0.2">
      <c r="A123" s="268"/>
      <c r="B123" s="272"/>
      <c r="C123" s="327" t="s">
        <v>314</v>
      </c>
      <c r="D123" s="328"/>
      <c r="E123" s="273">
        <v>2</v>
      </c>
      <c r="F123" s="274"/>
      <c r="G123" s="275"/>
      <c r="H123" s="276"/>
      <c r="I123" s="270"/>
      <c r="J123" s="277"/>
      <c r="K123" s="270"/>
      <c r="M123" s="271">
        <v>2</v>
      </c>
      <c r="O123" s="259"/>
    </row>
    <row r="124" spans="1:80" x14ac:dyDescent="0.2">
      <c r="A124" s="260">
        <v>36</v>
      </c>
      <c r="B124" s="261" t="s">
        <v>356</v>
      </c>
      <c r="C124" s="262" t="s">
        <v>357</v>
      </c>
      <c r="D124" s="263" t="s">
        <v>12</v>
      </c>
      <c r="E124" s="264"/>
      <c r="F124" s="264">
        <v>0</v>
      </c>
      <c r="G124" s="265">
        <f>E124*F124</f>
        <v>0</v>
      </c>
      <c r="H124" s="266">
        <v>0</v>
      </c>
      <c r="I124" s="267">
        <f>E124*H124</f>
        <v>0</v>
      </c>
      <c r="J124" s="266"/>
      <c r="K124" s="267">
        <f>E124*J124</f>
        <v>0</v>
      </c>
      <c r="O124" s="259">
        <v>2</v>
      </c>
      <c r="AA124" s="232">
        <v>7</v>
      </c>
      <c r="AB124" s="232">
        <v>1002</v>
      </c>
      <c r="AC124" s="232">
        <v>5</v>
      </c>
      <c r="AZ124" s="232">
        <v>2</v>
      </c>
      <c r="BA124" s="232">
        <f>IF(AZ124=1,G124,0)</f>
        <v>0</v>
      </c>
      <c r="BB124" s="232">
        <f>IF(AZ124=2,G124,0)</f>
        <v>0</v>
      </c>
      <c r="BC124" s="232">
        <f>IF(AZ124=3,G124,0)</f>
        <v>0</v>
      </c>
      <c r="BD124" s="232">
        <f>IF(AZ124=4,G124,0)</f>
        <v>0</v>
      </c>
      <c r="BE124" s="232">
        <f>IF(AZ124=5,G124,0)</f>
        <v>0</v>
      </c>
      <c r="CA124" s="259">
        <v>7</v>
      </c>
      <c r="CB124" s="259">
        <v>1002</v>
      </c>
    </row>
    <row r="125" spans="1:80" x14ac:dyDescent="0.2">
      <c r="A125" s="278"/>
      <c r="B125" s="279" t="s">
        <v>100</v>
      </c>
      <c r="C125" s="280" t="s">
        <v>351</v>
      </c>
      <c r="D125" s="281"/>
      <c r="E125" s="282"/>
      <c r="F125" s="283"/>
      <c r="G125" s="284">
        <f>SUM(G119:G124)</f>
        <v>0</v>
      </c>
      <c r="H125" s="285"/>
      <c r="I125" s="286">
        <f>SUM(I119:I124)</f>
        <v>8.7399999999999995E-3</v>
      </c>
      <c r="J125" s="285"/>
      <c r="K125" s="286">
        <f>SUM(K119:K124)</f>
        <v>0</v>
      </c>
      <c r="O125" s="259">
        <v>4</v>
      </c>
      <c r="BA125" s="287">
        <f>SUM(BA119:BA124)</f>
        <v>0</v>
      </c>
      <c r="BB125" s="287">
        <f>SUM(BB119:BB124)</f>
        <v>0</v>
      </c>
      <c r="BC125" s="287">
        <f>SUM(BC119:BC124)</f>
        <v>0</v>
      </c>
      <c r="BD125" s="287">
        <f>SUM(BD119:BD124)</f>
        <v>0</v>
      </c>
      <c r="BE125" s="287">
        <f>SUM(BE119:BE124)</f>
        <v>0</v>
      </c>
    </row>
    <row r="126" spans="1:80" x14ac:dyDescent="0.2">
      <c r="A126" s="249" t="s">
        <v>97</v>
      </c>
      <c r="B126" s="250" t="s">
        <v>358</v>
      </c>
      <c r="C126" s="251" t="s">
        <v>359</v>
      </c>
      <c r="D126" s="252"/>
      <c r="E126" s="253"/>
      <c r="F126" s="253"/>
      <c r="G126" s="254"/>
      <c r="H126" s="255"/>
      <c r="I126" s="256"/>
      <c r="J126" s="257"/>
      <c r="K126" s="258"/>
      <c r="O126" s="259">
        <v>1</v>
      </c>
    </row>
    <row r="127" spans="1:80" x14ac:dyDescent="0.2">
      <c r="A127" s="260">
        <v>37</v>
      </c>
      <c r="B127" s="261" t="s">
        <v>361</v>
      </c>
      <c r="C127" s="262" t="s">
        <v>362</v>
      </c>
      <c r="D127" s="263" t="s">
        <v>115</v>
      </c>
      <c r="E127" s="264">
        <v>1</v>
      </c>
      <c r="F127" s="264">
        <v>0</v>
      </c>
      <c r="G127" s="265">
        <f>E127*F127</f>
        <v>0</v>
      </c>
      <c r="H127" s="266">
        <v>0.15</v>
      </c>
      <c r="I127" s="267">
        <f>E127*H127</f>
        <v>0.15</v>
      </c>
      <c r="J127" s="266">
        <v>0</v>
      </c>
      <c r="K127" s="267">
        <f>E127*J127</f>
        <v>0</v>
      </c>
      <c r="O127" s="259">
        <v>2</v>
      </c>
      <c r="AA127" s="232">
        <v>1</v>
      </c>
      <c r="AB127" s="232">
        <v>7</v>
      </c>
      <c r="AC127" s="232">
        <v>7</v>
      </c>
      <c r="AZ127" s="232">
        <v>2</v>
      </c>
      <c r="BA127" s="232">
        <f>IF(AZ127=1,G127,0)</f>
        <v>0</v>
      </c>
      <c r="BB127" s="232">
        <f>IF(AZ127=2,G127,0)</f>
        <v>0</v>
      </c>
      <c r="BC127" s="232">
        <f>IF(AZ127=3,G127,0)</f>
        <v>0</v>
      </c>
      <c r="BD127" s="232">
        <f>IF(AZ127=4,G127,0)</f>
        <v>0</v>
      </c>
      <c r="BE127" s="232">
        <f>IF(AZ127=5,G127,0)</f>
        <v>0</v>
      </c>
      <c r="CA127" s="259">
        <v>1</v>
      </c>
      <c r="CB127" s="259">
        <v>7</v>
      </c>
    </row>
    <row r="128" spans="1:80" x14ac:dyDescent="0.2">
      <c r="A128" s="268"/>
      <c r="B128" s="269"/>
      <c r="C128" s="334" t="s">
        <v>363</v>
      </c>
      <c r="D128" s="335"/>
      <c r="E128" s="335"/>
      <c r="F128" s="335"/>
      <c r="G128" s="336"/>
      <c r="I128" s="270"/>
      <c r="K128" s="270"/>
      <c r="L128" s="271" t="s">
        <v>363</v>
      </c>
      <c r="O128" s="259">
        <v>3</v>
      </c>
    </row>
    <row r="129" spans="1:15" x14ac:dyDescent="0.2">
      <c r="A129" s="268"/>
      <c r="B129" s="269"/>
      <c r="C129" s="334" t="s">
        <v>364</v>
      </c>
      <c r="D129" s="335"/>
      <c r="E129" s="335"/>
      <c r="F129" s="335"/>
      <c r="G129" s="336"/>
      <c r="I129" s="270"/>
      <c r="K129" s="270"/>
      <c r="L129" s="271" t="s">
        <v>364</v>
      </c>
      <c r="O129" s="259">
        <v>3</v>
      </c>
    </row>
    <row r="130" spans="1:15" x14ac:dyDescent="0.2">
      <c r="A130" s="268"/>
      <c r="B130" s="269"/>
      <c r="C130" s="334" t="s">
        <v>365</v>
      </c>
      <c r="D130" s="335"/>
      <c r="E130" s="335"/>
      <c r="F130" s="335"/>
      <c r="G130" s="336"/>
      <c r="I130" s="270"/>
      <c r="K130" s="270"/>
      <c r="L130" s="271" t="s">
        <v>365</v>
      </c>
      <c r="O130" s="259">
        <v>3</v>
      </c>
    </row>
    <row r="131" spans="1:15" x14ac:dyDescent="0.2">
      <c r="A131" s="268"/>
      <c r="B131" s="269"/>
      <c r="C131" s="334" t="s">
        <v>366</v>
      </c>
      <c r="D131" s="335"/>
      <c r="E131" s="335"/>
      <c r="F131" s="335"/>
      <c r="G131" s="336"/>
      <c r="I131" s="270"/>
      <c r="K131" s="270"/>
      <c r="L131" s="271" t="s">
        <v>366</v>
      </c>
      <c r="O131" s="259">
        <v>3</v>
      </c>
    </row>
    <row r="132" spans="1:15" x14ac:dyDescent="0.2">
      <c r="A132" s="268"/>
      <c r="B132" s="269"/>
      <c r="C132" s="334" t="s">
        <v>367</v>
      </c>
      <c r="D132" s="335"/>
      <c r="E132" s="335"/>
      <c r="F132" s="335"/>
      <c r="G132" s="336"/>
      <c r="I132" s="270"/>
      <c r="K132" s="270"/>
      <c r="L132" s="271" t="s">
        <v>367</v>
      </c>
      <c r="O132" s="259">
        <v>3</v>
      </c>
    </row>
    <row r="133" spans="1:15" x14ac:dyDescent="0.2">
      <c r="A133" s="268"/>
      <c r="B133" s="269"/>
      <c r="C133" s="334" t="s">
        <v>368</v>
      </c>
      <c r="D133" s="335"/>
      <c r="E133" s="335"/>
      <c r="F133" s="335"/>
      <c r="G133" s="336"/>
      <c r="I133" s="270"/>
      <c r="K133" s="270"/>
      <c r="L133" s="271" t="s">
        <v>368</v>
      </c>
      <c r="O133" s="259">
        <v>3</v>
      </c>
    </row>
    <row r="134" spans="1:15" x14ac:dyDescent="0.2">
      <c r="A134" s="268"/>
      <c r="B134" s="269"/>
      <c r="C134" s="334" t="s">
        <v>369</v>
      </c>
      <c r="D134" s="335"/>
      <c r="E134" s="335"/>
      <c r="F134" s="335"/>
      <c r="G134" s="336"/>
      <c r="I134" s="270"/>
      <c r="K134" s="270"/>
      <c r="L134" s="271" t="s">
        <v>369</v>
      </c>
      <c r="O134" s="259">
        <v>3</v>
      </c>
    </row>
    <row r="135" spans="1:15" x14ac:dyDescent="0.2">
      <c r="A135" s="268"/>
      <c r="B135" s="269"/>
      <c r="C135" s="334" t="s">
        <v>370</v>
      </c>
      <c r="D135" s="335"/>
      <c r="E135" s="335"/>
      <c r="F135" s="335"/>
      <c r="G135" s="336"/>
      <c r="I135" s="270"/>
      <c r="K135" s="270"/>
      <c r="L135" s="271" t="s">
        <v>370</v>
      </c>
      <c r="O135" s="259">
        <v>3</v>
      </c>
    </row>
    <row r="136" spans="1:15" x14ac:dyDescent="0.2">
      <c r="A136" s="268"/>
      <c r="B136" s="269"/>
      <c r="C136" s="334"/>
      <c r="D136" s="335"/>
      <c r="E136" s="335"/>
      <c r="F136" s="335"/>
      <c r="G136" s="336"/>
      <c r="I136" s="270"/>
      <c r="K136" s="270"/>
      <c r="L136" s="271"/>
      <c r="O136" s="259">
        <v>3</v>
      </c>
    </row>
    <row r="137" spans="1:15" x14ac:dyDescent="0.2">
      <c r="A137" s="268"/>
      <c r="B137" s="269"/>
      <c r="C137" s="334" t="s">
        <v>371</v>
      </c>
      <c r="D137" s="335"/>
      <c r="E137" s="335"/>
      <c r="F137" s="335"/>
      <c r="G137" s="336"/>
      <c r="I137" s="270"/>
      <c r="K137" s="270"/>
      <c r="L137" s="271" t="s">
        <v>371</v>
      </c>
      <c r="O137" s="259">
        <v>3</v>
      </c>
    </row>
    <row r="138" spans="1:15" x14ac:dyDescent="0.2">
      <c r="A138" s="268"/>
      <c r="B138" s="269"/>
      <c r="C138" s="334" t="s">
        <v>366</v>
      </c>
      <c r="D138" s="335"/>
      <c r="E138" s="335"/>
      <c r="F138" s="335"/>
      <c r="G138" s="336"/>
      <c r="I138" s="270"/>
      <c r="K138" s="270"/>
      <c r="L138" s="271" t="s">
        <v>366</v>
      </c>
      <c r="O138" s="259">
        <v>3</v>
      </c>
    </row>
    <row r="139" spans="1:15" x14ac:dyDescent="0.2">
      <c r="A139" s="268"/>
      <c r="B139" s="269"/>
      <c r="C139" s="334" t="s">
        <v>367</v>
      </c>
      <c r="D139" s="335"/>
      <c r="E139" s="335"/>
      <c r="F139" s="335"/>
      <c r="G139" s="336"/>
      <c r="I139" s="270"/>
      <c r="K139" s="270"/>
      <c r="L139" s="271" t="s">
        <v>367</v>
      </c>
      <c r="O139" s="259">
        <v>3</v>
      </c>
    </row>
    <row r="140" spans="1:15" x14ac:dyDescent="0.2">
      <c r="A140" s="268"/>
      <c r="B140" s="269"/>
      <c r="C140" s="334" t="s">
        <v>372</v>
      </c>
      <c r="D140" s="335"/>
      <c r="E140" s="335"/>
      <c r="F140" s="335"/>
      <c r="G140" s="336"/>
      <c r="I140" s="270"/>
      <c r="K140" s="270"/>
      <c r="L140" s="271" t="s">
        <v>372</v>
      </c>
      <c r="O140" s="259">
        <v>3</v>
      </c>
    </row>
    <row r="141" spans="1:15" x14ac:dyDescent="0.2">
      <c r="A141" s="268"/>
      <c r="B141" s="269"/>
      <c r="C141" s="334"/>
      <c r="D141" s="335"/>
      <c r="E141" s="335"/>
      <c r="F141" s="335"/>
      <c r="G141" s="336"/>
      <c r="I141" s="270"/>
      <c r="K141" s="270"/>
      <c r="L141" s="271"/>
      <c r="O141" s="259">
        <v>3</v>
      </c>
    </row>
    <row r="142" spans="1:15" x14ac:dyDescent="0.2">
      <c r="A142" s="268"/>
      <c r="B142" s="269"/>
      <c r="C142" s="334" t="s">
        <v>373</v>
      </c>
      <c r="D142" s="335"/>
      <c r="E142" s="335"/>
      <c r="F142" s="335"/>
      <c r="G142" s="336"/>
      <c r="I142" s="270"/>
      <c r="K142" s="270"/>
      <c r="L142" s="271" t="s">
        <v>373</v>
      </c>
      <c r="O142" s="259">
        <v>3</v>
      </c>
    </row>
    <row r="143" spans="1:15" x14ac:dyDescent="0.2">
      <c r="A143" s="268"/>
      <c r="B143" s="269"/>
      <c r="C143" s="334" t="s">
        <v>374</v>
      </c>
      <c r="D143" s="335"/>
      <c r="E143" s="335"/>
      <c r="F143" s="335"/>
      <c r="G143" s="336"/>
      <c r="I143" s="270"/>
      <c r="K143" s="270"/>
      <c r="L143" s="271" t="s">
        <v>374</v>
      </c>
      <c r="O143" s="259">
        <v>3</v>
      </c>
    </row>
    <row r="144" spans="1:15" x14ac:dyDescent="0.2">
      <c r="A144" s="268"/>
      <c r="B144" s="269"/>
      <c r="C144" s="334" t="s">
        <v>375</v>
      </c>
      <c r="D144" s="335"/>
      <c r="E144" s="335"/>
      <c r="F144" s="335"/>
      <c r="G144" s="336"/>
      <c r="I144" s="270"/>
      <c r="K144" s="270"/>
      <c r="L144" s="271" t="s">
        <v>375</v>
      </c>
      <c r="O144" s="259">
        <v>3</v>
      </c>
    </row>
    <row r="145" spans="1:80" x14ac:dyDescent="0.2">
      <c r="A145" s="268"/>
      <c r="B145" s="269"/>
      <c r="C145" s="334" t="s">
        <v>376</v>
      </c>
      <c r="D145" s="335"/>
      <c r="E145" s="335"/>
      <c r="F145" s="335"/>
      <c r="G145" s="336"/>
      <c r="I145" s="270"/>
      <c r="K145" s="270"/>
      <c r="L145" s="271" t="s">
        <v>376</v>
      </c>
      <c r="O145" s="259">
        <v>3</v>
      </c>
    </row>
    <row r="146" spans="1:80" x14ac:dyDescent="0.2">
      <c r="A146" s="268"/>
      <c r="B146" s="269"/>
      <c r="C146" s="334"/>
      <c r="D146" s="335"/>
      <c r="E146" s="335"/>
      <c r="F146" s="335"/>
      <c r="G146" s="336"/>
      <c r="I146" s="270"/>
      <c r="K146" s="270"/>
      <c r="L146" s="271"/>
      <c r="O146" s="259">
        <v>3</v>
      </c>
    </row>
    <row r="147" spans="1:80" x14ac:dyDescent="0.2">
      <c r="A147" s="268"/>
      <c r="B147" s="269"/>
      <c r="C147" s="334" t="s">
        <v>377</v>
      </c>
      <c r="D147" s="335"/>
      <c r="E147" s="335"/>
      <c r="F147" s="335"/>
      <c r="G147" s="336"/>
      <c r="I147" s="270"/>
      <c r="K147" s="270"/>
      <c r="L147" s="271" t="s">
        <v>377</v>
      </c>
      <c r="O147" s="259">
        <v>3</v>
      </c>
    </row>
    <row r="148" spans="1:80" x14ac:dyDescent="0.2">
      <c r="A148" s="268"/>
      <c r="B148" s="272"/>
      <c r="C148" s="327" t="s">
        <v>98</v>
      </c>
      <c r="D148" s="328"/>
      <c r="E148" s="273">
        <v>1</v>
      </c>
      <c r="F148" s="274"/>
      <c r="G148" s="275"/>
      <c r="H148" s="276"/>
      <c r="I148" s="270"/>
      <c r="J148" s="277"/>
      <c r="K148" s="270"/>
      <c r="M148" s="271">
        <v>1</v>
      </c>
      <c r="O148" s="259"/>
    </row>
    <row r="149" spans="1:80" x14ac:dyDescent="0.2">
      <c r="A149" s="260">
        <v>38</v>
      </c>
      <c r="B149" s="261" t="s">
        <v>378</v>
      </c>
      <c r="C149" s="262" t="s">
        <v>379</v>
      </c>
      <c r="D149" s="263" t="s">
        <v>115</v>
      </c>
      <c r="E149" s="264">
        <v>1</v>
      </c>
      <c r="F149" s="264">
        <v>0</v>
      </c>
      <c r="G149" s="265">
        <f>E149*F149</f>
        <v>0</v>
      </c>
      <c r="H149" s="266">
        <v>0.2</v>
      </c>
      <c r="I149" s="267">
        <f>E149*H149</f>
        <v>0.2</v>
      </c>
      <c r="J149" s="266">
        <v>0</v>
      </c>
      <c r="K149" s="267">
        <f>E149*J149</f>
        <v>0</v>
      </c>
      <c r="O149" s="259">
        <v>2</v>
      </c>
      <c r="AA149" s="232">
        <v>1</v>
      </c>
      <c r="AB149" s="232">
        <v>7</v>
      </c>
      <c r="AC149" s="232">
        <v>7</v>
      </c>
      <c r="AZ149" s="232">
        <v>2</v>
      </c>
      <c r="BA149" s="232">
        <f>IF(AZ149=1,G149,0)</f>
        <v>0</v>
      </c>
      <c r="BB149" s="232">
        <f>IF(AZ149=2,G149,0)</f>
        <v>0</v>
      </c>
      <c r="BC149" s="232">
        <f>IF(AZ149=3,G149,0)</f>
        <v>0</v>
      </c>
      <c r="BD149" s="232">
        <f>IF(AZ149=4,G149,0)</f>
        <v>0</v>
      </c>
      <c r="BE149" s="232">
        <f>IF(AZ149=5,G149,0)</f>
        <v>0</v>
      </c>
      <c r="CA149" s="259">
        <v>1</v>
      </c>
      <c r="CB149" s="259">
        <v>7</v>
      </c>
    </row>
    <row r="150" spans="1:80" x14ac:dyDescent="0.2">
      <c r="A150" s="268"/>
      <c r="B150" s="269"/>
      <c r="C150" s="334" t="s">
        <v>380</v>
      </c>
      <c r="D150" s="335"/>
      <c r="E150" s="335"/>
      <c r="F150" s="335"/>
      <c r="G150" s="336"/>
      <c r="I150" s="270"/>
      <c r="K150" s="270"/>
      <c r="L150" s="271" t="s">
        <v>380</v>
      </c>
      <c r="O150" s="259">
        <v>3</v>
      </c>
    </row>
    <row r="151" spans="1:80" x14ac:dyDescent="0.2">
      <c r="A151" s="268"/>
      <c r="B151" s="269"/>
      <c r="C151" s="334" t="s">
        <v>364</v>
      </c>
      <c r="D151" s="335"/>
      <c r="E151" s="335"/>
      <c r="F151" s="335"/>
      <c r="G151" s="336"/>
      <c r="I151" s="270"/>
      <c r="K151" s="270"/>
      <c r="L151" s="271" t="s">
        <v>364</v>
      </c>
      <c r="O151" s="259">
        <v>3</v>
      </c>
    </row>
    <row r="152" spans="1:80" x14ac:dyDescent="0.2">
      <c r="A152" s="268"/>
      <c r="B152" s="269"/>
      <c r="C152" s="334" t="s">
        <v>365</v>
      </c>
      <c r="D152" s="335"/>
      <c r="E152" s="335"/>
      <c r="F152" s="335"/>
      <c r="G152" s="336"/>
      <c r="I152" s="270"/>
      <c r="K152" s="270"/>
      <c r="L152" s="271" t="s">
        <v>365</v>
      </c>
      <c r="O152" s="259">
        <v>3</v>
      </c>
    </row>
    <row r="153" spans="1:80" x14ac:dyDescent="0.2">
      <c r="A153" s="268"/>
      <c r="B153" s="269"/>
      <c r="C153" s="334" t="s">
        <v>366</v>
      </c>
      <c r="D153" s="335"/>
      <c r="E153" s="335"/>
      <c r="F153" s="335"/>
      <c r="G153" s="336"/>
      <c r="I153" s="270"/>
      <c r="K153" s="270"/>
      <c r="L153" s="271" t="s">
        <v>366</v>
      </c>
      <c r="O153" s="259">
        <v>3</v>
      </c>
    </row>
    <row r="154" spans="1:80" x14ac:dyDescent="0.2">
      <c r="A154" s="268"/>
      <c r="B154" s="269"/>
      <c r="C154" s="334" t="s">
        <v>367</v>
      </c>
      <c r="D154" s="335"/>
      <c r="E154" s="335"/>
      <c r="F154" s="335"/>
      <c r="G154" s="336"/>
      <c r="I154" s="270"/>
      <c r="K154" s="270"/>
      <c r="L154" s="271" t="s">
        <v>367</v>
      </c>
      <c r="O154" s="259">
        <v>3</v>
      </c>
    </row>
    <row r="155" spans="1:80" x14ac:dyDescent="0.2">
      <c r="A155" s="268"/>
      <c r="B155" s="269"/>
      <c r="C155" s="334" t="s">
        <v>381</v>
      </c>
      <c r="D155" s="335"/>
      <c r="E155" s="335"/>
      <c r="F155" s="335"/>
      <c r="G155" s="336"/>
      <c r="I155" s="270"/>
      <c r="K155" s="270"/>
      <c r="L155" s="271" t="s">
        <v>381</v>
      </c>
      <c r="O155" s="259">
        <v>3</v>
      </c>
    </row>
    <row r="156" spans="1:80" x14ac:dyDescent="0.2">
      <c r="A156" s="268"/>
      <c r="B156" s="269"/>
      <c r="C156" s="334" t="s">
        <v>369</v>
      </c>
      <c r="D156" s="335"/>
      <c r="E156" s="335"/>
      <c r="F156" s="335"/>
      <c r="G156" s="336"/>
      <c r="I156" s="270"/>
      <c r="K156" s="270"/>
      <c r="L156" s="271" t="s">
        <v>369</v>
      </c>
      <c r="O156" s="259">
        <v>3</v>
      </c>
    </row>
    <row r="157" spans="1:80" x14ac:dyDescent="0.2">
      <c r="A157" s="268"/>
      <c r="B157" s="269"/>
      <c r="C157" s="334" t="s">
        <v>370</v>
      </c>
      <c r="D157" s="335"/>
      <c r="E157" s="335"/>
      <c r="F157" s="335"/>
      <c r="G157" s="336"/>
      <c r="I157" s="270"/>
      <c r="K157" s="270"/>
      <c r="L157" s="271" t="s">
        <v>370</v>
      </c>
      <c r="O157" s="259">
        <v>3</v>
      </c>
    </row>
    <row r="158" spans="1:80" x14ac:dyDescent="0.2">
      <c r="A158" s="268"/>
      <c r="B158" s="269"/>
      <c r="C158" s="334" t="s">
        <v>382</v>
      </c>
      <c r="D158" s="335"/>
      <c r="E158" s="335"/>
      <c r="F158" s="335"/>
      <c r="G158" s="336"/>
      <c r="I158" s="270"/>
      <c r="K158" s="270"/>
      <c r="L158" s="271" t="s">
        <v>382</v>
      </c>
      <c r="O158" s="259">
        <v>3</v>
      </c>
    </row>
    <row r="159" spans="1:80" x14ac:dyDescent="0.2">
      <c r="A159" s="268"/>
      <c r="B159" s="269"/>
      <c r="C159" s="334"/>
      <c r="D159" s="335"/>
      <c r="E159" s="335"/>
      <c r="F159" s="335"/>
      <c r="G159" s="336"/>
      <c r="I159" s="270"/>
      <c r="K159" s="270"/>
      <c r="L159" s="271"/>
      <c r="O159" s="259">
        <v>3</v>
      </c>
    </row>
    <row r="160" spans="1:80" x14ac:dyDescent="0.2">
      <c r="A160" s="268"/>
      <c r="B160" s="269"/>
      <c r="C160" s="334" t="s">
        <v>371</v>
      </c>
      <c r="D160" s="335"/>
      <c r="E160" s="335"/>
      <c r="F160" s="335"/>
      <c r="G160" s="336"/>
      <c r="I160" s="270"/>
      <c r="K160" s="270"/>
      <c r="L160" s="271" t="s">
        <v>371</v>
      </c>
      <c r="O160" s="259">
        <v>3</v>
      </c>
    </row>
    <row r="161" spans="1:15" x14ac:dyDescent="0.2">
      <c r="A161" s="268"/>
      <c r="B161" s="269"/>
      <c r="C161" s="334" t="s">
        <v>383</v>
      </c>
      <c r="D161" s="335"/>
      <c r="E161" s="335"/>
      <c r="F161" s="335"/>
      <c r="G161" s="336"/>
      <c r="I161" s="270"/>
      <c r="K161" s="270"/>
      <c r="L161" s="271" t="s">
        <v>383</v>
      </c>
      <c r="O161" s="259">
        <v>3</v>
      </c>
    </row>
    <row r="162" spans="1:15" x14ac:dyDescent="0.2">
      <c r="A162" s="268"/>
      <c r="B162" s="269"/>
      <c r="C162" s="334" t="s">
        <v>367</v>
      </c>
      <c r="D162" s="335"/>
      <c r="E162" s="335"/>
      <c r="F162" s="335"/>
      <c r="G162" s="336"/>
      <c r="I162" s="270"/>
      <c r="K162" s="270"/>
      <c r="L162" s="271" t="s">
        <v>367</v>
      </c>
      <c r="O162" s="259">
        <v>3</v>
      </c>
    </row>
    <row r="163" spans="1:15" x14ac:dyDescent="0.2">
      <c r="A163" s="268"/>
      <c r="B163" s="269"/>
      <c r="C163" s="334" t="s">
        <v>384</v>
      </c>
      <c r="D163" s="335"/>
      <c r="E163" s="335"/>
      <c r="F163" s="335"/>
      <c r="G163" s="336"/>
      <c r="I163" s="270"/>
      <c r="K163" s="270"/>
      <c r="L163" s="271" t="s">
        <v>384</v>
      </c>
      <c r="O163" s="259">
        <v>3</v>
      </c>
    </row>
    <row r="164" spans="1:15" x14ac:dyDescent="0.2">
      <c r="A164" s="268"/>
      <c r="B164" s="269"/>
      <c r="C164" s="334"/>
      <c r="D164" s="335"/>
      <c r="E164" s="335"/>
      <c r="F164" s="335"/>
      <c r="G164" s="336"/>
      <c r="I164" s="270"/>
      <c r="K164" s="270"/>
      <c r="L164" s="271"/>
      <c r="O164" s="259">
        <v>3</v>
      </c>
    </row>
    <row r="165" spans="1:15" x14ac:dyDescent="0.2">
      <c r="A165" s="268"/>
      <c r="B165" s="269"/>
      <c r="C165" s="334" t="s">
        <v>365</v>
      </c>
      <c r="D165" s="335"/>
      <c r="E165" s="335"/>
      <c r="F165" s="335"/>
      <c r="G165" s="336"/>
      <c r="I165" s="270"/>
      <c r="K165" s="270"/>
      <c r="L165" s="271" t="s">
        <v>365</v>
      </c>
      <c r="O165" s="259">
        <v>3</v>
      </c>
    </row>
    <row r="166" spans="1:15" x14ac:dyDescent="0.2">
      <c r="A166" s="268"/>
      <c r="B166" s="269"/>
      <c r="C166" s="334" t="s">
        <v>385</v>
      </c>
      <c r="D166" s="335"/>
      <c r="E166" s="335"/>
      <c r="F166" s="335"/>
      <c r="G166" s="336"/>
      <c r="I166" s="270"/>
      <c r="K166" s="270"/>
      <c r="L166" s="271" t="s">
        <v>385</v>
      </c>
      <c r="O166" s="259">
        <v>3</v>
      </c>
    </row>
    <row r="167" spans="1:15" x14ac:dyDescent="0.2">
      <c r="A167" s="268"/>
      <c r="B167" s="269"/>
      <c r="C167" s="334" t="s">
        <v>367</v>
      </c>
      <c r="D167" s="335"/>
      <c r="E167" s="335"/>
      <c r="F167" s="335"/>
      <c r="G167" s="336"/>
      <c r="I167" s="270"/>
      <c r="K167" s="270"/>
      <c r="L167" s="271" t="s">
        <v>367</v>
      </c>
      <c r="O167" s="259">
        <v>3</v>
      </c>
    </row>
    <row r="168" spans="1:15" x14ac:dyDescent="0.2">
      <c r="A168" s="268"/>
      <c r="B168" s="269"/>
      <c r="C168" s="334" t="s">
        <v>386</v>
      </c>
      <c r="D168" s="335"/>
      <c r="E168" s="335"/>
      <c r="F168" s="335"/>
      <c r="G168" s="336"/>
      <c r="I168" s="270"/>
      <c r="K168" s="270"/>
      <c r="L168" s="271" t="s">
        <v>386</v>
      </c>
      <c r="O168" s="259">
        <v>3</v>
      </c>
    </row>
    <row r="169" spans="1:15" x14ac:dyDescent="0.2">
      <c r="A169" s="268"/>
      <c r="B169" s="269"/>
      <c r="C169" s="334"/>
      <c r="D169" s="335"/>
      <c r="E169" s="335"/>
      <c r="F169" s="335"/>
      <c r="G169" s="336"/>
      <c r="I169" s="270"/>
      <c r="K169" s="270"/>
      <c r="L169" s="271"/>
      <c r="O169" s="259">
        <v>3</v>
      </c>
    </row>
    <row r="170" spans="1:15" x14ac:dyDescent="0.2">
      <c r="A170" s="268"/>
      <c r="B170" s="269"/>
      <c r="C170" s="334" t="s">
        <v>387</v>
      </c>
      <c r="D170" s="335"/>
      <c r="E170" s="335"/>
      <c r="F170" s="335"/>
      <c r="G170" s="336"/>
      <c r="I170" s="270"/>
      <c r="K170" s="270"/>
      <c r="L170" s="271" t="s">
        <v>387</v>
      </c>
      <c r="O170" s="259">
        <v>3</v>
      </c>
    </row>
    <row r="171" spans="1:15" x14ac:dyDescent="0.2">
      <c r="A171" s="268"/>
      <c r="B171" s="269"/>
      <c r="C171" s="334" t="s">
        <v>366</v>
      </c>
      <c r="D171" s="335"/>
      <c r="E171" s="335"/>
      <c r="F171" s="335"/>
      <c r="G171" s="336"/>
      <c r="I171" s="270"/>
      <c r="K171" s="270"/>
      <c r="L171" s="271" t="s">
        <v>366</v>
      </c>
      <c r="O171" s="259">
        <v>3</v>
      </c>
    </row>
    <row r="172" spans="1:15" x14ac:dyDescent="0.2">
      <c r="A172" s="268"/>
      <c r="B172" s="269"/>
      <c r="C172" s="334" t="s">
        <v>367</v>
      </c>
      <c r="D172" s="335"/>
      <c r="E172" s="335"/>
      <c r="F172" s="335"/>
      <c r="G172" s="336"/>
      <c r="I172" s="270"/>
      <c r="K172" s="270"/>
      <c r="L172" s="271" t="s">
        <v>367</v>
      </c>
      <c r="O172" s="259">
        <v>3</v>
      </c>
    </row>
    <row r="173" spans="1:15" x14ac:dyDescent="0.2">
      <c r="A173" s="268"/>
      <c r="B173" s="269"/>
      <c r="C173" s="334" t="s">
        <v>386</v>
      </c>
      <c r="D173" s="335"/>
      <c r="E173" s="335"/>
      <c r="F173" s="335"/>
      <c r="G173" s="336"/>
      <c r="I173" s="270"/>
      <c r="K173" s="270"/>
      <c r="L173" s="271" t="s">
        <v>386</v>
      </c>
      <c r="O173" s="259">
        <v>3</v>
      </c>
    </row>
    <row r="174" spans="1:15" x14ac:dyDescent="0.2">
      <c r="A174" s="268"/>
      <c r="B174" s="269"/>
      <c r="C174" s="334"/>
      <c r="D174" s="335"/>
      <c r="E174" s="335"/>
      <c r="F174" s="335"/>
      <c r="G174" s="336"/>
      <c r="I174" s="270"/>
      <c r="K174" s="270"/>
      <c r="L174" s="271"/>
      <c r="O174" s="259">
        <v>3</v>
      </c>
    </row>
    <row r="175" spans="1:15" x14ac:dyDescent="0.2">
      <c r="A175" s="268"/>
      <c r="B175" s="269"/>
      <c r="C175" s="334" t="s">
        <v>377</v>
      </c>
      <c r="D175" s="335"/>
      <c r="E175" s="335"/>
      <c r="F175" s="335"/>
      <c r="G175" s="336"/>
      <c r="I175" s="270"/>
      <c r="K175" s="270"/>
      <c r="L175" s="271" t="s">
        <v>377</v>
      </c>
      <c r="O175" s="259">
        <v>3</v>
      </c>
    </row>
    <row r="176" spans="1:15" x14ac:dyDescent="0.2">
      <c r="A176" s="268"/>
      <c r="B176" s="272"/>
      <c r="C176" s="327" t="s">
        <v>98</v>
      </c>
      <c r="D176" s="328"/>
      <c r="E176" s="273">
        <v>1</v>
      </c>
      <c r="F176" s="274"/>
      <c r="G176" s="275"/>
      <c r="H176" s="276"/>
      <c r="I176" s="270"/>
      <c r="J176" s="277"/>
      <c r="K176" s="270"/>
      <c r="M176" s="271">
        <v>1</v>
      </c>
      <c r="O176" s="259"/>
    </row>
    <row r="177" spans="1:80" x14ac:dyDescent="0.2">
      <c r="A177" s="260">
        <v>39</v>
      </c>
      <c r="B177" s="261" t="s">
        <v>388</v>
      </c>
      <c r="C177" s="262" t="s">
        <v>389</v>
      </c>
      <c r="D177" s="263" t="s">
        <v>115</v>
      </c>
      <c r="E177" s="264">
        <v>1</v>
      </c>
      <c r="F177" s="264">
        <v>0</v>
      </c>
      <c r="G177" s="265">
        <f>E177*F177</f>
        <v>0</v>
      </c>
      <c r="H177" s="266">
        <v>0.15</v>
      </c>
      <c r="I177" s="267">
        <f>E177*H177</f>
        <v>0.15</v>
      </c>
      <c r="J177" s="266">
        <v>0</v>
      </c>
      <c r="K177" s="267">
        <f>E177*J177</f>
        <v>0</v>
      </c>
      <c r="O177" s="259">
        <v>2</v>
      </c>
      <c r="AA177" s="232">
        <v>1</v>
      </c>
      <c r="AB177" s="232">
        <v>7</v>
      </c>
      <c r="AC177" s="232">
        <v>7</v>
      </c>
      <c r="AZ177" s="232">
        <v>2</v>
      </c>
      <c r="BA177" s="232">
        <f>IF(AZ177=1,G177,0)</f>
        <v>0</v>
      </c>
      <c r="BB177" s="232">
        <f>IF(AZ177=2,G177,0)</f>
        <v>0</v>
      </c>
      <c r="BC177" s="232">
        <f>IF(AZ177=3,G177,0)</f>
        <v>0</v>
      </c>
      <c r="BD177" s="232">
        <f>IF(AZ177=4,G177,0)</f>
        <v>0</v>
      </c>
      <c r="BE177" s="232">
        <f>IF(AZ177=5,G177,0)</f>
        <v>0</v>
      </c>
      <c r="CA177" s="259">
        <v>1</v>
      </c>
      <c r="CB177" s="259">
        <v>7</v>
      </c>
    </row>
    <row r="178" spans="1:80" x14ac:dyDescent="0.2">
      <c r="A178" s="268"/>
      <c r="B178" s="269"/>
      <c r="C178" s="334" t="s">
        <v>363</v>
      </c>
      <c r="D178" s="335"/>
      <c r="E178" s="335"/>
      <c r="F178" s="335"/>
      <c r="G178" s="336"/>
      <c r="I178" s="270"/>
      <c r="K178" s="270"/>
      <c r="L178" s="271" t="s">
        <v>363</v>
      </c>
      <c r="O178" s="259">
        <v>3</v>
      </c>
    </row>
    <row r="179" spans="1:80" x14ac:dyDescent="0.2">
      <c r="A179" s="268"/>
      <c r="B179" s="269"/>
      <c r="C179" s="334" t="s">
        <v>364</v>
      </c>
      <c r="D179" s="335"/>
      <c r="E179" s="335"/>
      <c r="F179" s="335"/>
      <c r="G179" s="336"/>
      <c r="I179" s="270"/>
      <c r="K179" s="270"/>
      <c r="L179" s="271" t="s">
        <v>364</v>
      </c>
      <c r="O179" s="259">
        <v>3</v>
      </c>
    </row>
    <row r="180" spans="1:80" x14ac:dyDescent="0.2">
      <c r="A180" s="268"/>
      <c r="B180" s="269"/>
      <c r="C180" s="334" t="s">
        <v>365</v>
      </c>
      <c r="D180" s="335"/>
      <c r="E180" s="335"/>
      <c r="F180" s="335"/>
      <c r="G180" s="336"/>
      <c r="I180" s="270"/>
      <c r="K180" s="270"/>
      <c r="L180" s="271" t="s">
        <v>365</v>
      </c>
      <c r="O180" s="259">
        <v>3</v>
      </c>
    </row>
    <row r="181" spans="1:80" x14ac:dyDescent="0.2">
      <c r="A181" s="268"/>
      <c r="B181" s="269"/>
      <c r="C181" s="334" t="s">
        <v>366</v>
      </c>
      <c r="D181" s="335"/>
      <c r="E181" s="335"/>
      <c r="F181" s="335"/>
      <c r="G181" s="336"/>
      <c r="I181" s="270"/>
      <c r="K181" s="270"/>
      <c r="L181" s="271" t="s">
        <v>366</v>
      </c>
      <c r="O181" s="259">
        <v>3</v>
      </c>
    </row>
    <row r="182" spans="1:80" x14ac:dyDescent="0.2">
      <c r="A182" s="268"/>
      <c r="B182" s="269"/>
      <c r="C182" s="334" t="s">
        <v>367</v>
      </c>
      <c r="D182" s="335"/>
      <c r="E182" s="335"/>
      <c r="F182" s="335"/>
      <c r="G182" s="336"/>
      <c r="I182" s="270"/>
      <c r="K182" s="270"/>
      <c r="L182" s="271" t="s">
        <v>367</v>
      </c>
      <c r="O182" s="259">
        <v>3</v>
      </c>
    </row>
    <row r="183" spans="1:80" x14ac:dyDescent="0.2">
      <c r="A183" s="268"/>
      <c r="B183" s="269"/>
      <c r="C183" s="334" t="s">
        <v>368</v>
      </c>
      <c r="D183" s="335"/>
      <c r="E183" s="335"/>
      <c r="F183" s="335"/>
      <c r="G183" s="336"/>
      <c r="I183" s="270"/>
      <c r="K183" s="270"/>
      <c r="L183" s="271" t="s">
        <v>368</v>
      </c>
      <c r="O183" s="259">
        <v>3</v>
      </c>
    </row>
    <row r="184" spans="1:80" x14ac:dyDescent="0.2">
      <c r="A184" s="268"/>
      <c r="B184" s="269"/>
      <c r="C184" s="334" t="s">
        <v>369</v>
      </c>
      <c r="D184" s="335"/>
      <c r="E184" s="335"/>
      <c r="F184" s="335"/>
      <c r="G184" s="336"/>
      <c r="I184" s="270"/>
      <c r="K184" s="270"/>
      <c r="L184" s="271" t="s">
        <v>369</v>
      </c>
      <c r="O184" s="259">
        <v>3</v>
      </c>
    </row>
    <row r="185" spans="1:80" x14ac:dyDescent="0.2">
      <c r="A185" s="268"/>
      <c r="B185" s="269"/>
      <c r="C185" s="334" t="s">
        <v>370</v>
      </c>
      <c r="D185" s="335"/>
      <c r="E185" s="335"/>
      <c r="F185" s="335"/>
      <c r="G185" s="336"/>
      <c r="I185" s="270"/>
      <c r="K185" s="270"/>
      <c r="L185" s="271" t="s">
        <v>370</v>
      </c>
      <c r="O185" s="259">
        <v>3</v>
      </c>
    </row>
    <row r="186" spans="1:80" x14ac:dyDescent="0.2">
      <c r="A186" s="268"/>
      <c r="B186" s="269"/>
      <c r="C186" s="334"/>
      <c r="D186" s="335"/>
      <c r="E186" s="335"/>
      <c r="F186" s="335"/>
      <c r="G186" s="336"/>
      <c r="I186" s="270"/>
      <c r="K186" s="270"/>
      <c r="L186" s="271"/>
      <c r="O186" s="259">
        <v>3</v>
      </c>
    </row>
    <row r="187" spans="1:80" x14ac:dyDescent="0.2">
      <c r="A187" s="268"/>
      <c r="B187" s="269"/>
      <c r="C187" s="334" t="s">
        <v>371</v>
      </c>
      <c r="D187" s="335"/>
      <c r="E187" s="335"/>
      <c r="F187" s="335"/>
      <c r="G187" s="336"/>
      <c r="I187" s="270"/>
      <c r="K187" s="270"/>
      <c r="L187" s="271" t="s">
        <v>371</v>
      </c>
      <c r="O187" s="259">
        <v>3</v>
      </c>
    </row>
    <row r="188" spans="1:80" x14ac:dyDescent="0.2">
      <c r="A188" s="268"/>
      <c r="B188" s="269"/>
      <c r="C188" s="334" t="s">
        <v>366</v>
      </c>
      <c r="D188" s="335"/>
      <c r="E188" s="335"/>
      <c r="F188" s="335"/>
      <c r="G188" s="336"/>
      <c r="I188" s="270"/>
      <c r="K188" s="270"/>
      <c r="L188" s="271" t="s">
        <v>366</v>
      </c>
      <c r="O188" s="259">
        <v>3</v>
      </c>
    </row>
    <row r="189" spans="1:80" x14ac:dyDescent="0.2">
      <c r="A189" s="268"/>
      <c r="B189" s="269"/>
      <c r="C189" s="334" t="s">
        <v>367</v>
      </c>
      <c r="D189" s="335"/>
      <c r="E189" s="335"/>
      <c r="F189" s="335"/>
      <c r="G189" s="336"/>
      <c r="I189" s="270"/>
      <c r="K189" s="270"/>
      <c r="L189" s="271" t="s">
        <v>367</v>
      </c>
      <c r="O189" s="259">
        <v>3</v>
      </c>
    </row>
    <row r="190" spans="1:80" x14ac:dyDescent="0.2">
      <c r="A190" s="268"/>
      <c r="B190" s="269"/>
      <c r="C190" s="334" t="s">
        <v>372</v>
      </c>
      <c r="D190" s="335"/>
      <c r="E190" s="335"/>
      <c r="F190" s="335"/>
      <c r="G190" s="336"/>
      <c r="I190" s="270"/>
      <c r="K190" s="270"/>
      <c r="L190" s="271" t="s">
        <v>372</v>
      </c>
      <c r="O190" s="259">
        <v>3</v>
      </c>
    </row>
    <row r="191" spans="1:80" x14ac:dyDescent="0.2">
      <c r="A191" s="268"/>
      <c r="B191" s="269"/>
      <c r="C191" s="334"/>
      <c r="D191" s="335"/>
      <c r="E191" s="335"/>
      <c r="F191" s="335"/>
      <c r="G191" s="336"/>
      <c r="I191" s="270"/>
      <c r="K191" s="270"/>
      <c r="L191" s="271"/>
      <c r="O191" s="259">
        <v>3</v>
      </c>
    </row>
    <row r="192" spans="1:80" x14ac:dyDescent="0.2">
      <c r="A192" s="268"/>
      <c r="B192" s="269"/>
      <c r="C192" s="334" t="s">
        <v>373</v>
      </c>
      <c r="D192" s="335"/>
      <c r="E192" s="335"/>
      <c r="F192" s="335"/>
      <c r="G192" s="336"/>
      <c r="I192" s="270"/>
      <c r="K192" s="270"/>
      <c r="L192" s="271" t="s">
        <v>373</v>
      </c>
      <c r="O192" s="259">
        <v>3</v>
      </c>
    </row>
    <row r="193" spans="1:80" x14ac:dyDescent="0.2">
      <c r="A193" s="268"/>
      <c r="B193" s="269"/>
      <c r="C193" s="334" t="s">
        <v>374</v>
      </c>
      <c r="D193" s="335"/>
      <c r="E193" s="335"/>
      <c r="F193" s="335"/>
      <c r="G193" s="336"/>
      <c r="I193" s="270"/>
      <c r="K193" s="270"/>
      <c r="L193" s="271" t="s">
        <v>374</v>
      </c>
      <c r="O193" s="259">
        <v>3</v>
      </c>
    </row>
    <row r="194" spans="1:80" x14ac:dyDescent="0.2">
      <c r="A194" s="268"/>
      <c r="B194" s="269"/>
      <c r="C194" s="334" t="s">
        <v>375</v>
      </c>
      <c r="D194" s="335"/>
      <c r="E194" s="335"/>
      <c r="F194" s="335"/>
      <c r="G194" s="336"/>
      <c r="I194" s="270"/>
      <c r="K194" s="270"/>
      <c r="L194" s="271" t="s">
        <v>375</v>
      </c>
      <c r="O194" s="259">
        <v>3</v>
      </c>
    </row>
    <row r="195" spans="1:80" x14ac:dyDescent="0.2">
      <c r="A195" s="268"/>
      <c r="B195" s="269"/>
      <c r="C195" s="334" t="s">
        <v>376</v>
      </c>
      <c r="D195" s="335"/>
      <c r="E195" s="335"/>
      <c r="F195" s="335"/>
      <c r="G195" s="336"/>
      <c r="I195" s="270"/>
      <c r="K195" s="270"/>
      <c r="L195" s="271" t="s">
        <v>376</v>
      </c>
      <c r="O195" s="259">
        <v>3</v>
      </c>
    </row>
    <row r="196" spans="1:80" x14ac:dyDescent="0.2">
      <c r="A196" s="268"/>
      <c r="B196" s="269"/>
      <c r="C196" s="334"/>
      <c r="D196" s="335"/>
      <c r="E196" s="335"/>
      <c r="F196" s="335"/>
      <c r="G196" s="336"/>
      <c r="I196" s="270"/>
      <c r="K196" s="270"/>
      <c r="L196" s="271"/>
      <c r="O196" s="259">
        <v>3</v>
      </c>
    </row>
    <row r="197" spans="1:80" x14ac:dyDescent="0.2">
      <c r="A197" s="268"/>
      <c r="B197" s="269"/>
      <c r="C197" s="334" t="s">
        <v>377</v>
      </c>
      <c r="D197" s="335"/>
      <c r="E197" s="335"/>
      <c r="F197" s="335"/>
      <c r="G197" s="336"/>
      <c r="I197" s="270"/>
      <c r="K197" s="270"/>
      <c r="L197" s="271" t="s">
        <v>377</v>
      </c>
      <c r="O197" s="259">
        <v>3</v>
      </c>
    </row>
    <row r="198" spans="1:80" x14ac:dyDescent="0.2">
      <c r="A198" s="268"/>
      <c r="B198" s="272"/>
      <c r="C198" s="327" t="s">
        <v>98</v>
      </c>
      <c r="D198" s="328"/>
      <c r="E198" s="273">
        <v>1</v>
      </c>
      <c r="F198" s="274"/>
      <c r="G198" s="275"/>
      <c r="H198" s="276"/>
      <c r="I198" s="270"/>
      <c r="J198" s="277"/>
      <c r="K198" s="270"/>
      <c r="M198" s="271">
        <v>1</v>
      </c>
      <c r="O198" s="259"/>
    </row>
    <row r="199" spans="1:80" x14ac:dyDescent="0.2">
      <c r="A199" s="260">
        <v>40</v>
      </c>
      <c r="B199" s="261" t="s">
        <v>390</v>
      </c>
      <c r="C199" s="262" t="s">
        <v>391</v>
      </c>
      <c r="D199" s="263" t="s">
        <v>115</v>
      </c>
      <c r="E199" s="264">
        <v>1</v>
      </c>
      <c r="F199" s="264">
        <v>0</v>
      </c>
      <c r="G199" s="265">
        <f>E199*F199</f>
        <v>0</v>
      </c>
      <c r="H199" s="266">
        <v>0.2</v>
      </c>
      <c r="I199" s="267">
        <f>E199*H199</f>
        <v>0.2</v>
      </c>
      <c r="J199" s="266">
        <v>0</v>
      </c>
      <c r="K199" s="267">
        <f>E199*J199</f>
        <v>0</v>
      </c>
      <c r="O199" s="259">
        <v>2</v>
      </c>
      <c r="AA199" s="232">
        <v>1</v>
      </c>
      <c r="AB199" s="232">
        <v>7</v>
      </c>
      <c r="AC199" s="232">
        <v>7</v>
      </c>
      <c r="AZ199" s="232">
        <v>2</v>
      </c>
      <c r="BA199" s="232">
        <f>IF(AZ199=1,G199,0)</f>
        <v>0</v>
      </c>
      <c r="BB199" s="232">
        <f>IF(AZ199=2,G199,0)</f>
        <v>0</v>
      </c>
      <c r="BC199" s="232">
        <f>IF(AZ199=3,G199,0)</f>
        <v>0</v>
      </c>
      <c r="BD199" s="232">
        <f>IF(AZ199=4,G199,0)</f>
        <v>0</v>
      </c>
      <c r="BE199" s="232">
        <f>IF(AZ199=5,G199,0)</f>
        <v>0</v>
      </c>
      <c r="CA199" s="259">
        <v>1</v>
      </c>
      <c r="CB199" s="259">
        <v>7</v>
      </c>
    </row>
    <row r="200" spans="1:80" x14ac:dyDescent="0.2">
      <c r="A200" s="268"/>
      <c r="B200" s="269"/>
      <c r="C200" s="334" t="s">
        <v>380</v>
      </c>
      <c r="D200" s="335"/>
      <c r="E200" s="335"/>
      <c r="F200" s="335"/>
      <c r="G200" s="336"/>
      <c r="I200" s="270"/>
      <c r="K200" s="270"/>
      <c r="L200" s="271" t="s">
        <v>380</v>
      </c>
      <c r="O200" s="259">
        <v>3</v>
      </c>
    </row>
    <row r="201" spans="1:80" x14ac:dyDescent="0.2">
      <c r="A201" s="268"/>
      <c r="B201" s="269"/>
      <c r="C201" s="334" t="s">
        <v>364</v>
      </c>
      <c r="D201" s="335"/>
      <c r="E201" s="335"/>
      <c r="F201" s="335"/>
      <c r="G201" s="336"/>
      <c r="I201" s="270"/>
      <c r="K201" s="270"/>
      <c r="L201" s="271" t="s">
        <v>364</v>
      </c>
      <c r="O201" s="259">
        <v>3</v>
      </c>
    </row>
    <row r="202" spans="1:80" x14ac:dyDescent="0.2">
      <c r="A202" s="268"/>
      <c r="B202" s="269"/>
      <c r="C202" s="334" t="s">
        <v>365</v>
      </c>
      <c r="D202" s="335"/>
      <c r="E202" s="335"/>
      <c r="F202" s="335"/>
      <c r="G202" s="336"/>
      <c r="I202" s="270"/>
      <c r="K202" s="270"/>
      <c r="L202" s="271" t="s">
        <v>365</v>
      </c>
      <c r="O202" s="259">
        <v>3</v>
      </c>
    </row>
    <row r="203" spans="1:80" x14ac:dyDescent="0.2">
      <c r="A203" s="268"/>
      <c r="B203" s="269"/>
      <c r="C203" s="334" t="s">
        <v>366</v>
      </c>
      <c r="D203" s="335"/>
      <c r="E203" s="335"/>
      <c r="F203" s="335"/>
      <c r="G203" s="336"/>
      <c r="I203" s="270"/>
      <c r="K203" s="270"/>
      <c r="L203" s="271" t="s">
        <v>366</v>
      </c>
      <c r="O203" s="259">
        <v>3</v>
      </c>
    </row>
    <row r="204" spans="1:80" x14ac:dyDescent="0.2">
      <c r="A204" s="268"/>
      <c r="B204" s="269"/>
      <c r="C204" s="334" t="s">
        <v>367</v>
      </c>
      <c r="D204" s="335"/>
      <c r="E204" s="335"/>
      <c r="F204" s="335"/>
      <c r="G204" s="336"/>
      <c r="I204" s="270"/>
      <c r="K204" s="270"/>
      <c r="L204" s="271" t="s">
        <v>367</v>
      </c>
      <c r="O204" s="259">
        <v>3</v>
      </c>
    </row>
    <row r="205" spans="1:80" x14ac:dyDescent="0.2">
      <c r="A205" s="268"/>
      <c r="B205" s="269"/>
      <c r="C205" s="334" t="s">
        <v>381</v>
      </c>
      <c r="D205" s="335"/>
      <c r="E205" s="335"/>
      <c r="F205" s="335"/>
      <c r="G205" s="336"/>
      <c r="I205" s="270"/>
      <c r="K205" s="270"/>
      <c r="L205" s="271" t="s">
        <v>381</v>
      </c>
      <c r="O205" s="259">
        <v>3</v>
      </c>
    </row>
    <row r="206" spans="1:80" x14ac:dyDescent="0.2">
      <c r="A206" s="268"/>
      <c r="B206" s="269"/>
      <c r="C206" s="334" t="s">
        <v>369</v>
      </c>
      <c r="D206" s="335"/>
      <c r="E206" s="335"/>
      <c r="F206" s="335"/>
      <c r="G206" s="336"/>
      <c r="I206" s="270"/>
      <c r="K206" s="270"/>
      <c r="L206" s="271" t="s">
        <v>369</v>
      </c>
      <c r="O206" s="259">
        <v>3</v>
      </c>
    </row>
    <row r="207" spans="1:80" x14ac:dyDescent="0.2">
      <c r="A207" s="268"/>
      <c r="B207" s="269"/>
      <c r="C207" s="334" t="s">
        <v>370</v>
      </c>
      <c r="D207" s="335"/>
      <c r="E207" s="335"/>
      <c r="F207" s="335"/>
      <c r="G207" s="336"/>
      <c r="I207" s="270"/>
      <c r="K207" s="270"/>
      <c r="L207" s="271" t="s">
        <v>370</v>
      </c>
      <c r="O207" s="259">
        <v>3</v>
      </c>
    </row>
    <row r="208" spans="1:80" x14ac:dyDescent="0.2">
      <c r="A208" s="268"/>
      <c r="B208" s="269"/>
      <c r="C208" s="334" t="s">
        <v>382</v>
      </c>
      <c r="D208" s="335"/>
      <c r="E208" s="335"/>
      <c r="F208" s="335"/>
      <c r="G208" s="336"/>
      <c r="I208" s="270"/>
      <c r="K208" s="270"/>
      <c r="L208" s="271" t="s">
        <v>382</v>
      </c>
      <c r="O208" s="259">
        <v>3</v>
      </c>
    </row>
    <row r="209" spans="1:15" x14ac:dyDescent="0.2">
      <c r="A209" s="268"/>
      <c r="B209" s="269"/>
      <c r="C209" s="334"/>
      <c r="D209" s="335"/>
      <c r="E209" s="335"/>
      <c r="F209" s="335"/>
      <c r="G209" s="336"/>
      <c r="I209" s="270"/>
      <c r="K209" s="270"/>
      <c r="L209" s="271"/>
      <c r="O209" s="259">
        <v>3</v>
      </c>
    </row>
    <row r="210" spans="1:15" x14ac:dyDescent="0.2">
      <c r="A210" s="268"/>
      <c r="B210" s="269"/>
      <c r="C210" s="334" t="s">
        <v>371</v>
      </c>
      <c r="D210" s="335"/>
      <c r="E210" s="335"/>
      <c r="F210" s="335"/>
      <c r="G210" s="336"/>
      <c r="I210" s="270"/>
      <c r="K210" s="270"/>
      <c r="L210" s="271" t="s">
        <v>371</v>
      </c>
      <c r="O210" s="259">
        <v>3</v>
      </c>
    </row>
    <row r="211" spans="1:15" x14ac:dyDescent="0.2">
      <c r="A211" s="268"/>
      <c r="B211" s="269"/>
      <c r="C211" s="334" t="s">
        <v>383</v>
      </c>
      <c r="D211" s="335"/>
      <c r="E211" s="335"/>
      <c r="F211" s="335"/>
      <c r="G211" s="336"/>
      <c r="I211" s="270"/>
      <c r="K211" s="270"/>
      <c r="L211" s="271" t="s">
        <v>383</v>
      </c>
      <c r="O211" s="259">
        <v>3</v>
      </c>
    </row>
    <row r="212" spans="1:15" x14ac:dyDescent="0.2">
      <c r="A212" s="268"/>
      <c r="B212" s="269"/>
      <c r="C212" s="334" t="s">
        <v>367</v>
      </c>
      <c r="D212" s="335"/>
      <c r="E212" s="335"/>
      <c r="F212" s="335"/>
      <c r="G212" s="336"/>
      <c r="I212" s="270"/>
      <c r="K212" s="270"/>
      <c r="L212" s="271" t="s">
        <v>367</v>
      </c>
      <c r="O212" s="259">
        <v>3</v>
      </c>
    </row>
    <row r="213" spans="1:15" x14ac:dyDescent="0.2">
      <c r="A213" s="268"/>
      <c r="B213" s="269"/>
      <c r="C213" s="334" t="s">
        <v>384</v>
      </c>
      <c r="D213" s="335"/>
      <c r="E213" s="335"/>
      <c r="F213" s="335"/>
      <c r="G213" s="336"/>
      <c r="I213" s="270"/>
      <c r="K213" s="270"/>
      <c r="L213" s="271" t="s">
        <v>384</v>
      </c>
      <c r="O213" s="259">
        <v>3</v>
      </c>
    </row>
    <row r="214" spans="1:15" x14ac:dyDescent="0.2">
      <c r="A214" s="268"/>
      <c r="B214" s="269"/>
      <c r="C214" s="334"/>
      <c r="D214" s="335"/>
      <c r="E214" s="335"/>
      <c r="F214" s="335"/>
      <c r="G214" s="336"/>
      <c r="I214" s="270"/>
      <c r="K214" s="270"/>
      <c r="L214" s="271"/>
      <c r="O214" s="259">
        <v>3</v>
      </c>
    </row>
    <row r="215" spans="1:15" x14ac:dyDescent="0.2">
      <c r="A215" s="268"/>
      <c r="B215" s="269"/>
      <c r="C215" s="334" t="s">
        <v>365</v>
      </c>
      <c r="D215" s="335"/>
      <c r="E215" s="335"/>
      <c r="F215" s="335"/>
      <c r="G215" s="336"/>
      <c r="I215" s="270"/>
      <c r="K215" s="270"/>
      <c r="L215" s="271" t="s">
        <v>365</v>
      </c>
      <c r="O215" s="259">
        <v>3</v>
      </c>
    </row>
    <row r="216" spans="1:15" x14ac:dyDescent="0.2">
      <c r="A216" s="268"/>
      <c r="B216" s="269"/>
      <c r="C216" s="334" t="s">
        <v>385</v>
      </c>
      <c r="D216" s="335"/>
      <c r="E216" s="335"/>
      <c r="F216" s="335"/>
      <c r="G216" s="336"/>
      <c r="I216" s="270"/>
      <c r="K216" s="270"/>
      <c r="L216" s="271" t="s">
        <v>385</v>
      </c>
      <c r="O216" s="259">
        <v>3</v>
      </c>
    </row>
    <row r="217" spans="1:15" x14ac:dyDescent="0.2">
      <c r="A217" s="268"/>
      <c r="B217" s="269"/>
      <c r="C217" s="334" t="s">
        <v>367</v>
      </c>
      <c r="D217" s="335"/>
      <c r="E217" s="335"/>
      <c r="F217" s="335"/>
      <c r="G217" s="336"/>
      <c r="I217" s="270"/>
      <c r="K217" s="270"/>
      <c r="L217" s="271" t="s">
        <v>367</v>
      </c>
      <c r="O217" s="259">
        <v>3</v>
      </c>
    </row>
    <row r="218" spans="1:15" x14ac:dyDescent="0.2">
      <c r="A218" s="268"/>
      <c r="B218" s="269"/>
      <c r="C218" s="334" t="s">
        <v>386</v>
      </c>
      <c r="D218" s="335"/>
      <c r="E218" s="335"/>
      <c r="F218" s="335"/>
      <c r="G218" s="336"/>
      <c r="I218" s="270"/>
      <c r="K218" s="270"/>
      <c r="L218" s="271" t="s">
        <v>386</v>
      </c>
      <c r="O218" s="259">
        <v>3</v>
      </c>
    </row>
    <row r="219" spans="1:15" x14ac:dyDescent="0.2">
      <c r="A219" s="268"/>
      <c r="B219" s="269"/>
      <c r="C219" s="334"/>
      <c r="D219" s="335"/>
      <c r="E219" s="335"/>
      <c r="F219" s="335"/>
      <c r="G219" s="336"/>
      <c r="I219" s="270"/>
      <c r="K219" s="270"/>
      <c r="L219" s="271"/>
      <c r="O219" s="259">
        <v>3</v>
      </c>
    </row>
    <row r="220" spans="1:15" x14ac:dyDescent="0.2">
      <c r="A220" s="268"/>
      <c r="B220" s="269"/>
      <c r="C220" s="334" t="s">
        <v>387</v>
      </c>
      <c r="D220" s="335"/>
      <c r="E220" s="335"/>
      <c r="F220" s="335"/>
      <c r="G220" s="336"/>
      <c r="I220" s="270"/>
      <c r="K220" s="270"/>
      <c r="L220" s="271" t="s">
        <v>387</v>
      </c>
      <c r="O220" s="259">
        <v>3</v>
      </c>
    </row>
    <row r="221" spans="1:15" x14ac:dyDescent="0.2">
      <c r="A221" s="268"/>
      <c r="B221" s="269"/>
      <c r="C221" s="334" t="s">
        <v>366</v>
      </c>
      <c r="D221" s="335"/>
      <c r="E221" s="335"/>
      <c r="F221" s="335"/>
      <c r="G221" s="336"/>
      <c r="I221" s="270"/>
      <c r="K221" s="270"/>
      <c r="L221" s="271" t="s">
        <v>366</v>
      </c>
      <c r="O221" s="259">
        <v>3</v>
      </c>
    </row>
    <row r="222" spans="1:15" x14ac:dyDescent="0.2">
      <c r="A222" s="268"/>
      <c r="B222" s="269"/>
      <c r="C222" s="334" t="s">
        <v>367</v>
      </c>
      <c r="D222" s="335"/>
      <c r="E222" s="335"/>
      <c r="F222" s="335"/>
      <c r="G222" s="336"/>
      <c r="I222" s="270"/>
      <c r="K222" s="270"/>
      <c r="L222" s="271" t="s">
        <v>367</v>
      </c>
      <c r="O222" s="259">
        <v>3</v>
      </c>
    </row>
    <row r="223" spans="1:15" x14ac:dyDescent="0.2">
      <c r="A223" s="268"/>
      <c r="B223" s="269"/>
      <c r="C223" s="334" t="s">
        <v>386</v>
      </c>
      <c r="D223" s="335"/>
      <c r="E223" s="335"/>
      <c r="F223" s="335"/>
      <c r="G223" s="336"/>
      <c r="I223" s="270"/>
      <c r="K223" s="270"/>
      <c r="L223" s="271" t="s">
        <v>386</v>
      </c>
      <c r="O223" s="259">
        <v>3</v>
      </c>
    </row>
    <row r="224" spans="1:15" x14ac:dyDescent="0.2">
      <c r="A224" s="268"/>
      <c r="B224" s="269"/>
      <c r="C224" s="334"/>
      <c r="D224" s="335"/>
      <c r="E224" s="335"/>
      <c r="F224" s="335"/>
      <c r="G224" s="336"/>
      <c r="I224" s="270"/>
      <c r="K224" s="270"/>
      <c r="L224" s="271"/>
      <c r="O224" s="259">
        <v>3</v>
      </c>
    </row>
    <row r="225" spans="1:80" x14ac:dyDescent="0.2">
      <c r="A225" s="268"/>
      <c r="B225" s="269"/>
      <c r="C225" s="334" t="s">
        <v>377</v>
      </c>
      <c r="D225" s="335"/>
      <c r="E225" s="335"/>
      <c r="F225" s="335"/>
      <c r="G225" s="336"/>
      <c r="I225" s="270"/>
      <c r="K225" s="270"/>
      <c r="L225" s="271" t="s">
        <v>377</v>
      </c>
      <c r="O225" s="259">
        <v>3</v>
      </c>
    </row>
    <row r="226" spans="1:80" x14ac:dyDescent="0.2">
      <c r="A226" s="268"/>
      <c r="B226" s="272"/>
      <c r="C226" s="327" t="s">
        <v>98</v>
      </c>
      <c r="D226" s="328"/>
      <c r="E226" s="273">
        <v>1</v>
      </c>
      <c r="F226" s="274"/>
      <c r="G226" s="275"/>
      <c r="H226" s="276"/>
      <c r="I226" s="270"/>
      <c r="J226" s="277"/>
      <c r="K226" s="270"/>
      <c r="M226" s="271">
        <v>1</v>
      </c>
      <c r="O226" s="259"/>
    </row>
    <row r="227" spans="1:80" x14ac:dyDescent="0.2">
      <c r="A227" s="260">
        <v>41</v>
      </c>
      <c r="B227" s="261" t="s">
        <v>392</v>
      </c>
      <c r="C227" s="262" t="s">
        <v>393</v>
      </c>
      <c r="D227" s="263" t="s">
        <v>290</v>
      </c>
      <c r="E227" s="264">
        <v>1</v>
      </c>
      <c r="F227" s="264">
        <v>0</v>
      </c>
      <c r="G227" s="265">
        <f>E227*F227</f>
        <v>0</v>
      </c>
      <c r="H227" s="266">
        <v>0</v>
      </c>
      <c r="I227" s="267">
        <f>E227*H227</f>
        <v>0</v>
      </c>
      <c r="J227" s="266">
        <v>0</v>
      </c>
      <c r="K227" s="267">
        <f>E227*J227</f>
        <v>0</v>
      </c>
      <c r="O227" s="259">
        <v>2</v>
      </c>
      <c r="AA227" s="232">
        <v>1</v>
      </c>
      <c r="AB227" s="232">
        <v>7</v>
      </c>
      <c r="AC227" s="232">
        <v>7</v>
      </c>
      <c r="AZ227" s="232">
        <v>2</v>
      </c>
      <c r="BA227" s="232">
        <f>IF(AZ227=1,G227,0)</f>
        <v>0</v>
      </c>
      <c r="BB227" s="232">
        <f>IF(AZ227=2,G227,0)</f>
        <v>0</v>
      </c>
      <c r="BC227" s="232">
        <f>IF(AZ227=3,G227,0)</f>
        <v>0</v>
      </c>
      <c r="BD227" s="232">
        <f>IF(AZ227=4,G227,0)</f>
        <v>0</v>
      </c>
      <c r="BE227" s="232">
        <f>IF(AZ227=5,G227,0)</f>
        <v>0</v>
      </c>
      <c r="CA227" s="259">
        <v>1</v>
      </c>
      <c r="CB227" s="259">
        <v>7</v>
      </c>
    </row>
    <row r="228" spans="1:80" x14ac:dyDescent="0.2">
      <c r="A228" s="268"/>
      <c r="B228" s="272"/>
      <c r="C228" s="327" t="s">
        <v>98</v>
      </c>
      <c r="D228" s="328"/>
      <c r="E228" s="273">
        <v>1</v>
      </c>
      <c r="F228" s="274"/>
      <c r="G228" s="275"/>
      <c r="H228" s="276"/>
      <c r="I228" s="270"/>
      <c r="J228" s="277"/>
      <c r="K228" s="270"/>
      <c r="M228" s="271">
        <v>1</v>
      </c>
      <c r="O228" s="259"/>
    </row>
    <row r="229" spans="1:80" x14ac:dyDescent="0.2">
      <c r="A229" s="260">
        <v>42</v>
      </c>
      <c r="B229" s="261" t="s">
        <v>394</v>
      </c>
      <c r="C229" s="262" t="s">
        <v>395</v>
      </c>
      <c r="D229" s="263" t="s">
        <v>290</v>
      </c>
      <c r="E229" s="264">
        <v>1</v>
      </c>
      <c r="F229" s="264">
        <v>0</v>
      </c>
      <c r="G229" s="265">
        <f>E229*F229</f>
        <v>0</v>
      </c>
      <c r="H229" s="266">
        <v>0</v>
      </c>
      <c r="I229" s="267">
        <f>E229*H229</f>
        <v>0</v>
      </c>
      <c r="J229" s="266">
        <v>-0.16600000000000001</v>
      </c>
      <c r="K229" s="267">
        <f>E229*J229</f>
        <v>-0.16600000000000001</v>
      </c>
      <c r="O229" s="259">
        <v>2</v>
      </c>
      <c r="AA229" s="232">
        <v>1</v>
      </c>
      <c r="AB229" s="232">
        <v>7</v>
      </c>
      <c r="AC229" s="232">
        <v>7</v>
      </c>
      <c r="AZ229" s="232">
        <v>2</v>
      </c>
      <c r="BA229" s="232">
        <f>IF(AZ229=1,G229,0)</f>
        <v>0</v>
      </c>
      <c r="BB229" s="232">
        <f>IF(AZ229=2,G229,0)</f>
        <v>0</v>
      </c>
      <c r="BC229" s="232">
        <f>IF(AZ229=3,G229,0)</f>
        <v>0</v>
      </c>
      <c r="BD229" s="232">
        <f>IF(AZ229=4,G229,0)</f>
        <v>0</v>
      </c>
      <c r="BE229" s="232">
        <f>IF(AZ229=5,G229,0)</f>
        <v>0</v>
      </c>
      <c r="CA229" s="259">
        <v>1</v>
      </c>
      <c r="CB229" s="259">
        <v>7</v>
      </c>
    </row>
    <row r="230" spans="1:80" x14ac:dyDescent="0.2">
      <c r="A230" s="268"/>
      <c r="B230" s="272"/>
      <c r="C230" s="327" t="s">
        <v>396</v>
      </c>
      <c r="D230" s="328"/>
      <c r="E230" s="273">
        <v>1</v>
      </c>
      <c r="F230" s="274"/>
      <c r="G230" s="275"/>
      <c r="H230" s="276"/>
      <c r="I230" s="270"/>
      <c r="J230" s="277"/>
      <c r="K230" s="270"/>
      <c r="M230" s="298">
        <v>9.500694444444445</v>
      </c>
      <c r="O230" s="259"/>
    </row>
    <row r="231" spans="1:80" x14ac:dyDescent="0.2">
      <c r="A231" s="260">
        <v>43</v>
      </c>
      <c r="B231" s="261" t="s">
        <v>397</v>
      </c>
      <c r="C231" s="262" t="s">
        <v>398</v>
      </c>
      <c r="D231" s="263" t="s">
        <v>290</v>
      </c>
      <c r="E231" s="264">
        <v>2</v>
      </c>
      <c r="F231" s="264">
        <v>0</v>
      </c>
      <c r="G231" s="265">
        <f>E231*F231</f>
        <v>0</v>
      </c>
      <c r="H231" s="266">
        <v>0</v>
      </c>
      <c r="I231" s="267">
        <f>E231*H231</f>
        <v>0</v>
      </c>
      <c r="J231" s="266">
        <v>-0.1104</v>
      </c>
      <c r="K231" s="267">
        <f>E231*J231</f>
        <v>-0.2208</v>
      </c>
      <c r="O231" s="259">
        <v>2</v>
      </c>
      <c r="AA231" s="232">
        <v>1</v>
      </c>
      <c r="AB231" s="232">
        <v>7</v>
      </c>
      <c r="AC231" s="232">
        <v>7</v>
      </c>
      <c r="AZ231" s="232">
        <v>2</v>
      </c>
      <c r="BA231" s="232">
        <f>IF(AZ231=1,G231,0)</f>
        <v>0</v>
      </c>
      <c r="BB231" s="232">
        <f>IF(AZ231=2,G231,0)</f>
        <v>0</v>
      </c>
      <c r="BC231" s="232">
        <f>IF(AZ231=3,G231,0)</f>
        <v>0</v>
      </c>
      <c r="BD231" s="232">
        <f>IF(AZ231=4,G231,0)</f>
        <v>0</v>
      </c>
      <c r="BE231" s="232">
        <f>IF(AZ231=5,G231,0)</f>
        <v>0</v>
      </c>
      <c r="CA231" s="259">
        <v>1</v>
      </c>
      <c r="CB231" s="259">
        <v>7</v>
      </c>
    </row>
    <row r="232" spans="1:80" x14ac:dyDescent="0.2">
      <c r="A232" s="268"/>
      <c r="B232" s="269"/>
      <c r="C232" s="334" t="s">
        <v>399</v>
      </c>
      <c r="D232" s="335"/>
      <c r="E232" s="335"/>
      <c r="F232" s="335"/>
      <c r="G232" s="336"/>
      <c r="I232" s="270"/>
      <c r="K232" s="270"/>
      <c r="L232" s="271" t="s">
        <v>399</v>
      </c>
      <c r="O232" s="259">
        <v>3</v>
      </c>
    </row>
    <row r="233" spans="1:80" x14ac:dyDescent="0.2">
      <c r="A233" s="268"/>
      <c r="B233" s="272"/>
      <c r="C233" s="327" t="s">
        <v>314</v>
      </c>
      <c r="D233" s="328"/>
      <c r="E233" s="273">
        <v>2</v>
      </c>
      <c r="F233" s="274"/>
      <c r="G233" s="275"/>
      <c r="H233" s="276"/>
      <c r="I233" s="270"/>
      <c r="J233" s="277"/>
      <c r="K233" s="270"/>
      <c r="M233" s="271">
        <v>2</v>
      </c>
      <c r="O233" s="259"/>
    </row>
    <row r="234" spans="1:80" ht="22.5" x14ac:dyDescent="0.2">
      <c r="A234" s="260">
        <v>44</v>
      </c>
      <c r="B234" s="261" t="s">
        <v>400</v>
      </c>
      <c r="C234" s="262" t="s">
        <v>401</v>
      </c>
      <c r="D234" s="263" t="s">
        <v>290</v>
      </c>
      <c r="E234" s="264">
        <v>1</v>
      </c>
      <c r="F234" s="264">
        <v>0</v>
      </c>
      <c r="G234" s="265">
        <f>E234*F234</f>
        <v>0</v>
      </c>
      <c r="H234" s="266">
        <v>2.7E-2</v>
      </c>
      <c r="I234" s="267">
        <f>E234*H234</f>
        <v>2.7E-2</v>
      </c>
      <c r="J234" s="266"/>
      <c r="K234" s="267">
        <f>E234*J234</f>
        <v>0</v>
      </c>
      <c r="O234" s="259">
        <v>2</v>
      </c>
      <c r="AA234" s="232">
        <v>3</v>
      </c>
      <c r="AB234" s="232">
        <v>7</v>
      </c>
      <c r="AC234" s="232" t="s">
        <v>400</v>
      </c>
      <c r="AZ234" s="232">
        <v>2</v>
      </c>
      <c r="BA234" s="232">
        <f>IF(AZ234=1,G234,0)</f>
        <v>0</v>
      </c>
      <c r="BB234" s="232">
        <f>IF(AZ234=2,G234,0)</f>
        <v>0</v>
      </c>
      <c r="BC234" s="232">
        <f>IF(AZ234=3,G234,0)</f>
        <v>0</v>
      </c>
      <c r="BD234" s="232">
        <f>IF(AZ234=4,G234,0)</f>
        <v>0</v>
      </c>
      <c r="BE234" s="232">
        <f>IF(AZ234=5,G234,0)</f>
        <v>0</v>
      </c>
      <c r="CA234" s="259">
        <v>3</v>
      </c>
      <c r="CB234" s="259">
        <v>7</v>
      </c>
    </row>
    <row r="235" spans="1:80" x14ac:dyDescent="0.2">
      <c r="A235" s="268"/>
      <c r="B235" s="272"/>
      <c r="C235" s="327" t="s">
        <v>98</v>
      </c>
      <c r="D235" s="328"/>
      <c r="E235" s="273">
        <v>1</v>
      </c>
      <c r="F235" s="274"/>
      <c r="G235" s="275"/>
      <c r="H235" s="276"/>
      <c r="I235" s="270"/>
      <c r="J235" s="277"/>
      <c r="K235" s="270"/>
      <c r="M235" s="271">
        <v>1</v>
      </c>
      <c r="O235" s="259"/>
    </row>
    <row r="236" spans="1:80" x14ac:dyDescent="0.2">
      <c r="A236" s="260">
        <v>45</v>
      </c>
      <c r="B236" s="261" t="s">
        <v>402</v>
      </c>
      <c r="C236" s="262" t="s">
        <v>403</v>
      </c>
      <c r="D236" s="263" t="s">
        <v>12</v>
      </c>
      <c r="E236" s="264"/>
      <c r="F236" s="264">
        <v>0</v>
      </c>
      <c r="G236" s="265">
        <f>E236*F236</f>
        <v>0</v>
      </c>
      <c r="H236" s="266">
        <v>0</v>
      </c>
      <c r="I236" s="267">
        <f>E236*H236</f>
        <v>0</v>
      </c>
      <c r="J236" s="266"/>
      <c r="K236" s="267">
        <f>E236*J236</f>
        <v>0</v>
      </c>
      <c r="O236" s="259">
        <v>2</v>
      </c>
      <c r="AA236" s="232">
        <v>7</v>
      </c>
      <c r="AB236" s="232">
        <v>1002</v>
      </c>
      <c r="AC236" s="232">
        <v>5</v>
      </c>
      <c r="AZ236" s="232">
        <v>2</v>
      </c>
      <c r="BA236" s="232">
        <f>IF(AZ236=1,G236,0)</f>
        <v>0</v>
      </c>
      <c r="BB236" s="232">
        <f>IF(AZ236=2,G236,0)</f>
        <v>0</v>
      </c>
      <c r="BC236" s="232">
        <f>IF(AZ236=3,G236,0)</f>
        <v>0</v>
      </c>
      <c r="BD236" s="232">
        <f>IF(AZ236=4,G236,0)</f>
        <v>0</v>
      </c>
      <c r="BE236" s="232">
        <f>IF(AZ236=5,G236,0)</f>
        <v>0</v>
      </c>
      <c r="CA236" s="259">
        <v>7</v>
      </c>
      <c r="CB236" s="259">
        <v>1002</v>
      </c>
    </row>
    <row r="237" spans="1:80" x14ac:dyDescent="0.2">
      <c r="A237" s="278"/>
      <c r="B237" s="279" t="s">
        <v>100</v>
      </c>
      <c r="C237" s="280" t="s">
        <v>360</v>
      </c>
      <c r="D237" s="281"/>
      <c r="E237" s="282"/>
      <c r="F237" s="283"/>
      <c r="G237" s="284">
        <f>SUM(G126:G236)</f>
        <v>0</v>
      </c>
      <c r="H237" s="285"/>
      <c r="I237" s="286">
        <f>SUM(I126:I236)</f>
        <v>0.72699999999999998</v>
      </c>
      <c r="J237" s="285"/>
      <c r="K237" s="286">
        <f>SUM(K126:K236)</f>
        <v>-0.38680000000000003</v>
      </c>
      <c r="O237" s="259">
        <v>4</v>
      </c>
      <c r="BA237" s="287">
        <f>SUM(BA126:BA236)</f>
        <v>0</v>
      </c>
      <c r="BB237" s="287">
        <f>SUM(BB126:BB236)</f>
        <v>0</v>
      </c>
      <c r="BC237" s="287">
        <f>SUM(BC126:BC236)</f>
        <v>0</v>
      </c>
      <c r="BD237" s="287">
        <f>SUM(BD126:BD236)</f>
        <v>0</v>
      </c>
      <c r="BE237" s="287">
        <f>SUM(BE126:BE236)</f>
        <v>0</v>
      </c>
    </row>
    <row r="238" spans="1:80" x14ac:dyDescent="0.2">
      <c r="A238" s="249" t="s">
        <v>97</v>
      </c>
      <c r="B238" s="250" t="s">
        <v>404</v>
      </c>
      <c r="C238" s="251" t="s">
        <v>405</v>
      </c>
      <c r="D238" s="252"/>
      <c r="E238" s="253"/>
      <c r="F238" s="253"/>
      <c r="G238" s="254"/>
      <c r="H238" s="255"/>
      <c r="I238" s="256"/>
      <c r="J238" s="257"/>
      <c r="K238" s="258"/>
      <c r="O238" s="259">
        <v>1</v>
      </c>
    </row>
    <row r="239" spans="1:80" x14ac:dyDescent="0.2">
      <c r="A239" s="260">
        <v>46</v>
      </c>
      <c r="B239" s="261" t="s">
        <v>407</v>
      </c>
      <c r="C239" s="262" t="s">
        <v>408</v>
      </c>
      <c r="D239" s="263" t="s">
        <v>290</v>
      </c>
      <c r="E239" s="264">
        <v>1</v>
      </c>
      <c r="F239" s="264">
        <v>0</v>
      </c>
      <c r="G239" s="265">
        <f>E239*F239</f>
        <v>0</v>
      </c>
      <c r="H239" s="266">
        <v>1.0000000000000001E-5</v>
      </c>
      <c r="I239" s="267">
        <f>E239*H239</f>
        <v>1.0000000000000001E-5</v>
      </c>
      <c r="J239" s="266">
        <v>0</v>
      </c>
      <c r="K239" s="267">
        <f>E239*J239</f>
        <v>0</v>
      </c>
      <c r="O239" s="259">
        <v>2</v>
      </c>
      <c r="AA239" s="232">
        <v>1</v>
      </c>
      <c r="AB239" s="232">
        <v>7</v>
      </c>
      <c r="AC239" s="232">
        <v>7</v>
      </c>
      <c r="AZ239" s="232">
        <v>2</v>
      </c>
      <c r="BA239" s="232">
        <f>IF(AZ239=1,G239,0)</f>
        <v>0</v>
      </c>
      <c r="BB239" s="232">
        <f>IF(AZ239=2,G239,0)</f>
        <v>0</v>
      </c>
      <c r="BC239" s="232">
        <f>IF(AZ239=3,G239,0)</f>
        <v>0</v>
      </c>
      <c r="BD239" s="232">
        <f>IF(AZ239=4,G239,0)</f>
        <v>0</v>
      </c>
      <c r="BE239" s="232">
        <f>IF(AZ239=5,G239,0)</f>
        <v>0</v>
      </c>
      <c r="CA239" s="259">
        <v>1</v>
      </c>
      <c r="CB239" s="259">
        <v>7</v>
      </c>
    </row>
    <row r="240" spans="1:80" x14ac:dyDescent="0.2">
      <c r="A240" s="268"/>
      <c r="B240" s="272"/>
      <c r="C240" s="327" t="s">
        <v>98</v>
      </c>
      <c r="D240" s="328"/>
      <c r="E240" s="273">
        <v>1</v>
      </c>
      <c r="F240" s="274"/>
      <c r="G240" s="275"/>
      <c r="H240" s="276"/>
      <c r="I240" s="270"/>
      <c r="J240" s="277"/>
      <c r="K240" s="270"/>
      <c r="M240" s="271">
        <v>1</v>
      </c>
      <c r="O240" s="259"/>
    </row>
    <row r="241" spans="1:80" ht="22.5" x14ac:dyDescent="0.2">
      <c r="A241" s="260">
        <v>47</v>
      </c>
      <c r="B241" s="261" t="s">
        <v>409</v>
      </c>
      <c r="C241" s="262" t="s">
        <v>410</v>
      </c>
      <c r="D241" s="263" t="s">
        <v>290</v>
      </c>
      <c r="E241" s="264">
        <v>1</v>
      </c>
      <c r="F241" s="264">
        <v>0</v>
      </c>
      <c r="G241" s="265">
        <f>E241*F241</f>
        <v>0</v>
      </c>
      <c r="H241" s="266">
        <v>5.0000000000000001E-4</v>
      </c>
      <c r="I241" s="267">
        <f>E241*H241</f>
        <v>5.0000000000000001E-4</v>
      </c>
      <c r="J241" s="266">
        <v>0</v>
      </c>
      <c r="K241" s="267">
        <f>E241*J241</f>
        <v>0</v>
      </c>
      <c r="O241" s="259">
        <v>2</v>
      </c>
      <c r="AA241" s="232">
        <v>1</v>
      </c>
      <c r="AB241" s="232">
        <v>7</v>
      </c>
      <c r="AC241" s="232">
        <v>7</v>
      </c>
      <c r="AZ241" s="232">
        <v>2</v>
      </c>
      <c r="BA241" s="232">
        <f>IF(AZ241=1,G241,0)</f>
        <v>0</v>
      </c>
      <c r="BB241" s="232">
        <f>IF(AZ241=2,G241,0)</f>
        <v>0</v>
      </c>
      <c r="BC241" s="232">
        <f>IF(AZ241=3,G241,0)</f>
        <v>0</v>
      </c>
      <c r="BD241" s="232">
        <f>IF(AZ241=4,G241,0)</f>
        <v>0</v>
      </c>
      <c r="BE241" s="232">
        <f>IF(AZ241=5,G241,0)</f>
        <v>0</v>
      </c>
      <c r="CA241" s="259">
        <v>1</v>
      </c>
      <c r="CB241" s="259">
        <v>7</v>
      </c>
    </row>
    <row r="242" spans="1:80" x14ac:dyDescent="0.2">
      <c r="A242" s="268"/>
      <c r="B242" s="269"/>
      <c r="C242" s="334" t="s">
        <v>411</v>
      </c>
      <c r="D242" s="335"/>
      <c r="E242" s="335"/>
      <c r="F242" s="335"/>
      <c r="G242" s="336"/>
      <c r="I242" s="270"/>
      <c r="K242" s="270"/>
      <c r="L242" s="271" t="s">
        <v>411</v>
      </c>
      <c r="O242" s="259">
        <v>3</v>
      </c>
    </row>
    <row r="243" spans="1:80" x14ac:dyDescent="0.2">
      <c r="A243" s="268"/>
      <c r="B243" s="272"/>
      <c r="C243" s="327" t="s">
        <v>98</v>
      </c>
      <c r="D243" s="328"/>
      <c r="E243" s="273">
        <v>1</v>
      </c>
      <c r="F243" s="274"/>
      <c r="G243" s="275"/>
      <c r="H243" s="276"/>
      <c r="I243" s="270"/>
      <c r="J243" s="277"/>
      <c r="K243" s="270"/>
      <c r="M243" s="271">
        <v>1</v>
      </c>
      <c r="O243" s="259"/>
    </row>
    <row r="244" spans="1:80" x14ac:dyDescent="0.2">
      <c r="A244" s="260">
        <v>48</v>
      </c>
      <c r="B244" s="261" t="s">
        <v>412</v>
      </c>
      <c r="C244" s="262" t="s">
        <v>413</v>
      </c>
      <c r="D244" s="263" t="s">
        <v>290</v>
      </c>
      <c r="E244" s="264">
        <v>8</v>
      </c>
      <c r="F244" s="264">
        <v>0</v>
      </c>
      <c r="G244" s="265">
        <f>E244*F244</f>
        <v>0</v>
      </c>
      <c r="H244" s="266">
        <v>3.5000000000000001E-3</v>
      </c>
      <c r="I244" s="267">
        <f>E244*H244</f>
        <v>2.8000000000000001E-2</v>
      </c>
      <c r="J244" s="266">
        <v>0</v>
      </c>
      <c r="K244" s="267">
        <f>E244*J244</f>
        <v>0</v>
      </c>
      <c r="O244" s="259">
        <v>2</v>
      </c>
      <c r="AA244" s="232">
        <v>1</v>
      </c>
      <c r="AB244" s="232">
        <v>7</v>
      </c>
      <c r="AC244" s="232">
        <v>7</v>
      </c>
      <c r="AZ244" s="232">
        <v>2</v>
      </c>
      <c r="BA244" s="232">
        <f>IF(AZ244=1,G244,0)</f>
        <v>0</v>
      </c>
      <c r="BB244" s="232">
        <f>IF(AZ244=2,G244,0)</f>
        <v>0</v>
      </c>
      <c r="BC244" s="232">
        <f>IF(AZ244=3,G244,0)</f>
        <v>0</v>
      </c>
      <c r="BD244" s="232">
        <f>IF(AZ244=4,G244,0)</f>
        <v>0</v>
      </c>
      <c r="BE244" s="232">
        <f>IF(AZ244=5,G244,0)</f>
        <v>0</v>
      </c>
      <c r="CA244" s="259">
        <v>1</v>
      </c>
      <c r="CB244" s="259">
        <v>7</v>
      </c>
    </row>
    <row r="245" spans="1:80" x14ac:dyDescent="0.2">
      <c r="A245" s="268"/>
      <c r="B245" s="269"/>
      <c r="C245" s="334"/>
      <c r="D245" s="335"/>
      <c r="E245" s="335"/>
      <c r="F245" s="335"/>
      <c r="G245" s="336"/>
      <c r="I245" s="270"/>
      <c r="K245" s="270"/>
      <c r="L245" s="271"/>
      <c r="O245" s="259">
        <v>3</v>
      </c>
    </row>
    <row r="246" spans="1:80" x14ac:dyDescent="0.2">
      <c r="A246" s="268"/>
      <c r="B246" s="272"/>
      <c r="C246" s="327" t="s">
        <v>414</v>
      </c>
      <c r="D246" s="328"/>
      <c r="E246" s="273">
        <v>8</v>
      </c>
      <c r="F246" s="274"/>
      <c r="G246" s="275"/>
      <c r="H246" s="276"/>
      <c r="I246" s="270"/>
      <c r="J246" s="277"/>
      <c r="K246" s="270"/>
      <c r="M246" s="271">
        <v>8</v>
      </c>
      <c r="O246" s="259"/>
    </row>
    <row r="247" spans="1:80" x14ac:dyDescent="0.2">
      <c r="A247" s="260">
        <v>49</v>
      </c>
      <c r="B247" s="261" t="s">
        <v>415</v>
      </c>
      <c r="C247" s="262" t="s">
        <v>416</v>
      </c>
      <c r="D247" s="263" t="s">
        <v>290</v>
      </c>
      <c r="E247" s="264">
        <v>1</v>
      </c>
      <c r="F247" s="264">
        <v>0</v>
      </c>
      <c r="G247" s="265">
        <f>E247*F247</f>
        <v>0</v>
      </c>
      <c r="H247" s="266">
        <v>2.3900000000000002E-3</v>
      </c>
      <c r="I247" s="267">
        <f>E247*H247</f>
        <v>2.3900000000000002E-3</v>
      </c>
      <c r="J247" s="266"/>
      <c r="K247" s="267">
        <f>E247*J247</f>
        <v>0</v>
      </c>
      <c r="O247" s="259">
        <v>2</v>
      </c>
      <c r="AA247" s="232">
        <v>3</v>
      </c>
      <c r="AB247" s="232">
        <v>7</v>
      </c>
      <c r="AC247" s="232">
        <v>54917030</v>
      </c>
      <c r="AZ247" s="232">
        <v>2</v>
      </c>
      <c r="BA247" s="232">
        <f>IF(AZ247=1,G247,0)</f>
        <v>0</v>
      </c>
      <c r="BB247" s="232">
        <f>IF(AZ247=2,G247,0)</f>
        <v>0</v>
      </c>
      <c r="BC247" s="232">
        <f>IF(AZ247=3,G247,0)</f>
        <v>0</v>
      </c>
      <c r="BD247" s="232">
        <f>IF(AZ247=4,G247,0)</f>
        <v>0</v>
      </c>
      <c r="BE247" s="232">
        <f>IF(AZ247=5,G247,0)</f>
        <v>0</v>
      </c>
      <c r="CA247" s="259">
        <v>3</v>
      </c>
      <c r="CB247" s="259">
        <v>7</v>
      </c>
    </row>
    <row r="248" spans="1:80" x14ac:dyDescent="0.2">
      <c r="A248" s="268"/>
      <c r="B248" s="272"/>
      <c r="C248" s="327" t="s">
        <v>98</v>
      </c>
      <c r="D248" s="328"/>
      <c r="E248" s="273">
        <v>1</v>
      </c>
      <c r="F248" s="274"/>
      <c r="G248" s="275"/>
      <c r="H248" s="276"/>
      <c r="I248" s="270"/>
      <c r="J248" s="277"/>
      <c r="K248" s="270"/>
      <c r="M248" s="271">
        <v>1</v>
      </c>
      <c r="O248" s="259"/>
    </row>
    <row r="249" spans="1:80" x14ac:dyDescent="0.2">
      <c r="A249" s="260">
        <v>50</v>
      </c>
      <c r="B249" s="261" t="s">
        <v>417</v>
      </c>
      <c r="C249" s="262" t="s">
        <v>418</v>
      </c>
      <c r="D249" s="263" t="s">
        <v>12</v>
      </c>
      <c r="E249" s="264"/>
      <c r="F249" s="264">
        <v>0</v>
      </c>
      <c r="G249" s="265">
        <f>E249*F249</f>
        <v>0</v>
      </c>
      <c r="H249" s="266">
        <v>0</v>
      </c>
      <c r="I249" s="267">
        <f>E249*H249</f>
        <v>0</v>
      </c>
      <c r="J249" s="266"/>
      <c r="K249" s="267">
        <f>E249*J249</f>
        <v>0</v>
      </c>
      <c r="O249" s="259">
        <v>2</v>
      </c>
      <c r="AA249" s="232">
        <v>7</v>
      </c>
      <c r="AB249" s="232">
        <v>1002</v>
      </c>
      <c r="AC249" s="232">
        <v>5</v>
      </c>
      <c r="AZ249" s="232">
        <v>2</v>
      </c>
      <c r="BA249" s="232">
        <f>IF(AZ249=1,G249,0)</f>
        <v>0</v>
      </c>
      <c r="BB249" s="232">
        <f>IF(AZ249=2,G249,0)</f>
        <v>0</v>
      </c>
      <c r="BC249" s="232">
        <f>IF(AZ249=3,G249,0)</f>
        <v>0</v>
      </c>
      <c r="BD249" s="232">
        <f>IF(AZ249=4,G249,0)</f>
        <v>0</v>
      </c>
      <c r="BE249" s="232">
        <f>IF(AZ249=5,G249,0)</f>
        <v>0</v>
      </c>
      <c r="CA249" s="259">
        <v>7</v>
      </c>
      <c r="CB249" s="259">
        <v>1002</v>
      </c>
    </row>
    <row r="250" spans="1:80" x14ac:dyDescent="0.2">
      <c r="A250" s="278"/>
      <c r="B250" s="279" t="s">
        <v>100</v>
      </c>
      <c r="C250" s="280" t="s">
        <v>406</v>
      </c>
      <c r="D250" s="281"/>
      <c r="E250" s="282"/>
      <c r="F250" s="283"/>
      <c r="G250" s="284">
        <f>SUM(G238:G249)</f>
        <v>0</v>
      </c>
      <c r="H250" s="285"/>
      <c r="I250" s="286">
        <f>SUM(I238:I249)</f>
        <v>3.09E-2</v>
      </c>
      <c r="J250" s="285"/>
      <c r="K250" s="286">
        <f>SUM(K238:K249)</f>
        <v>0</v>
      </c>
      <c r="O250" s="259">
        <v>4</v>
      </c>
      <c r="BA250" s="287">
        <f>SUM(BA238:BA249)</f>
        <v>0</v>
      </c>
      <c r="BB250" s="287">
        <f>SUM(BB238:BB249)</f>
        <v>0</v>
      </c>
      <c r="BC250" s="287">
        <f>SUM(BC238:BC249)</f>
        <v>0</v>
      </c>
      <c r="BD250" s="287">
        <f>SUM(BD238:BD249)</f>
        <v>0</v>
      </c>
      <c r="BE250" s="287">
        <f>SUM(BE238:BE249)</f>
        <v>0</v>
      </c>
    </row>
    <row r="251" spans="1:80" x14ac:dyDescent="0.2">
      <c r="A251" s="249" t="s">
        <v>97</v>
      </c>
      <c r="B251" s="250" t="s">
        <v>419</v>
      </c>
      <c r="C251" s="251" t="s">
        <v>420</v>
      </c>
      <c r="D251" s="252"/>
      <c r="E251" s="253"/>
      <c r="F251" s="253"/>
      <c r="G251" s="254"/>
      <c r="H251" s="255"/>
      <c r="I251" s="256"/>
      <c r="J251" s="257"/>
      <c r="K251" s="258"/>
      <c r="O251" s="259">
        <v>1</v>
      </c>
    </row>
    <row r="252" spans="1:80" x14ac:dyDescent="0.2">
      <c r="A252" s="260">
        <v>51</v>
      </c>
      <c r="B252" s="261" t="s">
        <v>422</v>
      </c>
      <c r="C252" s="262" t="s">
        <v>423</v>
      </c>
      <c r="D252" s="263" t="s">
        <v>175</v>
      </c>
      <c r="E252" s="264">
        <v>23.3</v>
      </c>
      <c r="F252" s="264">
        <v>0</v>
      </c>
      <c r="G252" s="265">
        <f>E252*F252</f>
        <v>0</v>
      </c>
      <c r="H252" s="266">
        <v>0</v>
      </c>
      <c r="I252" s="267">
        <f>E252*H252</f>
        <v>0</v>
      </c>
      <c r="J252" s="266">
        <v>0</v>
      </c>
      <c r="K252" s="267">
        <f>E252*J252</f>
        <v>0</v>
      </c>
      <c r="O252" s="259">
        <v>2</v>
      </c>
      <c r="AA252" s="232">
        <v>1</v>
      </c>
      <c r="AB252" s="232">
        <v>0</v>
      </c>
      <c r="AC252" s="232">
        <v>0</v>
      </c>
      <c r="AZ252" s="232">
        <v>2</v>
      </c>
      <c r="BA252" s="232">
        <f>IF(AZ252=1,G252,0)</f>
        <v>0</v>
      </c>
      <c r="BB252" s="232">
        <f>IF(AZ252=2,G252,0)</f>
        <v>0</v>
      </c>
      <c r="BC252" s="232">
        <f>IF(AZ252=3,G252,0)</f>
        <v>0</v>
      </c>
      <c r="BD252" s="232">
        <f>IF(AZ252=4,G252,0)</f>
        <v>0</v>
      </c>
      <c r="BE252" s="232">
        <f>IF(AZ252=5,G252,0)</f>
        <v>0</v>
      </c>
      <c r="CA252" s="259">
        <v>1</v>
      </c>
      <c r="CB252" s="259">
        <v>0</v>
      </c>
    </row>
    <row r="253" spans="1:80" x14ac:dyDescent="0.2">
      <c r="A253" s="268"/>
      <c r="B253" s="269"/>
      <c r="C253" s="334" t="s">
        <v>424</v>
      </c>
      <c r="D253" s="335"/>
      <c r="E253" s="335"/>
      <c r="F253" s="335"/>
      <c r="G253" s="336"/>
      <c r="I253" s="270"/>
      <c r="K253" s="270"/>
      <c r="L253" s="271" t="s">
        <v>424</v>
      </c>
      <c r="O253" s="259">
        <v>3</v>
      </c>
    </row>
    <row r="254" spans="1:80" x14ac:dyDescent="0.2">
      <c r="A254" s="268"/>
      <c r="B254" s="272"/>
      <c r="C254" s="327" t="s">
        <v>425</v>
      </c>
      <c r="D254" s="328"/>
      <c r="E254" s="273">
        <v>23.3</v>
      </c>
      <c r="F254" s="274"/>
      <c r="G254" s="275"/>
      <c r="H254" s="276"/>
      <c r="I254" s="270"/>
      <c r="J254" s="277"/>
      <c r="K254" s="270"/>
      <c r="M254" s="271" t="s">
        <v>425</v>
      </c>
      <c r="O254" s="259"/>
    </row>
    <row r="255" spans="1:80" x14ac:dyDescent="0.2">
      <c r="A255" s="260">
        <v>52</v>
      </c>
      <c r="B255" s="261" t="s">
        <v>426</v>
      </c>
      <c r="C255" s="262" t="s">
        <v>427</v>
      </c>
      <c r="D255" s="263" t="s">
        <v>264</v>
      </c>
      <c r="E255" s="264">
        <v>22.94</v>
      </c>
      <c r="F255" s="264">
        <v>0</v>
      </c>
      <c r="G255" s="265">
        <f>E255*F255</f>
        <v>0</v>
      </c>
      <c r="H255" s="266">
        <v>0</v>
      </c>
      <c r="I255" s="267">
        <f>E255*H255</f>
        <v>0</v>
      </c>
      <c r="J255" s="266">
        <v>0</v>
      </c>
      <c r="K255" s="267">
        <f>E255*J255</f>
        <v>0</v>
      </c>
      <c r="O255" s="259">
        <v>2</v>
      </c>
      <c r="AA255" s="232">
        <v>1</v>
      </c>
      <c r="AB255" s="232">
        <v>7</v>
      </c>
      <c r="AC255" s="232">
        <v>7</v>
      </c>
      <c r="AZ255" s="232">
        <v>2</v>
      </c>
      <c r="BA255" s="232">
        <f>IF(AZ255=1,G255,0)</f>
        <v>0</v>
      </c>
      <c r="BB255" s="232">
        <f>IF(AZ255=2,G255,0)</f>
        <v>0</v>
      </c>
      <c r="BC255" s="232">
        <f>IF(AZ255=3,G255,0)</f>
        <v>0</v>
      </c>
      <c r="BD255" s="232">
        <f>IF(AZ255=4,G255,0)</f>
        <v>0</v>
      </c>
      <c r="BE255" s="232">
        <f>IF(AZ255=5,G255,0)</f>
        <v>0</v>
      </c>
      <c r="CA255" s="259">
        <v>1</v>
      </c>
      <c r="CB255" s="259">
        <v>7</v>
      </c>
    </row>
    <row r="256" spans="1:80" x14ac:dyDescent="0.2">
      <c r="A256" s="268"/>
      <c r="B256" s="272"/>
      <c r="C256" s="327" t="s">
        <v>428</v>
      </c>
      <c r="D256" s="328"/>
      <c r="E256" s="273">
        <v>27.68</v>
      </c>
      <c r="F256" s="274"/>
      <c r="G256" s="275"/>
      <c r="H256" s="276"/>
      <c r="I256" s="270"/>
      <c r="J256" s="277"/>
      <c r="K256" s="270"/>
      <c r="M256" s="271" t="s">
        <v>428</v>
      </c>
      <c r="O256" s="259"/>
    </row>
    <row r="257" spans="1:80" x14ac:dyDescent="0.2">
      <c r="A257" s="268"/>
      <c r="B257" s="272"/>
      <c r="C257" s="327" t="s">
        <v>429</v>
      </c>
      <c r="D257" s="328"/>
      <c r="E257" s="273">
        <v>-4.74</v>
      </c>
      <c r="F257" s="274"/>
      <c r="G257" s="275"/>
      <c r="H257" s="276"/>
      <c r="I257" s="270"/>
      <c r="J257" s="277"/>
      <c r="K257" s="270"/>
      <c r="M257" s="271" t="s">
        <v>429</v>
      </c>
      <c r="O257" s="259"/>
    </row>
    <row r="258" spans="1:80" x14ac:dyDescent="0.2">
      <c r="A258" s="260">
        <v>53</v>
      </c>
      <c r="B258" s="261" t="s">
        <v>430</v>
      </c>
      <c r="C258" s="262" t="s">
        <v>431</v>
      </c>
      <c r="D258" s="263" t="s">
        <v>264</v>
      </c>
      <c r="E258" s="264">
        <v>27.68</v>
      </c>
      <c r="F258" s="264">
        <v>0</v>
      </c>
      <c r="G258" s="265">
        <f>E258*F258</f>
        <v>0</v>
      </c>
      <c r="H258" s="266">
        <v>3.0000000000000001E-5</v>
      </c>
      <c r="I258" s="267">
        <f>E258*H258</f>
        <v>8.3040000000000002E-4</v>
      </c>
      <c r="J258" s="266">
        <v>0</v>
      </c>
      <c r="K258" s="267">
        <f>E258*J258</f>
        <v>0</v>
      </c>
      <c r="O258" s="259">
        <v>2</v>
      </c>
      <c r="AA258" s="232">
        <v>1</v>
      </c>
      <c r="AB258" s="232">
        <v>0</v>
      </c>
      <c r="AC258" s="232">
        <v>0</v>
      </c>
      <c r="AZ258" s="232">
        <v>2</v>
      </c>
      <c r="BA258" s="232">
        <f>IF(AZ258=1,G258,0)</f>
        <v>0</v>
      </c>
      <c r="BB258" s="232">
        <f>IF(AZ258=2,G258,0)</f>
        <v>0</v>
      </c>
      <c r="BC258" s="232">
        <f>IF(AZ258=3,G258,0)</f>
        <v>0</v>
      </c>
      <c r="BD258" s="232">
        <f>IF(AZ258=4,G258,0)</f>
        <v>0</v>
      </c>
      <c r="BE258" s="232">
        <f>IF(AZ258=5,G258,0)</f>
        <v>0</v>
      </c>
      <c r="CA258" s="259">
        <v>1</v>
      </c>
      <c r="CB258" s="259">
        <v>0</v>
      </c>
    </row>
    <row r="259" spans="1:80" x14ac:dyDescent="0.2">
      <c r="A259" s="268"/>
      <c r="B259" s="272"/>
      <c r="C259" s="327" t="s">
        <v>428</v>
      </c>
      <c r="D259" s="328"/>
      <c r="E259" s="273">
        <v>27.68</v>
      </c>
      <c r="F259" s="274"/>
      <c r="G259" s="275"/>
      <c r="H259" s="276"/>
      <c r="I259" s="270"/>
      <c r="J259" s="277"/>
      <c r="K259" s="270"/>
      <c r="M259" s="271" t="s">
        <v>428</v>
      </c>
      <c r="O259" s="259"/>
    </row>
    <row r="260" spans="1:80" x14ac:dyDescent="0.2">
      <c r="A260" s="260">
        <v>54</v>
      </c>
      <c r="B260" s="261" t="s">
        <v>432</v>
      </c>
      <c r="C260" s="262" t="s">
        <v>433</v>
      </c>
      <c r="D260" s="263" t="s">
        <v>264</v>
      </c>
      <c r="E260" s="264">
        <v>27.68</v>
      </c>
      <c r="F260" s="264">
        <v>0</v>
      </c>
      <c r="G260" s="265">
        <f>E260*F260</f>
        <v>0</v>
      </c>
      <c r="H260" s="266">
        <v>2.2000000000000001E-4</v>
      </c>
      <c r="I260" s="267">
        <f>E260*H260</f>
        <v>6.0896000000000006E-3</v>
      </c>
      <c r="J260" s="266">
        <v>0</v>
      </c>
      <c r="K260" s="267">
        <f>E260*J260</f>
        <v>0</v>
      </c>
      <c r="O260" s="259">
        <v>2</v>
      </c>
      <c r="AA260" s="232">
        <v>1</v>
      </c>
      <c r="AB260" s="232">
        <v>7</v>
      </c>
      <c r="AC260" s="232">
        <v>7</v>
      </c>
      <c r="AZ260" s="232">
        <v>2</v>
      </c>
      <c r="BA260" s="232">
        <f>IF(AZ260=1,G260,0)</f>
        <v>0</v>
      </c>
      <c r="BB260" s="232">
        <f>IF(AZ260=2,G260,0)</f>
        <v>0</v>
      </c>
      <c r="BC260" s="232">
        <f>IF(AZ260=3,G260,0)</f>
        <v>0</v>
      </c>
      <c r="BD260" s="232">
        <f>IF(AZ260=4,G260,0)</f>
        <v>0</v>
      </c>
      <c r="BE260" s="232">
        <f>IF(AZ260=5,G260,0)</f>
        <v>0</v>
      </c>
      <c r="CA260" s="259">
        <v>1</v>
      </c>
      <c r="CB260" s="259">
        <v>7</v>
      </c>
    </row>
    <row r="261" spans="1:80" x14ac:dyDescent="0.2">
      <c r="A261" s="268"/>
      <c r="B261" s="269"/>
      <c r="C261" s="334"/>
      <c r="D261" s="335"/>
      <c r="E261" s="335"/>
      <c r="F261" s="335"/>
      <c r="G261" s="336"/>
      <c r="I261" s="270"/>
      <c r="K261" s="270"/>
      <c r="L261" s="271"/>
      <c r="O261" s="259">
        <v>3</v>
      </c>
    </row>
    <row r="262" spans="1:80" x14ac:dyDescent="0.2">
      <c r="A262" s="268"/>
      <c r="B262" s="272"/>
      <c r="C262" s="327" t="s">
        <v>428</v>
      </c>
      <c r="D262" s="328"/>
      <c r="E262" s="273">
        <v>27.68</v>
      </c>
      <c r="F262" s="274"/>
      <c r="G262" s="275"/>
      <c r="H262" s="276"/>
      <c r="I262" s="270"/>
      <c r="J262" s="277"/>
      <c r="K262" s="270"/>
      <c r="M262" s="271" t="s">
        <v>428</v>
      </c>
      <c r="O262" s="259"/>
    </row>
    <row r="263" spans="1:80" x14ac:dyDescent="0.2">
      <c r="A263" s="260">
        <v>55</v>
      </c>
      <c r="B263" s="261" t="s">
        <v>434</v>
      </c>
      <c r="C263" s="262" t="s">
        <v>435</v>
      </c>
      <c r="D263" s="263" t="s">
        <v>175</v>
      </c>
      <c r="E263" s="264">
        <v>23.3</v>
      </c>
      <c r="F263" s="264">
        <v>0</v>
      </c>
      <c r="G263" s="265">
        <f>E263*F263</f>
        <v>0</v>
      </c>
      <c r="H263" s="266">
        <v>0</v>
      </c>
      <c r="I263" s="267">
        <f>E263*H263</f>
        <v>0</v>
      </c>
      <c r="J263" s="266">
        <v>-1E-3</v>
      </c>
      <c r="K263" s="267">
        <f>E263*J263</f>
        <v>-2.3300000000000001E-2</v>
      </c>
      <c r="O263" s="259">
        <v>2</v>
      </c>
      <c r="AA263" s="232">
        <v>1</v>
      </c>
      <c r="AB263" s="232">
        <v>7</v>
      </c>
      <c r="AC263" s="232">
        <v>7</v>
      </c>
      <c r="AZ263" s="232">
        <v>2</v>
      </c>
      <c r="BA263" s="232">
        <f>IF(AZ263=1,G263,0)</f>
        <v>0</v>
      </c>
      <c r="BB263" s="232">
        <f>IF(AZ263=2,G263,0)</f>
        <v>0</v>
      </c>
      <c r="BC263" s="232">
        <f>IF(AZ263=3,G263,0)</f>
        <v>0</v>
      </c>
      <c r="BD263" s="232">
        <f>IF(AZ263=4,G263,0)</f>
        <v>0</v>
      </c>
      <c r="BE263" s="232">
        <f>IF(AZ263=5,G263,0)</f>
        <v>0</v>
      </c>
      <c r="CA263" s="259">
        <v>1</v>
      </c>
      <c r="CB263" s="259">
        <v>7</v>
      </c>
    </row>
    <row r="264" spans="1:80" x14ac:dyDescent="0.2">
      <c r="A264" s="268"/>
      <c r="B264" s="272"/>
      <c r="C264" s="327" t="s">
        <v>425</v>
      </c>
      <c r="D264" s="328"/>
      <c r="E264" s="273">
        <v>23.3</v>
      </c>
      <c r="F264" s="274"/>
      <c r="G264" s="275"/>
      <c r="H264" s="276"/>
      <c r="I264" s="270"/>
      <c r="J264" s="277"/>
      <c r="K264" s="270"/>
      <c r="M264" s="271" t="s">
        <v>425</v>
      </c>
      <c r="O264" s="259"/>
    </row>
    <row r="265" spans="1:80" x14ac:dyDescent="0.2">
      <c r="A265" s="260">
        <v>56</v>
      </c>
      <c r="B265" s="261" t="s">
        <v>436</v>
      </c>
      <c r="C265" s="262" t="s">
        <v>437</v>
      </c>
      <c r="D265" s="263" t="s">
        <v>175</v>
      </c>
      <c r="E265" s="264">
        <v>23.3</v>
      </c>
      <c r="F265" s="264">
        <v>0</v>
      </c>
      <c r="G265" s="265">
        <f>E265*F265</f>
        <v>0</v>
      </c>
      <c r="H265" s="266">
        <v>4.0000000000000002E-4</v>
      </c>
      <c r="I265" s="267">
        <f>E265*H265</f>
        <v>9.3200000000000002E-3</v>
      </c>
      <c r="J265" s="266">
        <v>0</v>
      </c>
      <c r="K265" s="267">
        <f>E265*J265</f>
        <v>0</v>
      </c>
      <c r="O265" s="259">
        <v>2</v>
      </c>
      <c r="AA265" s="232">
        <v>1</v>
      </c>
      <c r="AB265" s="232">
        <v>7</v>
      </c>
      <c r="AC265" s="232">
        <v>7</v>
      </c>
      <c r="AZ265" s="232">
        <v>2</v>
      </c>
      <c r="BA265" s="232">
        <f>IF(AZ265=1,G265,0)</f>
        <v>0</v>
      </c>
      <c r="BB265" s="232">
        <f>IF(AZ265=2,G265,0)</f>
        <v>0</v>
      </c>
      <c r="BC265" s="232">
        <f>IF(AZ265=3,G265,0)</f>
        <v>0</v>
      </c>
      <c r="BD265" s="232">
        <f>IF(AZ265=4,G265,0)</f>
        <v>0</v>
      </c>
      <c r="BE265" s="232">
        <f>IF(AZ265=5,G265,0)</f>
        <v>0</v>
      </c>
      <c r="CA265" s="259">
        <v>1</v>
      </c>
      <c r="CB265" s="259">
        <v>7</v>
      </c>
    </row>
    <row r="266" spans="1:80" x14ac:dyDescent="0.2">
      <c r="A266" s="268"/>
      <c r="B266" s="269"/>
      <c r="C266" s="334"/>
      <c r="D266" s="335"/>
      <c r="E266" s="335"/>
      <c r="F266" s="335"/>
      <c r="G266" s="336"/>
      <c r="I266" s="270"/>
      <c r="K266" s="270"/>
      <c r="L266" s="271"/>
      <c r="O266" s="259">
        <v>3</v>
      </c>
    </row>
    <row r="267" spans="1:80" x14ac:dyDescent="0.2">
      <c r="A267" s="268"/>
      <c r="B267" s="272"/>
      <c r="C267" s="327" t="s">
        <v>425</v>
      </c>
      <c r="D267" s="328"/>
      <c r="E267" s="273">
        <v>23.3</v>
      </c>
      <c r="F267" s="274"/>
      <c r="G267" s="275"/>
      <c r="H267" s="276"/>
      <c r="I267" s="270"/>
      <c r="J267" s="277"/>
      <c r="K267" s="270"/>
      <c r="M267" s="271" t="s">
        <v>425</v>
      </c>
      <c r="O267" s="259"/>
    </row>
    <row r="268" spans="1:80" x14ac:dyDescent="0.2">
      <c r="A268" s="260">
        <v>57</v>
      </c>
      <c r="B268" s="261" t="s">
        <v>438</v>
      </c>
      <c r="C268" s="262" t="s">
        <v>439</v>
      </c>
      <c r="D268" s="263" t="s">
        <v>175</v>
      </c>
      <c r="E268" s="264">
        <v>23.3</v>
      </c>
      <c r="F268" s="264">
        <v>0</v>
      </c>
      <c r="G268" s="265">
        <f>E268*F268</f>
        <v>0</v>
      </c>
      <c r="H268" s="266">
        <v>0</v>
      </c>
      <c r="I268" s="267">
        <f>E268*H268</f>
        <v>0</v>
      </c>
      <c r="J268" s="266">
        <v>0</v>
      </c>
      <c r="K268" s="267">
        <f>E268*J268</f>
        <v>0</v>
      </c>
      <c r="O268" s="259">
        <v>2</v>
      </c>
      <c r="AA268" s="232">
        <v>1</v>
      </c>
      <c r="AB268" s="232">
        <v>0</v>
      </c>
      <c r="AC268" s="232">
        <v>0</v>
      </c>
      <c r="AZ268" s="232">
        <v>2</v>
      </c>
      <c r="BA268" s="232">
        <f>IF(AZ268=1,G268,0)</f>
        <v>0</v>
      </c>
      <c r="BB268" s="232">
        <f>IF(AZ268=2,G268,0)</f>
        <v>0</v>
      </c>
      <c r="BC268" s="232">
        <f>IF(AZ268=3,G268,0)</f>
        <v>0</v>
      </c>
      <c r="BD268" s="232">
        <f>IF(AZ268=4,G268,0)</f>
        <v>0</v>
      </c>
      <c r="BE268" s="232">
        <f>IF(AZ268=5,G268,0)</f>
        <v>0</v>
      </c>
      <c r="CA268" s="259">
        <v>1</v>
      </c>
      <c r="CB268" s="259">
        <v>0</v>
      </c>
    </row>
    <row r="269" spans="1:80" x14ac:dyDescent="0.2">
      <c r="A269" s="268"/>
      <c r="B269" s="269"/>
      <c r="C269" s="334"/>
      <c r="D269" s="335"/>
      <c r="E269" s="335"/>
      <c r="F269" s="335"/>
      <c r="G269" s="336"/>
      <c r="I269" s="270"/>
      <c r="K269" s="270"/>
      <c r="L269" s="271"/>
      <c r="O269" s="259">
        <v>3</v>
      </c>
    </row>
    <row r="270" spans="1:80" x14ac:dyDescent="0.2">
      <c r="A270" s="268"/>
      <c r="B270" s="272"/>
      <c r="C270" s="327" t="s">
        <v>440</v>
      </c>
      <c r="D270" s="328"/>
      <c r="E270" s="273">
        <v>23.3</v>
      </c>
      <c r="F270" s="274"/>
      <c r="G270" s="275"/>
      <c r="H270" s="276"/>
      <c r="I270" s="270"/>
      <c r="J270" s="277"/>
      <c r="K270" s="270"/>
      <c r="M270" s="271" t="s">
        <v>440</v>
      </c>
      <c r="O270" s="259"/>
    </row>
    <row r="271" spans="1:80" ht="22.5" x14ac:dyDescent="0.2">
      <c r="A271" s="260">
        <v>58</v>
      </c>
      <c r="B271" s="261" t="s">
        <v>441</v>
      </c>
      <c r="C271" s="262" t="s">
        <v>442</v>
      </c>
      <c r="D271" s="263" t="s">
        <v>264</v>
      </c>
      <c r="E271" s="264">
        <v>43.99</v>
      </c>
      <c r="F271" s="264">
        <v>0</v>
      </c>
      <c r="G271" s="265">
        <f>E271*F271</f>
        <v>0</v>
      </c>
      <c r="H271" s="266">
        <v>4.0000000000000003E-5</v>
      </c>
      <c r="I271" s="267">
        <f>E271*H271</f>
        <v>1.7596000000000003E-3</v>
      </c>
      <c r="J271" s="266">
        <v>0</v>
      </c>
      <c r="K271" s="267">
        <f>E271*J271</f>
        <v>0</v>
      </c>
      <c r="O271" s="259">
        <v>2</v>
      </c>
      <c r="AA271" s="232">
        <v>1</v>
      </c>
      <c r="AB271" s="232">
        <v>7</v>
      </c>
      <c r="AC271" s="232">
        <v>7</v>
      </c>
      <c r="AZ271" s="232">
        <v>2</v>
      </c>
      <c r="BA271" s="232">
        <f>IF(AZ271=1,G271,0)</f>
        <v>0</v>
      </c>
      <c r="BB271" s="232">
        <f>IF(AZ271=2,G271,0)</f>
        <v>0</v>
      </c>
      <c r="BC271" s="232">
        <f>IF(AZ271=3,G271,0)</f>
        <v>0</v>
      </c>
      <c r="BD271" s="232">
        <f>IF(AZ271=4,G271,0)</f>
        <v>0</v>
      </c>
      <c r="BE271" s="232">
        <f>IF(AZ271=5,G271,0)</f>
        <v>0</v>
      </c>
      <c r="CA271" s="259">
        <v>1</v>
      </c>
      <c r="CB271" s="259">
        <v>7</v>
      </c>
    </row>
    <row r="272" spans="1:80" x14ac:dyDescent="0.2">
      <c r="A272" s="268"/>
      <c r="B272" s="269"/>
      <c r="C272" s="334"/>
      <c r="D272" s="335"/>
      <c r="E272" s="335"/>
      <c r="F272" s="335"/>
      <c r="G272" s="336"/>
      <c r="I272" s="270"/>
      <c r="K272" s="270"/>
      <c r="L272" s="271"/>
      <c r="O272" s="259">
        <v>3</v>
      </c>
    </row>
    <row r="273" spans="1:80" x14ac:dyDescent="0.2">
      <c r="A273" s="268"/>
      <c r="B273" s="272"/>
      <c r="C273" s="327" t="s">
        <v>428</v>
      </c>
      <c r="D273" s="328"/>
      <c r="E273" s="273">
        <v>27.68</v>
      </c>
      <c r="F273" s="274"/>
      <c r="G273" s="275"/>
      <c r="H273" s="276"/>
      <c r="I273" s="270"/>
      <c r="J273" s="277"/>
      <c r="K273" s="270"/>
      <c r="M273" s="271" t="s">
        <v>428</v>
      </c>
      <c r="O273" s="259"/>
    </row>
    <row r="274" spans="1:80" x14ac:dyDescent="0.2">
      <c r="A274" s="268"/>
      <c r="B274" s="272"/>
      <c r="C274" s="327" t="s">
        <v>443</v>
      </c>
      <c r="D274" s="328"/>
      <c r="E274" s="273">
        <v>16.309999999999999</v>
      </c>
      <c r="F274" s="274"/>
      <c r="G274" s="275"/>
      <c r="H274" s="276"/>
      <c r="I274" s="270"/>
      <c r="J274" s="277"/>
      <c r="K274" s="270"/>
      <c r="M274" s="271" t="s">
        <v>443</v>
      </c>
      <c r="O274" s="259"/>
    </row>
    <row r="275" spans="1:80" x14ac:dyDescent="0.2">
      <c r="A275" s="260">
        <v>59</v>
      </c>
      <c r="B275" s="261" t="s">
        <v>444</v>
      </c>
      <c r="C275" s="262" t="s">
        <v>445</v>
      </c>
      <c r="D275" s="263" t="s">
        <v>264</v>
      </c>
      <c r="E275" s="264">
        <v>29.064</v>
      </c>
      <c r="F275" s="264">
        <v>0</v>
      </c>
      <c r="G275" s="265">
        <f>E275*F275</f>
        <v>0</v>
      </c>
      <c r="H275" s="266">
        <v>6.0000000000000002E-5</v>
      </c>
      <c r="I275" s="267">
        <f>E275*H275</f>
        <v>1.74384E-3</v>
      </c>
      <c r="J275" s="266"/>
      <c r="K275" s="267">
        <f>E275*J275</f>
        <v>0</v>
      </c>
      <c r="O275" s="259">
        <v>2</v>
      </c>
      <c r="AA275" s="232">
        <v>3</v>
      </c>
      <c r="AB275" s="232">
        <v>7</v>
      </c>
      <c r="AC275" s="232">
        <v>283424021</v>
      </c>
      <c r="AZ275" s="232">
        <v>2</v>
      </c>
      <c r="BA275" s="232">
        <f>IF(AZ275=1,G275,0)</f>
        <v>0</v>
      </c>
      <c r="BB275" s="232">
        <f>IF(AZ275=2,G275,0)</f>
        <v>0</v>
      </c>
      <c r="BC275" s="232">
        <f>IF(AZ275=3,G275,0)</f>
        <v>0</v>
      </c>
      <c r="BD275" s="232">
        <f>IF(AZ275=4,G275,0)</f>
        <v>0</v>
      </c>
      <c r="BE275" s="232">
        <f>IF(AZ275=5,G275,0)</f>
        <v>0</v>
      </c>
      <c r="CA275" s="259">
        <v>3</v>
      </c>
      <c r="CB275" s="259">
        <v>7</v>
      </c>
    </row>
    <row r="276" spans="1:80" x14ac:dyDescent="0.2">
      <c r="A276" s="268"/>
      <c r="B276" s="272"/>
      <c r="C276" s="327" t="s">
        <v>446</v>
      </c>
      <c r="D276" s="328"/>
      <c r="E276" s="273">
        <v>29.064</v>
      </c>
      <c r="F276" s="274"/>
      <c r="G276" s="275"/>
      <c r="H276" s="276"/>
      <c r="I276" s="270"/>
      <c r="J276" s="277"/>
      <c r="K276" s="270"/>
      <c r="M276" s="271" t="s">
        <v>446</v>
      </c>
      <c r="O276" s="259"/>
    </row>
    <row r="277" spans="1:80" x14ac:dyDescent="0.2">
      <c r="A277" s="260">
        <v>60</v>
      </c>
      <c r="B277" s="261" t="s">
        <v>447</v>
      </c>
      <c r="C277" s="262" t="s">
        <v>448</v>
      </c>
      <c r="D277" s="263" t="s">
        <v>175</v>
      </c>
      <c r="E277" s="264">
        <v>25.63</v>
      </c>
      <c r="F277" s="264">
        <v>0</v>
      </c>
      <c r="G277" s="265">
        <f>E277*F277</f>
        <v>0</v>
      </c>
      <c r="H277" s="266">
        <v>2.5999999999999999E-3</v>
      </c>
      <c r="I277" s="267">
        <f>E277*H277</f>
        <v>6.6637999999999989E-2</v>
      </c>
      <c r="J277" s="266"/>
      <c r="K277" s="267">
        <f>E277*J277</f>
        <v>0</v>
      </c>
      <c r="O277" s="259">
        <v>2</v>
      </c>
      <c r="AA277" s="232">
        <v>3</v>
      </c>
      <c r="AB277" s="232">
        <v>7</v>
      </c>
      <c r="AC277" s="232">
        <v>284123097</v>
      </c>
      <c r="AZ277" s="232">
        <v>2</v>
      </c>
      <c r="BA277" s="232">
        <f>IF(AZ277=1,G277,0)</f>
        <v>0</v>
      </c>
      <c r="BB277" s="232">
        <f>IF(AZ277=2,G277,0)</f>
        <v>0</v>
      </c>
      <c r="BC277" s="232">
        <f>IF(AZ277=3,G277,0)</f>
        <v>0</v>
      </c>
      <c r="BD277" s="232">
        <f>IF(AZ277=4,G277,0)</f>
        <v>0</v>
      </c>
      <c r="BE277" s="232">
        <f>IF(AZ277=5,G277,0)</f>
        <v>0</v>
      </c>
      <c r="CA277" s="259">
        <v>3</v>
      </c>
      <c r="CB277" s="259">
        <v>7</v>
      </c>
    </row>
    <row r="278" spans="1:80" x14ac:dyDescent="0.2">
      <c r="A278" s="268"/>
      <c r="B278" s="269"/>
      <c r="C278" s="334" t="s">
        <v>449</v>
      </c>
      <c r="D278" s="335"/>
      <c r="E278" s="335"/>
      <c r="F278" s="335"/>
      <c r="G278" s="336"/>
      <c r="I278" s="270"/>
      <c r="K278" s="270"/>
      <c r="L278" s="271" t="s">
        <v>449</v>
      </c>
      <c r="O278" s="259">
        <v>3</v>
      </c>
    </row>
    <row r="279" spans="1:80" x14ac:dyDescent="0.2">
      <c r="A279" s="268"/>
      <c r="B279" s="269"/>
      <c r="C279" s="334" t="s">
        <v>450</v>
      </c>
      <c r="D279" s="335"/>
      <c r="E279" s="335"/>
      <c r="F279" s="335"/>
      <c r="G279" s="336"/>
      <c r="I279" s="270"/>
      <c r="K279" s="270"/>
      <c r="L279" s="271" t="s">
        <v>450</v>
      </c>
      <c r="O279" s="259">
        <v>3</v>
      </c>
    </row>
    <row r="280" spans="1:80" x14ac:dyDescent="0.2">
      <c r="A280" s="268"/>
      <c r="B280" s="269"/>
      <c r="C280" s="334" t="s">
        <v>451</v>
      </c>
      <c r="D280" s="335"/>
      <c r="E280" s="335"/>
      <c r="F280" s="335"/>
      <c r="G280" s="336"/>
      <c r="I280" s="270"/>
      <c r="K280" s="270"/>
      <c r="L280" s="271" t="s">
        <v>451</v>
      </c>
      <c r="O280" s="259">
        <v>3</v>
      </c>
    </row>
    <row r="281" spans="1:80" x14ac:dyDescent="0.2">
      <c r="A281" s="268"/>
      <c r="B281" s="269"/>
      <c r="C281" s="334" t="s">
        <v>452</v>
      </c>
      <c r="D281" s="335"/>
      <c r="E281" s="335"/>
      <c r="F281" s="335"/>
      <c r="G281" s="336"/>
      <c r="I281" s="270"/>
      <c r="K281" s="270"/>
      <c r="L281" s="271" t="s">
        <v>452</v>
      </c>
      <c r="O281" s="259">
        <v>3</v>
      </c>
    </row>
    <row r="282" spans="1:80" x14ac:dyDescent="0.2">
      <c r="A282" s="268"/>
      <c r="B282" s="269"/>
      <c r="C282" s="334" t="s">
        <v>453</v>
      </c>
      <c r="D282" s="335"/>
      <c r="E282" s="335"/>
      <c r="F282" s="335"/>
      <c r="G282" s="336"/>
      <c r="I282" s="270"/>
      <c r="K282" s="270"/>
      <c r="L282" s="271" t="s">
        <v>453</v>
      </c>
      <c r="O282" s="259">
        <v>3</v>
      </c>
    </row>
    <row r="283" spans="1:80" x14ac:dyDescent="0.2">
      <c r="A283" s="268"/>
      <c r="B283" s="269"/>
      <c r="C283" s="334"/>
      <c r="D283" s="335"/>
      <c r="E283" s="335"/>
      <c r="F283" s="335"/>
      <c r="G283" s="336"/>
      <c r="I283" s="270"/>
      <c r="K283" s="270"/>
      <c r="L283" s="271"/>
      <c r="O283" s="259">
        <v>3</v>
      </c>
    </row>
    <row r="284" spans="1:80" x14ac:dyDescent="0.2">
      <c r="A284" s="268"/>
      <c r="B284" s="269"/>
      <c r="C284" s="334"/>
      <c r="D284" s="335"/>
      <c r="E284" s="335"/>
      <c r="F284" s="335"/>
      <c r="G284" s="336"/>
      <c r="I284" s="270"/>
      <c r="K284" s="270"/>
      <c r="L284" s="271"/>
      <c r="O284" s="259">
        <v>3</v>
      </c>
    </row>
    <row r="285" spans="1:80" x14ac:dyDescent="0.2">
      <c r="A285" s="268"/>
      <c r="B285" s="269"/>
      <c r="C285" s="334" t="s">
        <v>454</v>
      </c>
      <c r="D285" s="335"/>
      <c r="E285" s="335"/>
      <c r="F285" s="335"/>
      <c r="G285" s="336"/>
      <c r="I285" s="270"/>
      <c r="K285" s="270"/>
      <c r="L285" s="271" t="s">
        <v>454</v>
      </c>
      <c r="O285" s="259">
        <v>3</v>
      </c>
    </row>
    <row r="286" spans="1:80" x14ac:dyDescent="0.2">
      <c r="A286" s="268"/>
      <c r="B286" s="269"/>
      <c r="C286" s="334" t="s">
        <v>455</v>
      </c>
      <c r="D286" s="335"/>
      <c r="E286" s="335"/>
      <c r="F286" s="335"/>
      <c r="G286" s="336"/>
      <c r="I286" s="270"/>
      <c r="K286" s="270"/>
      <c r="L286" s="271" t="s">
        <v>455</v>
      </c>
      <c r="O286" s="259">
        <v>3</v>
      </c>
    </row>
    <row r="287" spans="1:80" x14ac:dyDescent="0.2">
      <c r="A287" s="268"/>
      <c r="B287" s="269"/>
      <c r="C287" s="334" t="s">
        <v>454</v>
      </c>
      <c r="D287" s="335"/>
      <c r="E287" s="335"/>
      <c r="F287" s="335"/>
      <c r="G287" s="336"/>
      <c r="I287" s="270"/>
      <c r="K287" s="270"/>
      <c r="L287" s="271" t="s">
        <v>454</v>
      </c>
      <c r="O287" s="259">
        <v>3</v>
      </c>
    </row>
    <row r="288" spans="1:80" x14ac:dyDescent="0.2">
      <c r="A288" s="268"/>
      <c r="B288" s="269"/>
      <c r="C288" s="334" t="s">
        <v>455</v>
      </c>
      <c r="D288" s="335"/>
      <c r="E288" s="335"/>
      <c r="F288" s="335"/>
      <c r="G288" s="336"/>
      <c r="I288" s="270"/>
      <c r="K288" s="270"/>
      <c r="L288" s="271" t="s">
        <v>455</v>
      </c>
      <c r="O288" s="259">
        <v>3</v>
      </c>
    </row>
    <row r="289" spans="1:80" x14ac:dyDescent="0.2">
      <c r="A289" s="268"/>
      <c r="B289" s="269"/>
      <c r="C289" s="334" t="s">
        <v>454</v>
      </c>
      <c r="D289" s="335"/>
      <c r="E289" s="335"/>
      <c r="F289" s="335"/>
      <c r="G289" s="336"/>
      <c r="I289" s="270"/>
      <c r="K289" s="270"/>
      <c r="L289" s="271" t="s">
        <v>454</v>
      </c>
      <c r="O289" s="259">
        <v>3</v>
      </c>
    </row>
    <row r="290" spans="1:80" x14ac:dyDescent="0.2">
      <c r="A290" s="268"/>
      <c r="B290" s="269"/>
      <c r="C290" s="334" t="s">
        <v>455</v>
      </c>
      <c r="D290" s="335"/>
      <c r="E290" s="335"/>
      <c r="F290" s="335"/>
      <c r="G290" s="336"/>
      <c r="I290" s="270"/>
      <c r="K290" s="270"/>
      <c r="L290" s="271" t="s">
        <v>455</v>
      </c>
      <c r="O290" s="259">
        <v>3</v>
      </c>
    </row>
    <row r="291" spans="1:80" x14ac:dyDescent="0.2">
      <c r="A291" s="268"/>
      <c r="B291" s="272"/>
      <c r="C291" s="327" t="s">
        <v>456</v>
      </c>
      <c r="D291" s="328"/>
      <c r="E291" s="273">
        <v>25.63</v>
      </c>
      <c r="F291" s="274"/>
      <c r="G291" s="275"/>
      <c r="H291" s="276"/>
      <c r="I291" s="270"/>
      <c r="J291" s="277"/>
      <c r="K291" s="270"/>
      <c r="M291" s="271" t="s">
        <v>456</v>
      </c>
      <c r="O291" s="259"/>
    </row>
    <row r="292" spans="1:80" x14ac:dyDescent="0.2">
      <c r="A292" s="260">
        <v>61</v>
      </c>
      <c r="B292" s="261" t="s">
        <v>457</v>
      </c>
      <c r="C292" s="262" t="s">
        <v>458</v>
      </c>
      <c r="D292" s="263" t="s">
        <v>12</v>
      </c>
      <c r="E292" s="264"/>
      <c r="F292" s="264">
        <v>0</v>
      </c>
      <c r="G292" s="265">
        <f>E292*F292</f>
        <v>0</v>
      </c>
      <c r="H292" s="266">
        <v>0</v>
      </c>
      <c r="I292" s="267">
        <f>E292*H292</f>
        <v>0</v>
      </c>
      <c r="J292" s="266"/>
      <c r="K292" s="267">
        <f>E292*J292</f>
        <v>0</v>
      </c>
      <c r="O292" s="259">
        <v>2</v>
      </c>
      <c r="AA292" s="232">
        <v>7</v>
      </c>
      <c r="AB292" s="232">
        <v>1002</v>
      </c>
      <c r="AC292" s="232">
        <v>5</v>
      </c>
      <c r="AZ292" s="232">
        <v>2</v>
      </c>
      <c r="BA292" s="232">
        <f>IF(AZ292=1,G292,0)</f>
        <v>0</v>
      </c>
      <c r="BB292" s="232">
        <f>IF(AZ292=2,G292,0)</f>
        <v>0</v>
      </c>
      <c r="BC292" s="232">
        <f>IF(AZ292=3,G292,0)</f>
        <v>0</v>
      </c>
      <c r="BD292" s="232">
        <f>IF(AZ292=4,G292,0)</f>
        <v>0</v>
      </c>
      <c r="BE292" s="232">
        <f>IF(AZ292=5,G292,0)</f>
        <v>0</v>
      </c>
      <c r="CA292" s="259">
        <v>7</v>
      </c>
      <c r="CB292" s="259">
        <v>1002</v>
      </c>
    </row>
    <row r="293" spans="1:80" x14ac:dyDescent="0.2">
      <c r="A293" s="278"/>
      <c r="B293" s="279" t="s">
        <v>100</v>
      </c>
      <c r="C293" s="280" t="s">
        <v>421</v>
      </c>
      <c r="D293" s="281"/>
      <c r="E293" s="282"/>
      <c r="F293" s="283"/>
      <c r="G293" s="284">
        <f>SUM(G251:G292)</f>
        <v>0</v>
      </c>
      <c r="H293" s="285"/>
      <c r="I293" s="286">
        <f>SUM(I251:I292)</f>
        <v>8.638143999999999E-2</v>
      </c>
      <c r="J293" s="285"/>
      <c r="K293" s="286">
        <f>SUM(K251:K292)</f>
        <v>-2.3300000000000001E-2</v>
      </c>
      <c r="O293" s="259">
        <v>4</v>
      </c>
      <c r="BA293" s="287">
        <f>SUM(BA251:BA292)</f>
        <v>0</v>
      </c>
      <c r="BB293" s="287">
        <f>SUM(BB251:BB292)</f>
        <v>0</v>
      </c>
      <c r="BC293" s="287">
        <f>SUM(BC251:BC292)</f>
        <v>0</v>
      </c>
      <c r="BD293" s="287">
        <f>SUM(BD251:BD292)</f>
        <v>0</v>
      </c>
      <c r="BE293" s="287">
        <f>SUM(BE251:BE292)</f>
        <v>0</v>
      </c>
    </row>
    <row r="294" spans="1:80" x14ac:dyDescent="0.2">
      <c r="A294" s="249" t="s">
        <v>97</v>
      </c>
      <c r="B294" s="250" t="s">
        <v>459</v>
      </c>
      <c r="C294" s="251" t="s">
        <v>460</v>
      </c>
      <c r="D294" s="252"/>
      <c r="E294" s="253"/>
      <c r="F294" s="253"/>
      <c r="G294" s="254"/>
      <c r="H294" s="255"/>
      <c r="I294" s="256"/>
      <c r="J294" s="257"/>
      <c r="K294" s="258"/>
      <c r="O294" s="259">
        <v>1</v>
      </c>
    </row>
    <row r="295" spans="1:80" x14ac:dyDescent="0.2">
      <c r="A295" s="260">
        <v>62</v>
      </c>
      <c r="B295" s="261" t="s">
        <v>462</v>
      </c>
      <c r="C295" s="262" t="s">
        <v>463</v>
      </c>
      <c r="D295" s="263" t="s">
        <v>175</v>
      </c>
      <c r="E295" s="264">
        <v>23.3</v>
      </c>
      <c r="F295" s="264">
        <v>0</v>
      </c>
      <c r="G295" s="265">
        <f>E295*F295</f>
        <v>0</v>
      </c>
      <c r="H295" s="266">
        <v>5.0000000000000002E-5</v>
      </c>
      <c r="I295" s="267">
        <f>E295*H295</f>
        <v>1.165E-3</v>
      </c>
      <c r="J295" s="266">
        <v>0</v>
      </c>
      <c r="K295" s="267">
        <f>E295*J295</f>
        <v>0</v>
      </c>
      <c r="O295" s="259">
        <v>2</v>
      </c>
      <c r="AA295" s="232">
        <v>1</v>
      </c>
      <c r="AB295" s="232">
        <v>7</v>
      </c>
      <c r="AC295" s="232">
        <v>7</v>
      </c>
      <c r="AZ295" s="232">
        <v>2</v>
      </c>
      <c r="BA295" s="232">
        <f>IF(AZ295=1,G295,0)</f>
        <v>0</v>
      </c>
      <c r="BB295" s="232">
        <f>IF(AZ295=2,G295,0)</f>
        <v>0</v>
      </c>
      <c r="BC295" s="232">
        <f>IF(AZ295=3,G295,0)</f>
        <v>0</v>
      </c>
      <c r="BD295" s="232">
        <f>IF(AZ295=4,G295,0)</f>
        <v>0</v>
      </c>
      <c r="BE295" s="232">
        <f>IF(AZ295=5,G295,0)</f>
        <v>0</v>
      </c>
      <c r="CA295" s="259">
        <v>1</v>
      </c>
      <c r="CB295" s="259">
        <v>7</v>
      </c>
    </row>
    <row r="296" spans="1:80" x14ac:dyDescent="0.2">
      <c r="A296" s="268"/>
      <c r="B296" s="272"/>
      <c r="C296" s="327" t="s">
        <v>425</v>
      </c>
      <c r="D296" s="328"/>
      <c r="E296" s="273">
        <v>23.3</v>
      </c>
      <c r="F296" s="274"/>
      <c r="G296" s="275"/>
      <c r="H296" s="276"/>
      <c r="I296" s="270"/>
      <c r="J296" s="277"/>
      <c r="K296" s="270"/>
      <c r="M296" s="271" t="s">
        <v>425</v>
      </c>
      <c r="O296" s="259"/>
    </row>
    <row r="297" spans="1:80" x14ac:dyDescent="0.2">
      <c r="A297" s="260">
        <v>63</v>
      </c>
      <c r="B297" s="261" t="s">
        <v>464</v>
      </c>
      <c r="C297" s="262" t="s">
        <v>465</v>
      </c>
      <c r="D297" s="263" t="s">
        <v>175</v>
      </c>
      <c r="E297" s="264">
        <v>23.3</v>
      </c>
      <c r="F297" s="264">
        <v>0</v>
      </c>
      <c r="G297" s="265">
        <f>E297*F297</f>
        <v>0</v>
      </c>
      <c r="H297" s="266">
        <v>3.0000000000000001E-3</v>
      </c>
      <c r="I297" s="267">
        <f>E297*H297</f>
        <v>6.9900000000000004E-2</v>
      </c>
      <c r="J297" s="266">
        <v>0</v>
      </c>
      <c r="K297" s="267">
        <f>E297*J297</f>
        <v>0</v>
      </c>
      <c r="O297" s="259">
        <v>2</v>
      </c>
      <c r="AA297" s="232">
        <v>1</v>
      </c>
      <c r="AB297" s="232">
        <v>7</v>
      </c>
      <c r="AC297" s="232">
        <v>7</v>
      </c>
      <c r="AZ297" s="232">
        <v>2</v>
      </c>
      <c r="BA297" s="232">
        <f>IF(AZ297=1,G297,0)</f>
        <v>0</v>
      </c>
      <c r="BB297" s="232">
        <f>IF(AZ297=2,G297,0)</f>
        <v>0</v>
      </c>
      <c r="BC297" s="232">
        <f>IF(AZ297=3,G297,0)</f>
        <v>0</v>
      </c>
      <c r="BD297" s="232">
        <f>IF(AZ297=4,G297,0)</f>
        <v>0</v>
      </c>
      <c r="BE297" s="232">
        <f>IF(AZ297=5,G297,0)</f>
        <v>0</v>
      </c>
      <c r="CA297" s="259">
        <v>1</v>
      </c>
      <c r="CB297" s="259">
        <v>7</v>
      </c>
    </row>
    <row r="298" spans="1:80" x14ac:dyDescent="0.2">
      <c r="A298" s="268"/>
      <c r="B298" s="272"/>
      <c r="C298" s="327" t="s">
        <v>425</v>
      </c>
      <c r="D298" s="328"/>
      <c r="E298" s="273">
        <v>23.3</v>
      </c>
      <c r="F298" s="274"/>
      <c r="G298" s="275"/>
      <c r="H298" s="276"/>
      <c r="I298" s="270"/>
      <c r="J298" s="277"/>
      <c r="K298" s="270"/>
      <c r="M298" s="271" t="s">
        <v>425</v>
      </c>
      <c r="O298" s="259"/>
    </row>
    <row r="299" spans="1:80" x14ac:dyDescent="0.2">
      <c r="A299" s="260">
        <v>64</v>
      </c>
      <c r="B299" s="261" t="s">
        <v>466</v>
      </c>
      <c r="C299" s="262" t="s">
        <v>467</v>
      </c>
      <c r="D299" s="263" t="s">
        <v>175</v>
      </c>
      <c r="E299" s="264">
        <v>23.3</v>
      </c>
      <c r="F299" s="264">
        <v>0</v>
      </c>
      <c r="G299" s="265">
        <f>E299*F299</f>
        <v>0</v>
      </c>
      <c r="H299" s="266">
        <v>3.0000000000000001E-3</v>
      </c>
      <c r="I299" s="267">
        <f>E299*H299</f>
        <v>6.9900000000000004E-2</v>
      </c>
      <c r="J299" s="266">
        <v>0</v>
      </c>
      <c r="K299" s="267">
        <f>E299*J299</f>
        <v>0</v>
      </c>
      <c r="O299" s="259">
        <v>2</v>
      </c>
      <c r="AA299" s="232">
        <v>1</v>
      </c>
      <c r="AB299" s="232">
        <v>7</v>
      </c>
      <c r="AC299" s="232">
        <v>7</v>
      </c>
      <c r="AZ299" s="232">
        <v>2</v>
      </c>
      <c r="BA299" s="232">
        <f>IF(AZ299=1,G299,0)</f>
        <v>0</v>
      </c>
      <c r="BB299" s="232">
        <f>IF(AZ299=2,G299,0)</f>
        <v>0</v>
      </c>
      <c r="BC299" s="232">
        <f>IF(AZ299=3,G299,0)</f>
        <v>0</v>
      </c>
      <c r="BD299" s="232">
        <f>IF(AZ299=4,G299,0)</f>
        <v>0</v>
      </c>
      <c r="BE299" s="232">
        <f>IF(AZ299=5,G299,0)</f>
        <v>0</v>
      </c>
      <c r="CA299" s="259">
        <v>1</v>
      </c>
      <c r="CB299" s="259">
        <v>7</v>
      </c>
    </row>
    <row r="300" spans="1:80" x14ac:dyDescent="0.2">
      <c r="A300" s="268"/>
      <c r="B300" s="269"/>
      <c r="C300" s="334"/>
      <c r="D300" s="335"/>
      <c r="E300" s="335"/>
      <c r="F300" s="335"/>
      <c r="G300" s="336"/>
      <c r="I300" s="270"/>
      <c r="K300" s="270"/>
      <c r="L300" s="271"/>
      <c r="O300" s="259">
        <v>3</v>
      </c>
    </row>
    <row r="301" spans="1:80" x14ac:dyDescent="0.2">
      <c r="A301" s="268"/>
      <c r="B301" s="272"/>
      <c r="C301" s="327" t="s">
        <v>425</v>
      </c>
      <c r="D301" s="328"/>
      <c r="E301" s="273">
        <v>23.3</v>
      </c>
      <c r="F301" s="274"/>
      <c r="G301" s="275"/>
      <c r="H301" s="276"/>
      <c r="I301" s="270"/>
      <c r="J301" s="277"/>
      <c r="K301" s="270"/>
      <c r="M301" s="271" t="s">
        <v>425</v>
      </c>
      <c r="O301" s="259"/>
    </row>
    <row r="302" spans="1:80" x14ac:dyDescent="0.2">
      <c r="A302" s="260">
        <v>65</v>
      </c>
      <c r="B302" s="261" t="s">
        <v>468</v>
      </c>
      <c r="C302" s="262" t="s">
        <v>469</v>
      </c>
      <c r="D302" s="263" t="s">
        <v>12</v>
      </c>
      <c r="E302" s="264"/>
      <c r="F302" s="264">
        <v>0</v>
      </c>
      <c r="G302" s="265">
        <f>E302*F302</f>
        <v>0</v>
      </c>
      <c r="H302" s="266">
        <v>0</v>
      </c>
      <c r="I302" s="267">
        <f>E302*H302</f>
        <v>0</v>
      </c>
      <c r="J302" s="266"/>
      <c r="K302" s="267">
        <f>E302*J302</f>
        <v>0</v>
      </c>
      <c r="O302" s="259">
        <v>2</v>
      </c>
      <c r="AA302" s="232">
        <v>7</v>
      </c>
      <c r="AB302" s="232">
        <v>1002</v>
      </c>
      <c r="AC302" s="232">
        <v>5</v>
      </c>
      <c r="AZ302" s="232">
        <v>2</v>
      </c>
      <c r="BA302" s="232">
        <f>IF(AZ302=1,G302,0)</f>
        <v>0</v>
      </c>
      <c r="BB302" s="232">
        <f>IF(AZ302=2,G302,0)</f>
        <v>0</v>
      </c>
      <c r="BC302" s="232">
        <f>IF(AZ302=3,G302,0)</f>
        <v>0</v>
      </c>
      <c r="BD302" s="232">
        <f>IF(AZ302=4,G302,0)</f>
        <v>0</v>
      </c>
      <c r="BE302" s="232">
        <f>IF(AZ302=5,G302,0)</f>
        <v>0</v>
      </c>
      <c r="CA302" s="259">
        <v>7</v>
      </c>
      <c r="CB302" s="259">
        <v>1002</v>
      </c>
    </row>
    <row r="303" spans="1:80" x14ac:dyDescent="0.2">
      <c r="A303" s="278"/>
      <c r="B303" s="279" t="s">
        <v>100</v>
      </c>
      <c r="C303" s="280" t="s">
        <v>461</v>
      </c>
      <c r="D303" s="281"/>
      <c r="E303" s="282"/>
      <c r="F303" s="283"/>
      <c r="G303" s="284">
        <f>SUM(G294:G302)</f>
        <v>0</v>
      </c>
      <c r="H303" s="285"/>
      <c r="I303" s="286">
        <f>SUM(I294:I302)</f>
        <v>0.14096500000000001</v>
      </c>
      <c r="J303" s="285"/>
      <c r="K303" s="286">
        <f>SUM(K294:K302)</f>
        <v>0</v>
      </c>
      <c r="O303" s="259">
        <v>4</v>
      </c>
      <c r="BA303" s="287">
        <f>SUM(BA294:BA302)</f>
        <v>0</v>
      </c>
      <c r="BB303" s="287">
        <f>SUM(BB294:BB302)</f>
        <v>0</v>
      </c>
      <c r="BC303" s="287">
        <f>SUM(BC294:BC302)</f>
        <v>0</v>
      </c>
      <c r="BD303" s="287">
        <f>SUM(BD294:BD302)</f>
        <v>0</v>
      </c>
      <c r="BE303" s="287">
        <f>SUM(BE294:BE302)</f>
        <v>0</v>
      </c>
    </row>
    <row r="304" spans="1:80" x14ac:dyDescent="0.2">
      <c r="A304" s="249" t="s">
        <v>97</v>
      </c>
      <c r="B304" s="250" t="s">
        <v>470</v>
      </c>
      <c r="C304" s="251" t="s">
        <v>471</v>
      </c>
      <c r="D304" s="252"/>
      <c r="E304" s="253"/>
      <c r="F304" s="253"/>
      <c r="G304" s="254"/>
      <c r="H304" s="255"/>
      <c r="I304" s="256"/>
      <c r="J304" s="257"/>
      <c r="K304" s="258"/>
      <c r="O304" s="259">
        <v>1</v>
      </c>
    </row>
    <row r="305" spans="1:80" x14ac:dyDescent="0.2">
      <c r="A305" s="260">
        <v>66</v>
      </c>
      <c r="B305" s="261" t="s">
        <v>473</v>
      </c>
      <c r="C305" s="262" t="s">
        <v>474</v>
      </c>
      <c r="D305" s="263" t="s">
        <v>175</v>
      </c>
      <c r="E305" s="264">
        <v>14.91</v>
      </c>
      <c r="F305" s="264">
        <v>0</v>
      </c>
      <c r="G305" s="265">
        <f>E305*F305</f>
        <v>0</v>
      </c>
      <c r="H305" s="266">
        <v>2.1000000000000001E-4</v>
      </c>
      <c r="I305" s="267">
        <f>E305*H305</f>
        <v>3.1311000000000004E-3</v>
      </c>
      <c r="J305" s="266">
        <v>0</v>
      </c>
      <c r="K305" s="267">
        <f>E305*J305</f>
        <v>0</v>
      </c>
      <c r="O305" s="259">
        <v>2</v>
      </c>
      <c r="AA305" s="232">
        <v>1</v>
      </c>
      <c r="AB305" s="232">
        <v>7</v>
      </c>
      <c r="AC305" s="232">
        <v>7</v>
      </c>
      <c r="AZ305" s="232">
        <v>2</v>
      </c>
      <c r="BA305" s="232">
        <f>IF(AZ305=1,G305,0)</f>
        <v>0</v>
      </c>
      <c r="BB305" s="232">
        <f>IF(AZ305=2,G305,0)</f>
        <v>0</v>
      </c>
      <c r="BC305" s="232">
        <f>IF(AZ305=3,G305,0)</f>
        <v>0</v>
      </c>
      <c r="BD305" s="232">
        <f>IF(AZ305=4,G305,0)</f>
        <v>0</v>
      </c>
      <c r="BE305" s="232">
        <f>IF(AZ305=5,G305,0)</f>
        <v>0</v>
      </c>
      <c r="CA305" s="259">
        <v>1</v>
      </c>
      <c r="CB305" s="259">
        <v>7</v>
      </c>
    </row>
    <row r="306" spans="1:80" x14ac:dyDescent="0.2">
      <c r="A306" s="268"/>
      <c r="B306" s="272"/>
      <c r="C306" s="327" t="s">
        <v>475</v>
      </c>
      <c r="D306" s="328"/>
      <c r="E306" s="273">
        <v>7.4550000000000001</v>
      </c>
      <c r="F306" s="274"/>
      <c r="G306" s="275"/>
      <c r="H306" s="276"/>
      <c r="I306" s="270"/>
      <c r="J306" s="277"/>
      <c r="K306" s="270"/>
      <c r="M306" s="271" t="s">
        <v>475</v>
      </c>
      <c r="O306" s="259"/>
    </row>
    <row r="307" spans="1:80" x14ac:dyDescent="0.2">
      <c r="A307" s="268"/>
      <c r="B307" s="272"/>
      <c r="C307" s="327" t="s">
        <v>476</v>
      </c>
      <c r="D307" s="328"/>
      <c r="E307" s="273">
        <v>7.4550000000000001</v>
      </c>
      <c r="F307" s="274"/>
      <c r="G307" s="275"/>
      <c r="H307" s="276"/>
      <c r="I307" s="270"/>
      <c r="J307" s="277"/>
      <c r="K307" s="270"/>
      <c r="M307" s="271" t="s">
        <v>476</v>
      </c>
      <c r="O307" s="259"/>
    </row>
    <row r="308" spans="1:80" x14ac:dyDescent="0.2">
      <c r="A308" s="260">
        <v>67</v>
      </c>
      <c r="B308" s="261" t="s">
        <v>477</v>
      </c>
      <c r="C308" s="262" t="s">
        <v>478</v>
      </c>
      <c r="D308" s="263" t="s">
        <v>175</v>
      </c>
      <c r="E308" s="264">
        <v>14.91</v>
      </c>
      <c r="F308" s="264">
        <v>0</v>
      </c>
      <c r="G308" s="265">
        <f>E308*F308</f>
        <v>0</v>
      </c>
      <c r="H308" s="266">
        <v>4.9699999999999996E-3</v>
      </c>
      <c r="I308" s="267">
        <f>E308*H308</f>
        <v>7.4102699999999994E-2</v>
      </c>
      <c r="J308" s="266">
        <v>0</v>
      </c>
      <c r="K308" s="267">
        <f>E308*J308</f>
        <v>0</v>
      </c>
      <c r="O308" s="259">
        <v>2</v>
      </c>
      <c r="AA308" s="232">
        <v>1</v>
      </c>
      <c r="AB308" s="232">
        <v>7</v>
      </c>
      <c r="AC308" s="232">
        <v>7</v>
      </c>
      <c r="AZ308" s="232">
        <v>2</v>
      </c>
      <c r="BA308" s="232">
        <f>IF(AZ308=1,G308,0)</f>
        <v>0</v>
      </c>
      <c r="BB308" s="232">
        <f>IF(AZ308=2,G308,0)</f>
        <v>0</v>
      </c>
      <c r="BC308" s="232">
        <f>IF(AZ308=3,G308,0)</f>
        <v>0</v>
      </c>
      <c r="BD308" s="232">
        <f>IF(AZ308=4,G308,0)</f>
        <v>0</v>
      </c>
      <c r="BE308" s="232">
        <f>IF(AZ308=5,G308,0)</f>
        <v>0</v>
      </c>
      <c r="CA308" s="259">
        <v>1</v>
      </c>
      <c r="CB308" s="259">
        <v>7</v>
      </c>
    </row>
    <row r="309" spans="1:80" x14ac:dyDescent="0.2">
      <c r="A309" s="268"/>
      <c r="B309" s="272"/>
      <c r="C309" s="327" t="s">
        <v>475</v>
      </c>
      <c r="D309" s="328"/>
      <c r="E309" s="273">
        <v>7.4550000000000001</v>
      </c>
      <c r="F309" s="274"/>
      <c r="G309" s="275"/>
      <c r="H309" s="276"/>
      <c r="I309" s="270"/>
      <c r="J309" s="277"/>
      <c r="K309" s="270"/>
      <c r="M309" s="271" t="s">
        <v>475</v>
      </c>
      <c r="O309" s="259"/>
    </row>
    <row r="310" spans="1:80" x14ac:dyDescent="0.2">
      <c r="A310" s="268"/>
      <c r="B310" s="272"/>
      <c r="C310" s="327" t="s">
        <v>476</v>
      </c>
      <c r="D310" s="328"/>
      <c r="E310" s="273">
        <v>7.4550000000000001</v>
      </c>
      <c r="F310" s="274"/>
      <c r="G310" s="275"/>
      <c r="H310" s="276"/>
      <c r="I310" s="270"/>
      <c r="J310" s="277"/>
      <c r="K310" s="270"/>
      <c r="M310" s="271" t="s">
        <v>476</v>
      </c>
      <c r="O310" s="259"/>
    </row>
    <row r="311" spans="1:80" x14ac:dyDescent="0.2">
      <c r="A311" s="260">
        <v>68</v>
      </c>
      <c r="B311" s="261" t="s">
        <v>479</v>
      </c>
      <c r="C311" s="262" t="s">
        <v>480</v>
      </c>
      <c r="D311" s="263" t="s">
        <v>175</v>
      </c>
      <c r="E311" s="264">
        <v>14.91</v>
      </c>
      <c r="F311" s="264">
        <v>0</v>
      </c>
      <c r="G311" s="265">
        <f>E311*F311</f>
        <v>0</v>
      </c>
      <c r="H311" s="266">
        <v>4.0000000000000002E-4</v>
      </c>
      <c r="I311" s="267">
        <f>E311*H311</f>
        <v>5.9640000000000006E-3</v>
      </c>
      <c r="J311" s="266">
        <v>0</v>
      </c>
      <c r="K311" s="267">
        <f>E311*J311</f>
        <v>0</v>
      </c>
      <c r="O311" s="259">
        <v>2</v>
      </c>
      <c r="AA311" s="232">
        <v>1</v>
      </c>
      <c r="AB311" s="232">
        <v>7</v>
      </c>
      <c r="AC311" s="232">
        <v>7</v>
      </c>
      <c r="AZ311" s="232">
        <v>2</v>
      </c>
      <c r="BA311" s="232">
        <f>IF(AZ311=1,G311,0)</f>
        <v>0</v>
      </c>
      <c r="BB311" s="232">
        <f>IF(AZ311=2,G311,0)</f>
        <v>0</v>
      </c>
      <c r="BC311" s="232">
        <f>IF(AZ311=3,G311,0)</f>
        <v>0</v>
      </c>
      <c r="BD311" s="232">
        <f>IF(AZ311=4,G311,0)</f>
        <v>0</v>
      </c>
      <c r="BE311" s="232">
        <f>IF(AZ311=5,G311,0)</f>
        <v>0</v>
      </c>
      <c r="CA311" s="259">
        <v>1</v>
      </c>
      <c r="CB311" s="259">
        <v>7</v>
      </c>
    </row>
    <row r="312" spans="1:80" x14ac:dyDescent="0.2">
      <c r="A312" s="268"/>
      <c r="B312" s="269"/>
      <c r="C312" s="334" t="s">
        <v>481</v>
      </c>
      <c r="D312" s="335"/>
      <c r="E312" s="335"/>
      <c r="F312" s="335"/>
      <c r="G312" s="336"/>
      <c r="I312" s="270"/>
      <c r="K312" s="270"/>
      <c r="L312" s="271" t="s">
        <v>481</v>
      </c>
      <c r="O312" s="259">
        <v>3</v>
      </c>
    </row>
    <row r="313" spans="1:80" x14ac:dyDescent="0.2">
      <c r="A313" s="268"/>
      <c r="B313" s="269"/>
      <c r="C313" s="334"/>
      <c r="D313" s="335"/>
      <c r="E313" s="335"/>
      <c r="F313" s="335"/>
      <c r="G313" s="336"/>
      <c r="I313" s="270"/>
      <c r="K313" s="270"/>
      <c r="L313" s="271"/>
      <c r="O313" s="259">
        <v>3</v>
      </c>
    </row>
    <row r="314" spans="1:80" x14ac:dyDescent="0.2">
      <c r="A314" s="268"/>
      <c r="B314" s="272"/>
      <c r="C314" s="327" t="s">
        <v>475</v>
      </c>
      <c r="D314" s="328"/>
      <c r="E314" s="273">
        <v>7.4550000000000001</v>
      </c>
      <c r="F314" s="274"/>
      <c r="G314" s="275"/>
      <c r="H314" s="276"/>
      <c r="I314" s="270"/>
      <c r="J314" s="277"/>
      <c r="K314" s="270"/>
      <c r="M314" s="271" t="s">
        <v>475</v>
      </c>
      <c r="O314" s="259"/>
    </row>
    <row r="315" spans="1:80" x14ac:dyDescent="0.2">
      <c r="A315" s="268"/>
      <c r="B315" s="272"/>
      <c r="C315" s="327" t="s">
        <v>476</v>
      </c>
      <c r="D315" s="328"/>
      <c r="E315" s="273">
        <v>7.4550000000000001</v>
      </c>
      <c r="F315" s="274"/>
      <c r="G315" s="275"/>
      <c r="H315" s="276"/>
      <c r="I315" s="270"/>
      <c r="J315" s="277"/>
      <c r="K315" s="270"/>
      <c r="M315" s="271" t="s">
        <v>476</v>
      </c>
      <c r="O315" s="259"/>
    </row>
    <row r="316" spans="1:80" x14ac:dyDescent="0.2">
      <c r="A316" s="260">
        <v>69</v>
      </c>
      <c r="B316" s="261" t="s">
        <v>482</v>
      </c>
      <c r="C316" s="262" t="s">
        <v>483</v>
      </c>
      <c r="D316" s="263" t="s">
        <v>175</v>
      </c>
      <c r="E316" s="264">
        <v>14.91</v>
      </c>
      <c r="F316" s="264">
        <v>0</v>
      </c>
      <c r="G316" s="265">
        <f>E316*F316</f>
        <v>0</v>
      </c>
      <c r="H316" s="266">
        <v>1.1E-4</v>
      </c>
      <c r="I316" s="267">
        <f>E316*H316</f>
        <v>1.6401E-3</v>
      </c>
      <c r="J316" s="266">
        <v>0</v>
      </c>
      <c r="K316" s="267">
        <f>E316*J316</f>
        <v>0</v>
      </c>
      <c r="O316" s="259">
        <v>2</v>
      </c>
      <c r="AA316" s="232">
        <v>1</v>
      </c>
      <c r="AB316" s="232">
        <v>7</v>
      </c>
      <c r="AC316" s="232">
        <v>7</v>
      </c>
      <c r="AZ316" s="232">
        <v>2</v>
      </c>
      <c r="BA316" s="232">
        <f>IF(AZ316=1,G316,0)</f>
        <v>0</v>
      </c>
      <c r="BB316" s="232">
        <f>IF(AZ316=2,G316,0)</f>
        <v>0</v>
      </c>
      <c r="BC316" s="232">
        <f>IF(AZ316=3,G316,0)</f>
        <v>0</v>
      </c>
      <c r="BD316" s="232">
        <f>IF(AZ316=4,G316,0)</f>
        <v>0</v>
      </c>
      <c r="BE316" s="232">
        <f>IF(AZ316=5,G316,0)</f>
        <v>0</v>
      </c>
      <c r="CA316" s="259">
        <v>1</v>
      </c>
      <c r="CB316" s="259">
        <v>7</v>
      </c>
    </row>
    <row r="317" spans="1:80" x14ac:dyDescent="0.2">
      <c r="A317" s="268"/>
      <c r="B317" s="272"/>
      <c r="C317" s="327" t="s">
        <v>475</v>
      </c>
      <c r="D317" s="328"/>
      <c r="E317" s="273">
        <v>7.4550000000000001</v>
      </c>
      <c r="F317" s="274"/>
      <c r="G317" s="275"/>
      <c r="H317" s="276"/>
      <c r="I317" s="270"/>
      <c r="J317" s="277"/>
      <c r="K317" s="270"/>
      <c r="M317" s="271" t="s">
        <v>475</v>
      </c>
      <c r="O317" s="259"/>
    </row>
    <row r="318" spans="1:80" x14ac:dyDescent="0.2">
      <c r="A318" s="268"/>
      <c r="B318" s="272"/>
      <c r="C318" s="327" t="s">
        <v>476</v>
      </c>
      <c r="D318" s="328"/>
      <c r="E318" s="273">
        <v>7.4550000000000001</v>
      </c>
      <c r="F318" s="274"/>
      <c r="G318" s="275"/>
      <c r="H318" s="276"/>
      <c r="I318" s="270"/>
      <c r="J318" s="277"/>
      <c r="K318" s="270"/>
      <c r="M318" s="271" t="s">
        <v>476</v>
      </c>
      <c r="O318" s="259"/>
    </row>
    <row r="319" spans="1:80" x14ac:dyDescent="0.2">
      <c r="A319" s="260">
        <v>70</v>
      </c>
      <c r="B319" s="261" t="s">
        <v>484</v>
      </c>
      <c r="C319" s="262" t="s">
        <v>485</v>
      </c>
      <c r="D319" s="263" t="s">
        <v>175</v>
      </c>
      <c r="E319" s="264">
        <v>14.91</v>
      </c>
      <c r="F319" s="264">
        <v>0</v>
      </c>
      <c r="G319" s="265">
        <f>E319*F319</f>
        <v>0</v>
      </c>
      <c r="H319" s="266">
        <v>0</v>
      </c>
      <c r="I319" s="267">
        <f>E319*H319</f>
        <v>0</v>
      </c>
      <c r="J319" s="266">
        <v>0</v>
      </c>
      <c r="K319" s="267">
        <f>E319*J319</f>
        <v>0</v>
      </c>
      <c r="O319" s="259">
        <v>2</v>
      </c>
      <c r="AA319" s="232">
        <v>1</v>
      </c>
      <c r="AB319" s="232">
        <v>7</v>
      </c>
      <c r="AC319" s="232">
        <v>7</v>
      </c>
      <c r="AZ319" s="232">
        <v>2</v>
      </c>
      <c r="BA319" s="232">
        <f>IF(AZ319=1,G319,0)</f>
        <v>0</v>
      </c>
      <c r="BB319" s="232">
        <f>IF(AZ319=2,G319,0)</f>
        <v>0</v>
      </c>
      <c r="BC319" s="232">
        <f>IF(AZ319=3,G319,0)</f>
        <v>0</v>
      </c>
      <c r="BD319" s="232">
        <f>IF(AZ319=4,G319,0)</f>
        <v>0</v>
      </c>
      <c r="BE319" s="232">
        <f>IF(AZ319=5,G319,0)</f>
        <v>0</v>
      </c>
      <c r="CA319" s="259">
        <v>1</v>
      </c>
      <c r="CB319" s="259">
        <v>7</v>
      </c>
    </row>
    <row r="320" spans="1:80" x14ac:dyDescent="0.2">
      <c r="A320" s="268"/>
      <c r="B320" s="269"/>
      <c r="C320" s="334"/>
      <c r="D320" s="335"/>
      <c r="E320" s="335"/>
      <c r="F320" s="335"/>
      <c r="G320" s="336"/>
      <c r="I320" s="270"/>
      <c r="K320" s="270"/>
      <c r="L320" s="271"/>
      <c r="O320" s="259">
        <v>3</v>
      </c>
    </row>
    <row r="321" spans="1:80" x14ac:dyDescent="0.2">
      <c r="A321" s="268"/>
      <c r="B321" s="272"/>
      <c r="C321" s="327" t="s">
        <v>475</v>
      </c>
      <c r="D321" s="328"/>
      <c r="E321" s="273">
        <v>7.4550000000000001</v>
      </c>
      <c r="F321" s="274"/>
      <c r="G321" s="275"/>
      <c r="H321" s="276"/>
      <c r="I321" s="270"/>
      <c r="J321" s="277"/>
      <c r="K321" s="270"/>
      <c r="M321" s="271" t="s">
        <v>475</v>
      </c>
      <c r="O321" s="259"/>
    </row>
    <row r="322" spans="1:80" x14ac:dyDescent="0.2">
      <c r="A322" s="268"/>
      <c r="B322" s="272"/>
      <c r="C322" s="327" t="s">
        <v>476</v>
      </c>
      <c r="D322" s="328"/>
      <c r="E322" s="273">
        <v>7.4550000000000001</v>
      </c>
      <c r="F322" s="274"/>
      <c r="G322" s="275"/>
      <c r="H322" s="276"/>
      <c r="I322" s="270"/>
      <c r="J322" s="277"/>
      <c r="K322" s="270"/>
      <c r="M322" s="271" t="s">
        <v>476</v>
      </c>
      <c r="O322" s="259"/>
    </row>
    <row r="323" spans="1:80" ht="22.5" x14ac:dyDescent="0.2">
      <c r="A323" s="260">
        <v>71</v>
      </c>
      <c r="B323" s="261" t="s">
        <v>486</v>
      </c>
      <c r="C323" s="262" t="s">
        <v>487</v>
      </c>
      <c r="D323" s="263" t="s">
        <v>264</v>
      </c>
      <c r="E323" s="264">
        <v>8.4</v>
      </c>
      <c r="F323" s="264">
        <v>0</v>
      </c>
      <c r="G323" s="265">
        <f>E323*F323</f>
        <v>0</v>
      </c>
      <c r="H323" s="266">
        <v>0</v>
      </c>
      <c r="I323" s="267">
        <f>E323*H323</f>
        <v>0</v>
      </c>
      <c r="J323" s="266">
        <v>0</v>
      </c>
      <c r="K323" s="267">
        <f>E323*J323</f>
        <v>0</v>
      </c>
      <c r="O323" s="259">
        <v>2</v>
      </c>
      <c r="AA323" s="232">
        <v>1</v>
      </c>
      <c r="AB323" s="232">
        <v>7</v>
      </c>
      <c r="AC323" s="232">
        <v>7</v>
      </c>
      <c r="AZ323" s="232">
        <v>2</v>
      </c>
      <c r="BA323" s="232">
        <f>IF(AZ323=1,G323,0)</f>
        <v>0</v>
      </c>
      <c r="BB323" s="232">
        <f>IF(AZ323=2,G323,0)</f>
        <v>0</v>
      </c>
      <c r="BC323" s="232">
        <f>IF(AZ323=3,G323,0)</f>
        <v>0</v>
      </c>
      <c r="BD323" s="232">
        <f>IF(AZ323=4,G323,0)</f>
        <v>0</v>
      </c>
      <c r="BE323" s="232">
        <f>IF(AZ323=5,G323,0)</f>
        <v>0</v>
      </c>
      <c r="CA323" s="259">
        <v>1</v>
      </c>
      <c r="CB323" s="259">
        <v>7</v>
      </c>
    </row>
    <row r="324" spans="1:80" x14ac:dyDescent="0.2">
      <c r="A324" s="268"/>
      <c r="B324" s="269"/>
      <c r="C324" s="334" t="s">
        <v>488</v>
      </c>
      <c r="D324" s="335"/>
      <c r="E324" s="335"/>
      <c r="F324" s="335"/>
      <c r="G324" s="336"/>
      <c r="I324" s="270"/>
      <c r="K324" s="270"/>
      <c r="L324" s="271" t="s">
        <v>488</v>
      </c>
      <c r="O324" s="259">
        <v>3</v>
      </c>
    </row>
    <row r="325" spans="1:80" x14ac:dyDescent="0.2">
      <c r="A325" s="268"/>
      <c r="B325" s="272"/>
      <c r="C325" s="327" t="s">
        <v>489</v>
      </c>
      <c r="D325" s="328"/>
      <c r="E325" s="273">
        <v>8.4</v>
      </c>
      <c r="F325" s="274"/>
      <c r="G325" s="275"/>
      <c r="H325" s="276"/>
      <c r="I325" s="270"/>
      <c r="J325" s="277"/>
      <c r="K325" s="270"/>
      <c r="M325" s="271" t="s">
        <v>489</v>
      </c>
      <c r="O325" s="259"/>
    </row>
    <row r="326" spans="1:80" x14ac:dyDescent="0.2">
      <c r="A326" s="260">
        <v>72</v>
      </c>
      <c r="B326" s="261" t="s">
        <v>490</v>
      </c>
      <c r="C326" s="262" t="s">
        <v>491</v>
      </c>
      <c r="D326" s="263" t="s">
        <v>264</v>
      </c>
      <c r="E326" s="264">
        <v>9</v>
      </c>
      <c r="F326" s="264">
        <v>0</v>
      </c>
      <c r="G326" s="265">
        <f>E326*F326</f>
        <v>0</v>
      </c>
      <c r="H326" s="266">
        <v>2.2000000000000001E-4</v>
      </c>
      <c r="I326" s="267">
        <f>E326*H326</f>
        <v>1.98E-3</v>
      </c>
      <c r="J326" s="266"/>
      <c r="K326" s="267">
        <f>E326*J326</f>
        <v>0</v>
      </c>
      <c r="O326" s="259">
        <v>2</v>
      </c>
      <c r="AA326" s="232">
        <v>3</v>
      </c>
      <c r="AB326" s="232">
        <v>7</v>
      </c>
      <c r="AC326" s="232" t="s">
        <v>490</v>
      </c>
      <c r="AZ326" s="232">
        <v>2</v>
      </c>
      <c r="BA326" s="232">
        <f>IF(AZ326=1,G326,0)</f>
        <v>0</v>
      </c>
      <c r="BB326" s="232">
        <f>IF(AZ326=2,G326,0)</f>
        <v>0</v>
      </c>
      <c r="BC326" s="232">
        <f>IF(AZ326=3,G326,0)</f>
        <v>0</v>
      </c>
      <c r="BD326" s="232">
        <f>IF(AZ326=4,G326,0)</f>
        <v>0</v>
      </c>
      <c r="BE326" s="232">
        <f>IF(AZ326=5,G326,0)</f>
        <v>0</v>
      </c>
      <c r="CA326" s="259">
        <v>3</v>
      </c>
      <c r="CB326" s="259">
        <v>7</v>
      </c>
    </row>
    <row r="327" spans="1:80" x14ac:dyDescent="0.2">
      <c r="A327" s="268"/>
      <c r="B327" s="269"/>
      <c r="C327" s="334"/>
      <c r="D327" s="335"/>
      <c r="E327" s="335"/>
      <c r="F327" s="335"/>
      <c r="G327" s="336"/>
      <c r="I327" s="270"/>
      <c r="K327" s="270"/>
      <c r="L327" s="271"/>
      <c r="O327" s="259">
        <v>3</v>
      </c>
    </row>
    <row r="328" spans="1:80" x14ac:dyDescent="0.2">
      <c r="A328" s="268"/>
      <c r="B328" s="272"/>
      <c r="C328" s="327" t="s">
        <v>489</v>
      </c>
      <c r="D328" s="328"/>
      <c r="E328" s="273">
        <v>8.4</v>
      </c>
      <c r="F328" s="274"/>
      <c r="G328" s="275"/>
      <c r="H328" s="276"/>
      <c r="I328" s="270"/>
      <c r="J328" s="277"/>
      <c r="K328" s="270"/>
      <c r="M328" s="271" t="s">
        <v>489</v>
      </c>
      <c r="O328" s="259"/>
    </row>
    <row r="329" spans="1:80" x14ac:dyDescent="0.2">
      <c r="A329" s="268"/>
      <c r="B329" s="272"/>
      <c r="C329" s="327" t="s">
        <v>492</v>
      </c>
      <c r="D329" s="328"/>
      <c r="E329" s="273">
        <v>0.6</v>
      </c>
      <c r="F329" s="274"/>
      <c r="G329" s="275"/>
      <c r="H329" s="276"/>
      <c r="I329" s="270"/>
      <c r="J329" s="277"/>
      <c r="K329" s="270"/>
      <c r="M329" s="271" t="s">
        <v>492</v>
      </c>
      <c r="O329" s="259"/>
    </row>
    <row r="330" spans="1:80" x14ac:dyDescent="0.2">
      <c r="A330" s="260">
        <v>73</v>
      </c>
      <c r="B330" s="261" t="s">
        <v>493</v>
      </c>
      <c r="C330" s="262" t="s">
        <v>494</v>
      </c>
      <c r="D330" s="263" t="s">
        <v>175</v>
      </c>
      <c r="E330" s="264">
        <v>16.401</v>
      </c>
      <c r="F330" s="264">
        <v>0</v>
      </c>
      <c r="G330" s="265">
        <f>E330*F330</f>
        <v>0</v>
      </c>
      <c r="H330" s="266">
        <v>1.3599999999999999E-2</v>
      </c>
      <c r="I330" s="267">
        <f>E330*H330</f>
        <v>0.22305359999999999</v>
      </c>
      <c r="J330" s="266"/>
      <c r="K330" s="267">
        <f>E330*J330</f>
        <v>0</v>
      </c>
      <c r="O330" s="259">
        <v>2</v>
      </c>
      <c r="AA330" s="232">
        <v>3</v>
      </c>
      <c r="AB330" s="232">
        <v>7</v>
      </c>
      <c r="AC330" s="232">
        <v>597813721</v>
      </c>
      <c r="AZ330" s="232">
        <v>2</v>
      </c>
      <c r="BA330" s="232">
        <f>IF(AZ330=1,G330,0)</f>
        <v>0</v>
      </c>
      <c r="BB330" s="232">
        <f>IF(AZ330=2,G330,0)</f>
        <v>0</v>
      </c>
      <c r="BC330" s="232">
        <f>IF(AZ330=3,G330,0)</f>
        <v>0</v>
      </c>
      <c r="BD330" s="232">
        <f>IF(AZ330=4,G330,0)</f>
        <v>0</v>
      </c>
      <c r="BE330" s="232">
        <f>IF(AZ330=5,G330,0)</f>
        <v>0</v>
      </c>
      <c r="CA330" s="259">
        <v>3</v>
      </c>
      <c r="CB330" s="259">
        <v>7</v>
      </c>
    </row>
    <row r="331" spans="1:80" x14ac:dyDescent="0.2">
      <c r="A331" s="268"/>
      <c r="B331" s="269"/>
      <c r="C331" s="334" t="s">
        <v>495</v>
      </c>
      <c r="D331" s="335"/>
      <c r="E331" s="335"/>
      <c r="F331" s="335"/>
      <c r="G331" s="336"/>
      <c r="I331" s="270"/>
      <c r="K331" s="270"/>
      <c r="L331" s="271" t="s">
        <v>495</v>
      </c>
      <c r="O331" s="259">
        <v>3</v>
      </c>
    </row>
    <row r="332" spans="1:80" x14ac:dyDescent="0.2">
      <c r="A332" s="268"/>
      <c r="B332" s="272"/>
      <c r="C332" s="327" t="s">
        <v>496</v>
      </c>
      <c r="D332" s="328"/>
      <c r="E332" s="273">
        <v>8.2004999999999999</v>
      </c>
      <c r="F332" s="274"/>
      <c r="G332" s="275"/>
      <c r="H332" s="276"/>
      <c r="I332" s="270"/>
      <c r="J332" s="277"/>
      <c r="K332" s="270"/>
      <c r="M332" s="271" t="s">
        <v>496</v>
      </c>
      <c r="O332" s="259"/>
    </row>
    <row r="333" spans="1:80" x14ac:dyDescent="0.2">
      <c r="A333" s="268"/>
      <c r="B333" s="272"/>
      <c r="C333" s="327" t="s">
        <v>497</v>
      </c>
      <c r="D333" s="328"/>
      <c r="E333" s="273">
        <v>8.2004999999999999</v>
      </c>
      <c r="F333" s="274"/>
      <c r="G333" s="275"/>
      <c r="H333" s="276"/>
      <c r="I333" s="270"/>
      <c r="J333" s="277"/>
      <c r="K333" s="270"/>
      <c r="M333" s="271" t="s">
        <v>497</v>
      </c>
      <c r="O333" s="259"/>
    </row>
    <row r="334" spans="1:80" x14ac:dyDescent="0.2">
      <c r="A334" s="260">
        <v>74</v>
      </c>
      <c r="B334" s="261" t="s">
        <v>498</v>
      </c>
      <c r="C334" s="262" t="s">
        <v>499</v>
      </c>
      <c r="D334" s="263" t="s">
        <v>12</v>
      </c>
      <c r="E334" s="264"/>
      <c r="F334" s="264">
        <v>0</v>
      </c>
      <c r="G334" s="265">
        <f>E334*F334</f>
        <v>0</v>
      </c>
      <c r="H334" s="266">
        <v>0</v>
      </c>
      <c r="I334" s="267">
        <f>E334*H334</f>
        <v>0</v>
      </c>
      <c r="J334" s="266"/>
      <c r="K334" s="267">
        <f>E334*J334</f>
        <v>0</v>
      </c>
      <c r="O334" s="259">
        <v>2</v>
      </c>
      <c r="AA334" s="232">
        <v>7</v>
      </c>
      <c r="AB334" s="232">
        <v>1002</v>
      </c>
      <c r="AC334" s="232">
        <v>5</v>
      </c>
      <c r="AZ334" s="232">
        <v>2</v>
      </c>
      <c r="BA334" s="232">
        <f>IF(AZ334=1,G334,0)</f>
        <v>0</v>
      </c>
      <c r="BB334" s="232">
        <f>IF(AZ334=2,G334,0)</f>
        <v>0</v>
      </c>
      <c r="BC334" s="232">
        <f>IF(AZ334=3,G334,0)</f>
        <v>0</v>
      </c>
      <c r="BD334" s="232">
        <f>IF(AZ334=4,G334,0)</f>
        <v>0</v>
      </c>
      <c r="BE334" s="232">
        <f>IF(AZ334=5,G334,0)</f>
        <v>0</v>
      </c>
      <c r="CA334" s="259">
        <v>7</v>
      </c>
      <c r="CB334" s="259">
        <v>1002</v>
      </c>
    </row>
    <row r="335" spans="1:80" x14ac:dyDescent="0.2">
      <c r="A335" s="278"/>
      <c r="B335" s="279" t="s">
        <v>100</v>
      </c>
      <c r="C335" s="280" t="s">
        <v>472</v>
      </c>
      <c r="D335" s="281"/>
      <c r="E335" s="282"/>
      <c r="F335" s="283"/>
      <c r="G335" s="284">
        <f>SUM(G304:G334)</f>
        <v>0</v>
      </c>
      <c r="H335" s="285"/>
      <c r="I335" s="286">
        <f>SUM(I304:I334)</f>
        <v>0.30987149999999997</v>
      </c>
      <c r="J335" s="285"/>
      <c r="K335" s="286">
        <f>SUM(K304:K334)</f>
        <v>0</v>
      </c>
      <c r="O335" s="259">
        <v>4</v>
      </c>
      <c r="BA335" s="287">
        <f>SUM(BA304:BA334)</f>
        <v>0</v>
      </c>
      <c r="BB335" s="287">
        <f>SUM(BB304:BB334)</f>
        <v>0</v>
      </c>
      <c r="BC335" s="287">
        <f>SUM(BC304:BC334)</f>
        <v>0</v>
      </c>
      <c r="BD335" s="287">
        <f>SUM(BD304:BD334)</f>
        <v>0</v>
      </c>
      <c r="BE335" s="287">
        <f>SUM(BE304:BE334)</f>
        <v>0</v>
      </c>
    </row>
    <row r="336" spans="1:80" x14ac:dyDescent="0.2">
      <c r="A336" s="249" t="s">
        <v>97</v>
      </c>
      <c r="B336" s="250" t="s">
        <v>500</v>
      </c>
      <c r="C336" s="251" t="s">
        <v>501</v>
      </c>
      <c r="D336" s="252"/>
      <c r="E336" s="253"/>
      <c r="F336" s="253"/>
      <c r="G336" s="254"/>
      <c r="H336" s="255"/>
      <c r="I336" s="256"/>
      <c r="J336" s="257"/>
      <c r="K336" s="258"/>
      <c r="O336" s="259">
        <v>1</v>
      </c>
    </row>
    <row r="337" spans="1:80" x14ac:dyDescent="0.2">
      <c r="A337" s="260">
        <v>75</v>
      </c>
      <c r="B337" s="261" t="s">
        <v>503</v>
      </c>
      <c r="C337" s="262" t="s">
        <v>504</v>
      </c>
      <c r="D337" s="263" t="s">
        <v>175</v>
      </c>
      <c r="E337" s="264">
        <v>1.25</v>
      </c>
      <c r="F337" s="264">
        <v>0</v>
      </c>
      <c r="G337" s="265">
        <f>E337*F337</f>
        <v>0</v>
      </c>
      <c r="H337" s="266">
        <v>2.5999999999999998E-4</v>
      </c>
      <c r="I337" s="267">
        <f>E337*H337</f>
        <v>3.2499999999999999E-4</v>
      </c>
      <c r="J337" s="266">
        <v>0</v>
      </c>
      <c r="K337" s="267">
        <f>E337*J337</f>
        <v>0</v>
      </c>
      <c r="O337" s="259">
        <v>2</v>
      </c>
      <c r="AA337" s="232">
        <v>1</v>
      </c>
      <c r="AB337" s="232">
        <v>7</v>
      </c>
      <c r="AC337" s="232">
        <v>7</v>
      </c>
      <c r="AZ337" s="232">
        <v>2</v>
      </c>
      <c r="BA337" s="232">
        <f>IF(AZ337=1,G337,0)</f>
        <v>0</v>
      </c>
      <c r="BB337" s="232">
        <f>IF(AZ337=2,G337,0)</f>
        <v>0</v>
      </c>
      <c r="BC337" s="232">
        <f>IF(AZ337=3,G337,0)</f>
        <v>0</v>
      </c>
      <c r="BD337" s="232">
        <f>IF(AZ337=4,G337,0)</f>
        <v>0</v>
      </c>
      <c r="BE337" s="232">
        <f>IF(AZ337=5,G337,0)</f>
        <v>0</v>
      </c>
      <c r="CA337" s="259">
        <v>1</v>
      </c>
      <c r="CB337" s="259">
        <v>7</v>
      </c>
    </row>
    <row r="338" spans="1:80" x14ac:dyDescent="0.2">
      <c r="A338" s="268"/>
      <c r="B338" s="269"/>
      <c r="C338" s="334" t="s">
        <v>505</v>
      </c>
      <c r="D338" s="335"/>
      <c r="E338" s="335"/>
      <c r="F338" s="335"/>
      <c r="G338" s="336"/>
      <c r="I338" s="270"/>
      <c r="K338" s="270"/>
      <c r="L338" s="271" t="s">
        <v>505</v>
      </c>
      <c r="O338" s="259">
        <v>3</v>
      </c>
    </row>
    <row r="339" spans="1:80" x14ac:dyDescent="0.2">
      <c r="A339" s="268"/>
      <c r="B339" s="269"/>
      <c r="C339" s="334"/>
      <c r="D339" s="335"/>
      <c r="E339" s="335"/>
      <c r="F339" s="335"/>
      <c r="G339" s="336"/>
      <c r="I339" s="270"/>
      <c r="K339" s="270"/>
      <c r="L339" s="271"/>
      <c r="O339" s="259">
        <v>3</v>
      </c>
    </row>
    <row r="340" spans="1:80" x14ac:dyDescent="0.2">
      <c r="A340" s="268"/>
      <c r="B340" s="272"/>
      <c r="C340" s="327" t="s">
        <v>506</v>
      </c>
      <c r="D340" s="328"/>
      <c r="E340" s="273">
        <v>1.25</v>
      </c>
      <c r="F340" s="274"/>
      <c r="G340" s="275"/>
      <c r="H340" s="276"/>
      <c r="I340" s="270"/>
      <c r="J340" s="277"/>
      <c r="K340" s="270"/>
      <c r="M340" s="271" t="s">
        <v>506</v>
      </c>
      <c r="O340" s="259"/>
    </row>
    <row r="341" spans="1:80" x14ac:dyDescent="0.2">
      <c r="A341" s="278"/>
      <c r="B341" s="279" t="s">
        <v>100</v>
      </c>
      <c r="C341" s="280" t="s">
        <v>502</v>
      </c>
      <c r="D341" s="281"/>
      <c r="E341" s="282"/>
      <c r="F341" s="283"/>
      <c r="G341" s="284">
        <f>SUM(G336:G340)</f>
        <v>0</v>
      </c>
      <c r="H341" s="285"/>
      <c r="I341" s="286">
        <f>SUM(I336:I340)</f>
        <v>3.2499999999999999E-4</v>
      </c>
      <c r="J341" s="285"/>
      <c r="K341" s="286">
        <f>SUM(K336:K340)</f>
        <v>0</v>
      </c>
      <c r="O341" s="259">
        <v>4</v>
      </c>
      <c r="BA341" s="287">
        <f>SUM(BA336:BA340)</f>
        <v>0</v>
      </c>
      <c r="BB341" s="287">
        <f>SUM(BB336:BB340)</f>
        <v>0</v>
      </c>
      <c r="BC341" s="287">
        <f>SUM(BC336:BC340)</f>
        <v>0</v>
      </c>
      <c r="BD341" s="287">
        <f>SUM(BD336:BD340)</f>
        <v>0</v>
      </c>
      <c r="BE341" s="287">
        <f>SUM(BE336:BE340)</f>
        <v>0</v>
      </c>
    </row>
    <row r="342" spans="1:80" x14ac:dyDescent="0.2">
      <c r="A342" s="249" t="s">
        <v>97</v>
      </c>
      <c r="B342" s="250" t="s">
        <v>181</v>
      </c>
      <c r="C342" s="251" t="s">
        <v>182</v>
      </c>
      <c r="D342" s="252"/>
      <c r="E342" s="253"/>
      <c r="F342" s="253"/>
      <c r="G342" s="254"/>
      <c r="H342" s="255"/>
      <c r="I342" s="256"/>
      <c r="J342" s="257"/>
      <c r="K342" s="258"/>
      <c r="O342" s="259">
        <v>1</v>
      </c>
    </row>
    <row r="343" spans="1:80" x14ac:dyDescent="0.2">
      <c r="A343" s="260">
        <v>76</v>
      </c>
      <c r="B343" s="261" t="s">
        <v>184</v>
      </c>
      <c r="C343" s="262" t="s">
        <v>185</v>
      </c>
      <c r="D343" s="263" t="s">
        <v>175</v>
      </c>
      <c r="E343" s="264">
        <v>524.18499999999995</v>
      </c>
      <c r="F343" s="264">
        <v>0</v>
      </c>
      <c r="G343" s="265">
        <f>E343*F343</f>
        <v>0</v>
      </c>
      <c r="H343" s="266">
        <v>5.0000000000000002E-5</v>
      </c>
      <c r="I343" s="267">
        <f>E343*H343</f>
        <v>2.620925E-2</v>
      </c>
      <c r="J343" s="266">
        <v>0</v>
      </c>
      <c r="K343" s="267">
        <f>E343*J343</f>
        <v>0</v>
      </c>
      <c r="O343" s="259">
        <v>2</v>
      </c>
      <c r="AA343" s="232">
        <v>1</v>
      </c>
      <c r="AB343" s="232">
        <v>7</v>
      </c>
      <c r="AC343" s="232">
        <v>7</v>
      </c>
      <c r="AZ343" s="232">
        <v>2</v>
      </c>
      <c r="BA343" s="232">
        <f>IF(AZ343=1,G343,0)</f>
        <v>0</v>
      </c>
      <c r="BB343" s="232">
        <f>IF(AZ343=2,G343,0)</f>
        <v>0</v>
      </c>
      <c r="BC343" s="232">
        <f>IF(AZ343=3,G343,0)</f>
        <v>0</v>
      </c>
      <c r="BD343" s="232">
        <f>IF(AZ343=4,G343,0)</f>
        <v>0</v>
      </c>
      <c r="BE343" s="232">
        <f>IF(AZ343=5,G343,0)</f>
        <v>0</v>
      </c>
      <c r="CA343" s="259">
        <v>1</v>
      </c>
      <c r="CB343" s="259">
        <v>7</v>
      </c>
    </row>
    <row r="344" spans="1:80" x14ac:dyDescent="0.2">
      <c r="A344" s="268"/>
      <c r="B344" s="269"/>
      <c r="C344" s="334"/>
      <c r="D344" s="335"/>
      <c r="E344" s="335"/>
      <c r="F344" s="335"/>
      <c r="G344" s="336"/>
      <c r="I344" s="270"/>
      <c r="K344" s="270"/>
      <c r="L344" s="271"/>
      <c r="O344" s="259">
        <v>3</v>
      </c>
    </row>
    <row r="345" spans="1:80" x14ac:dyDescent="0.2">
      <c r="A345" s="268"/>
      <c r="B345" s="272"/>
      <c r="C345" s="327" t="s">
        <v>256</v>
      </c>
      <c r="D345" s="328"/>
      <c r="E345" s="273">
        <v>255.535</v>
      </c>
      <c r="F345" s="274"/>
      <c r="G345" s="275"/>
      <c r="H345" s="276"/>
      <c r="I345" s="270"/>
      <c r="J345" s="277"/>
      <c r="K345" s="270"/>
      <c r="M345" s="271" t="s">
        <v>256</v>
      </c>
      <c r="O345" s="259"/>
    </row>
    <row r="346" spans="1:80" x14ac:dyDescent="0.2">
      <c r="A346" s="268"/>
      <c r="B346" s="272"/>
      <c r="C346" s="327" t="s">
        <v>507</v>
      </c>
      <c r="D346" s="328"/>
      <c r="E346" s="273">
        <v>74.2</v>
      </c>
      <c r="F346" s="274"/>
      <c r="G346" s="275"/>
      <c r="H346" s="276"/>
      <c r="I346" s="270"/>
      <c r="J346" s="277"/>
      <c r="K346" s="270"/>
      <c r="M346" s="271" t="s">
        <v>507</v>
      </c>
      <c r="O346" s="259"/>
    </row>
    <row r="347" spans="1:80" x14ac:dyDescent="0.2">
      <c r="A347" s="268"/>
      <c r="B347" s="272"/>
      <c r="C347" s="327" t="s">
        <v>508</v>
      </c>
      <c r="D347" s="328"/>
      <c r="E347" s="273">
        <v>97.224999999999994</v>
      </c>
      <c r="F347" s="274"/>
      <c r="G347" s="275"/>
      <c r="H347" s="276"/>
      <c r="I347" s="270"/>
      <c r="J347" s="277"/>
      <c r="K347" s="270"/>
      <c r="M347" s="271" t="s">
        <v>508</v>
      </c>
      <c r="O347" s="259"/>
    </row>
    <row r="348" spans="1:80" x14ac:dyDescent="0.2">
      <c r="A348" s="268"/>
      <c r="B348" s="272"/>
      <c r="C348" s="327" t="s">
        <v>509</v>
      </c>
      <c r="D348" s="328"/>
      <c r="E348" s="273">
        <v>97.224999999999994</v>
      </c>
      <c r="F348" s="274"/>
      <c r="G348" s="275"/>
      <c r="H348" s="276"/>
      <c r="I348" s="270"/>
      <c r="J348" s="277"/>
      <c r="K348" s="270"/>
      <c r="M348" s="271" t="s">
        <v>509</v>
      </c>
      <c r="O348" s="259"/>
    </row>
    <row r="349" spans="1:80" x14ac:dyDescent="0.2">
      <c r="A349" s="260">
        <v>77</v>
      </c>
      <c r="B349" s="261" t="s">
        <v>189</v>
      </c>
      <c r="C349" s="262" t="s">
        <v>190</v>
      </c>
      <c r="D349" s="263" t="s">
        <v>175</v>
      </c>
      <c r="E349" s="264">
        <v>524.18499999999995</v>
      </c>
      <c r="F349" s="264">
        <v>0</v>
      </c>
      <c r="G349" s="265">
        <f>E349*F349</f>
        <v>0</v>
      </c>
      <c r="H349" s="266">
        <v>3.2000000000000003E-4</v>
      </c>
      <c r="I349" s="267">
        <f>E349*H349</f>
        <v>0.1677392</v>
      </c>
      <c r="J349" s="266">
        <v>0</v>
      </c>
      <c r="K349" s="267">
        <f>E349*J349</f>
        <v>0</v>
      </c>
      <c r="O349" s="259">
        <v>2</v>
      </c>
      <c r="AA349" s="232">
        <v>1</v>
      </c>
      <c r="AB349" s="232">
        <v>7</v>
      </c>
      <c r="AC349" s="232">
        <v>7</v>
      </c>
      <c r="AZ349" s="232">
        <v>2</v>
      </c>
      <c r="BA349" s="232">
        <f>IF(AZ349=1,G349,0)</f>
        <v>0</v>
      </c>
      <c r="BB349" s="232">
        <f>IF(AZ349=2,G349,0)</f>
        <v>0</v>
      </c>
      <c r="BC349" s="232">
        <f>IF(AZ349=3,G349,0)</f>
        <v>0</v>
      </c>
      <c r="BD349" s="232">
        <f>IF(AZ349=4,G349,0)</f>
        <v>0</v>
      </c>
      <c r="BE349" s="232">
        <f>IF(AZ349=5,G349,0)</f>
        <v>0</v>
      </c>
      <c r="CA349" s="259">
        <v>1</v>
      </c>
      <c r="CB349" s="259">
        <v>7</v>
      </c>
    </row>
    <row r="350" spans="1:80" x14ac:dyDescent="0.2">
      <c r="A350" s="268"/>
      <c r="B350" s="269"/>
      <c r="C350" s="334" t="s">
        <v>510</v>
      </c>
      <c r="D350" s="335"/>
      <c r="E350" s="335"/>
      <c r="F350" s="335"/>
      <c r="G350" s="336"/>
      <c r="I350" s="270"/>
      <c r="K350" s="270"/>
      <c r="L350" s="271" t="s">
        <v>510</v>
      </c>
      <c r="O350" s="259">
        <v>3</v>
      </c>
    </row>
    <row r="351" spans="1:80" x14ac:dyDescent="0.2">
      <c r="A351" s="268"/>
      <c r="B351" s="272"/>
      <c r="C351" s="327" t="s">
        <v>256</v>
      </c>
      <c r="D351" s="328"/>
      <c r="E351" s="273">
        <v>255.535</v>
      </c>
      <c r="F351" s="274"/>
      <c r="G351" s="275"/>
      <c r="H351" s="276"/>
      <c r="I351" s="270"/>
      <c r="J351" s="277"/>
      <c r="K351" s="270"/>
      <c r="M351" s="271" t="s">
        <v>256</v>
      </c>
      <c r="O351" s="259"/>
    </row>
    <row r="352" spans="1:80" x14ac:dyDescent="0.2">
      <c r="A352" s="268"/>
      <c r="B352" s="272"/>
      <c r="C352" s="327" t="s">
        <v>507</v>
      </c>
      <c r="D352" s="328"/>
      <c r="E352" s="273">
        <v>74.2</v>
      </c>
      <c r="F352" s="274"/>
      <c r="G352" s="275"/>
      <c r="H352" s="276"/>
      <c r="I352" s="270"/>
      <c r="J352" s="277"/>
      <c r="K352" s="270"/>
      <c r="M352" s="271" t="s">
        <v>507</v>
      </c>
      <c r="O352" s="259"/>
    </row>
    <row r="353" spans="1:80" x14ac:dyDescent="0.2">
      <c r="A353" s="268"/>
      <c r="B353" s="272"/>
      <c r="C353" s="327" t="s">
        <v>508</v>
      </c>
      <c r="D353" s="328"/>
      <c r="E353" s="273">
        <v>97.224999999999994</v>
      </c>
      <c r="F353" s="274"/>
      <c r="G353" s="275"/>
      <c r="H353" s="276"/>
      <c r="I353" s="270"/>
      <c r="J353" s="277"/>
      <c r="K353" s="270"/>
      <c r="M353" s="271" t="s">
        <v>508</v>
      </c>
      <c r="O353" s="259"/>
    </row>
    <row r="354" spans="1:80" x14ac:dyDescent="0.2">
      <c r="A354" s="268"/>
      <c r="B354" s="272"/>
      <c r="C354" s="327" t="s">
        <v>509</v>
      </c>
      <c r="D354" s="328"/>
      <c r="E354" s="273">
        <v>97.224999999999994</v>
      </c>
      <c r="F354" s="274"/>
      <c r="G354" s="275"/>
      <c r="H354" s="276"/>
      <c r="I354" s="270"/>
      <c r="J354" s="277"/>
      <c r="K354" s="270"/>
      <c r="M354" s="271" t="s">
        <v>509</v>
      </c>
      <c r="O354" s="259"/>
    </row>
    <row r="355" spans="1:80" x14ac:dyDescent="0.2">
      <c r="A355" s="260">
        <v>78</v>
      </c>
      <c r="B355" s="261" t="s">
        <v>511</v>
      </c>
      <c r="C355" s="262" t="s">
        <v>512</v>
      </c>
      <c r="D355" s="263" t="s">
        <v>175</v>
      </c>
      <c r="E355" s="264">
        <v>524.18499999999995</v>
      </c>
      <c r="F355" s="264">
        <v>0</v>
      </c>
      <c r="G355" s="265">
        <f>E355*F355</f>
        <v>0</v>
      </c>
      <c r="H355" s="266">
        <v>0</v>
      </c>
      <c r="I355" s="267">
        <f>E355*H355</f>
        <v>0</v>
      </c>
      <c r="J355" s="266">
        <v>0</v>
      </c>
      <c r="K355" s="267">
        <f>E355*J355</f>
        <v>0</v>
      </c>
      <c r="O355" s="259">
        <v>2</v>
      </c>
      <c r="AA355" s="232">
        <v>1</v>
      </c>
      <c r="AB355" s="232">
        <v>7</v>
      </c>
      <c r="AC355" s="232">
        <v>7</v>
      </c>
      <c r="AZ355" s="232">
        <v>2</v>
      </c>
      <c r="BA355" s="232">
        <f>IF(AZ355=1,G355,0)</f>
        <v>0</v>
      </c>
      <c r="BB355" s="232">
        <f>IF(AZ355=2,G355,0)</f>
        <v>0</v>
      </c>
      <c r="BC355" s="232">
        <f>IF(AZ355=3,G355,0)</f>
        <v>0</v>
      </c>
      <c r="BD355" s="232">
        <f>IF(AZ355=4,G355,0)</f>
        <v>0</v>
      </c>
      <c r="BE355" s="232">
        <f>IF(AZ355=5,G355,0)</f>
        <v>0</v>
      </c>
      <c r="CA355" s="259">
        <v>1</v>
      </c>
      <c r="CB355" s="259">
        <v>7</v>
      </c>
    </row>
    <row r="356" spans="1:80" x14ac:dyDescent="0.2">
      <c r="A356" s="268"/>
      <c r="B356" s="272"/>
      <c r="C356" s="327" t="s">
        <v>256</v>
      </c>
      <c r="D356" s="328"/>
      <c r="E356" s="273">
        <v>255.535</v>
      </c>
      <c r="F356" s="274"/>
      <c r="G356" s="275"/>
      <c r="H356" s="276"/>
      <c r="I356" s="270"/>
      <c r="J356" s="277"/>
      <c r="K356" s="270"/>
      <c r="M356" s="271" t="s">
        <v>256</v>
      </c>
      <c r="O356" s="259"/>
    </row>
    <row r="357" spans="1:80" x14ac:dyDescent="0.2">
      <c r="A357" s="268"/>
      <c r="B357" s="272"/>
      <c r="C357" s="327" t="s">
        <v>507</v>
      </c>
      <c r="D357" s="328"/>
      <c r="E357" s="273">
        <v>74.2</v>
      </c>
      <c r="F357" s="274"/>
      <c r="G357" s="275"/>
      <c r="H357" s="276"/>
      <c r="I357" s="270"/>
      <c r="J357" s="277"/>
      <c r="K357" s="270"/>
      <c r="M357" s="271" t="s">
        <v>507</v>
      </c>
      <c r="O357" s="259"/>
    </row>
    <row r="358" spans="1:80" x14ac:dyDescent="0.2">
      <c r="A358" s="268"/>
      <c r="B358" s="272"/>
      <c r="C358" s="327" t="s">
        <v>508</v>
      </c>
      <c r="D358" s="328"/>
      <c r="E358" s="273">
        <v>97.224999999999994</v>
      </c>
      <c r="F358" s="274"/>
      <c r="G358" s="275"/>
      <c r="H358" s="276"/>
      <c r="I358" s="270"/>
      <c r="J358" s="277"/>
      <c r="K358" s="270"/>
      <c r="M358" s="271" t="s">
        <v>508</v>
      </c>
      <c r="O358" s="259"/>
    </row>
    <row r="359" spans="1:80" x14ac:dyDescent="0.2">
      <c r="A359" s="268"/>
      <c r="B359" s="272"/>
      <c r="C359" s="327" t="s">
        <v>509</v>
      </c>
      <c r="D359" s="328"/>
      <c r="E359" s="273">
        <v>97.224999999999994</v>
      </c>
      <c r="F359" s="274"/>
      <c r="G359" s="275"/>
      <c r="H359" s="276"/>
      <c r="I359" s="270"/>
      <c r="J359" s="277"/>
      <c r="K359" s="270"/>
      <c r="M359" s="271" t="s">
        <v>509</v>
      </c>
      <c r="O359" s="259"/>
    </row>
    <row r="360" spans="1:80" x14ac:dyDescent="0.2">
      <c r="A360" s="278"/>
      <c r="B360" s="279" t="s">
        <v>100</v>
      </c>
      <c r="C360" s="280" t="s">
        <v>183</v>
      </c>
      <c r="D360" s="281"/>
      <c r="E360" s="282"/>
      <c r="F360" s="283"/>
      <c r="G360" s="284">
        <f>SUM(G342:G359)</f>
        <v>0</v>
      </c>
      <c r="H360" s="285"/>
      <c r="I360" s="286">
        <f>SUM(I342:I359)</f>
        <v>0.19394844999999999</v>
      </c>
      <c r="J360" s="285"/>
      <c r="K360" s="286">
        <f>SUM(K342:K359)</f>
        <v>0</v>
      </c>
      <c r="O360" s="259">
        <v>4</v>
      </c>
      <c r="BA360" s="287">
        <f>SUM(BA342:BA359)</f>
        <v>0</v>
      </c>
      <c r="BB360" s="287">
        <f>SUM(BB342:BB359)</f>
        <v>0</v>
      </c>
      <c r="BC360" s="287">
        <f>SUM(BC342:BC359)</f>
        <v>0</v>
      </c>
      <c r="BD360" s="287">
        <f>SUM(BD342:BD359)</f>
        <v>0</v>
      </c>
      <c r="BE360" s="287">
        <f>SUM(BE342:BE359)</f>
        <v>0</v>
      </c>
    </row>
    <row r="361" spans="1:80" x14ac:dyDescent="0.2">
      <c r="A361" s="249" t="s">
        <v>97</v>
      </c>
      <c r="B361" s="250" t="s">
        <v>513</v>
      </c>
      <c r="C361" s="251" t="s">
        <v>514</v>
      </c>
      <c r="D361" s="252"/>
      <c r="E361" s="253"/>
      <c r="F361" s="253"/>
      <c r="G361" s="254"/>
      <c r="H361" s="255"/>
      <c r="I361" s="256"/>
      <c r="J361" s="257"/>
      <c r="K361" s="258"/>
      <c r="O361" s="259">
        <v>1</v>
      </c>
    </row>
    <row r="362" spans="1:80" x14ac:dyDescent="0.2">
      <c r="A362" s="260">
        <v>79</v>
      </c>
      <c r="B362" s="261" t="s">
        <v>516</v>
      </c>
      <c r="C362" s="262" t="s">
        <v>517</v>
      </c>
      <c r="D362" s="263" t="s">
        <v>217</v>
      </c>
      <c r="E362" s="264">
        <v>4.2117199999999997</v>
      </c>
      <c r="F362" s="264">
        <v>0</v>
      </c>
      <c r="G362" s="265">
        <f>E362*F362</f>
        <v>0</v>
      </c>
      <c r="H362" s="266">
        <v>0</v>
      </c>
      <c r="I362" s="267">
        <f>E362*H362</f>
        <v>0</v>
      </c>
      <c r="J362" s="266"/>
      <c r="K362" s="267">
        <f>E362*J362</f>
        <v>0</v>
      </c>
      <c r="O362" s="259">
        <v>2</v>
      </c>
      <c r="AA362" s="232">
        <v>8</v>
      </c>
      <c r="AB362" s="232">
        <v>0</v>
      </c>
      <c r="AC362" s="232">
        <v>3</v>
      </c>
      <c r="AZ362" s="232">
        <v>1</v>
      </c>
      <c r="BA362" s="232">
        <f>IF(AZ362=1,G362,0)</f>
        <v>0</v>
      </c>
      <c r="BB362" s="232">
        <f>IF(AZ362=2,G362,0)</f>
        <v>0</v>
      </c>
      <c r="BC362" s="232">
        <f>IF(AZ362=3,G362,0)</f>
        <v>0</v>
      </c>
      <c r="BD362" s="232">
        <f>IF(AZ362=4,G362,0)</f>
        <v>0</v>
      </c>
      <c r="BE362" s="232">
        <f>IF(AZ362=5,G362,0)</f>
        <v>0</v>
      </c>
      <c r="CA362" s="259">
        <v>8</v>
      </c>
      <c r="CB362" s="259">
        <v>0</v>
      </c>
    </row>
    <row r="363" spans="1:80" x14ac:dyDescent="0.2">
      <c r="A363" s="268"/>
      <c r="B363" s="269"/>
      <c r="C363" s="334" t="s">
        <v>518</v>
      </c>
      <c r="D363" s="335"/>
      <c r="E363" s="335"/>
      <c r="F363" s="335"/>
      <c r="G363" s="336"/>
      <c r="I363" s="270"/>
      <c r="K363" s="270"/>
      <c r="L363" s="271" t="s">
        <v>518</v>
      </c>
      <c r="O363" s="259">
        <v>3</v>
      </c>
    </row>
    <row r="364" spans="1:80" x14ac:dyDescent="0.2">
      <c r="A364" s="260">
        <v>80</v>
      </c>
      <c r="B364" s="261" t="s">
        <v>519</v>
      </c>
      <c r="C364" s="262" t="s">
        <v>520</v>
      </c>
      <c r="D364" s="263" t="s">
        <v>217</v>
      </c>
      <c r="E364" s="264">
        <v>4.2117199999999997</v>
      </c>
      <c r="F364" s="264">
        <v>0</v>
      </c>
      <c r="G364" s="265">
        <f>E364*F364</f>
        <v>0</v>
      </c>
      <c r="H364" s="266">
        <v>0</v>
      </c>
      <c r="I364" s="267">
        <f>E364*H364</f>
        <v>0</v>
      </c>
      <c r="J364" s="266"/>
      <c r="K364" s="267">
        <f>E364*J364</f>
        <v>0</v>
      </c>
      <c r="O364" s="259">
        <v>2</v>
      </c>
      <c r="AA364" s="232">
        <v>8</v>
      </c>
      <c r="AB364" s="232">
        <v>0</v>
      </c>
      <c r="AC364" s="232">
        <v>3</v>
      </c>
      <c r="AZ364" s="232">
        <v>1</v>
      </c>
      <c r="BA364" s="232">
        <f>IF(AZ364=1,G364,0)</f>
        <v>0</v>
      </c>
      <c r="BB364" s="232">
        <f>IF(AZ364=2,G364,0)</f>
        <v>0</v>
      </c>
      <c r="BC364" s="232">
        <f>IF(AZ364=3,G364,0)</f>
        <v>0</v>
      </c>
      <c r="BD364" s="232">
        <f>IF(AZ364=4,G364,0)</f>
        <v>0</v>
      </c>
      <c r="BE364" s="232">
        <f>IF(AZ364=5,G364,0)</f>
        <v>0</v>
      </c>
      <c r="CA364" s="259">
        <v>8</v>
      </c>
      <c r="CB364" s="259">
        <v>0</v>
      </c>
    </row>
    <row r="365" spans="1:80" x14ac:dyDescent="0.2">
      <c r="A365" s="268"/>
      <c r="B365" s="269"/>
      <c r="C365" s="334" t="s">
        <v>518</v>
      </c>
      <c r="D365" s="335"/>
      <c r="E365" s="335"/>
      <c r="F365" s="335"/>
      <c r="G365" s="336"/>
      <c r="I365" s="270"/>
      <c r="K365" s="270"/>
      <c r="L365" s="271" t="s">
        <v>518</v>
      </c>
      <c r="O365" s="259">
        <v>3</v>
      </c>
    </row>
    <row r="366" spans="1:80" x14ac:dyDescent="0.2">
      <c r="A366" s="260">
        <v>81</v>
      </c>
      <c r="B366" s="261" t="s">
        <v>521</v>
      </c>
      <c r="C366" s="262" t="s">
        <v>522</v>
      </c>
      <c r="D366" s="263" t="s">
        <v>217</v>
      </c>
      <c r="E366" s="264">
        <v>4.2117199999999997</v>
      </c>
      <c r="F366" s="264">
        <v>0</v>
      </c>
      <c r="G366" s="265">
        <f>E366*F366</f>
        <v>0</v>
      </c>
      <c r="H366" s="266">
        <v>0</v>
      </c>
      <c r="I366" s="267">
        <f>E366*H366</f>
        <v>0</v>
      </c>
      <c r="J366" s="266"/>
      <c r="K366" s="267">
        <f>E366*J366</f>
        <v>0</v>
      </c>
      <c r="O366" s="259">
        <v>2</v>
      </c>
      <c r="AA366" s="232">
        <v>8</v>
      </c>
      <c r="AB366" s="232">
        <v>0</v>
      </c>
      <c r="AC366" s="232">
        <v>3</v>
      </c>
      <c r="AZ366" s="232">
        <v>1</v>
      </c>
      <c r="BA366" s="232">
        <f>IF(AZ366=1,G366,0)</f>
        <v>0</v>
      </c>
      <c r="BB366" s="232">
        <f>IF(AZ366=2,G366,0)</f>
        <v>0</v>
      </c>
      <c r="BC366" s="232">
        <f>IF(AZ366=3,G366,0)</f>
        <v>0</v>
      </c>
      <c r="BD366" s="232">
        <f>IF(AZ366=4,G366,0)</f>
        <v>0</v>
      </c>
      <c r="BE366" s="232">
        <f>IF(AZ366=5,G366,0)</f>
        <v>0</v>
      </c>
      <c r="CA366" s="259">
        <v>8</v>
      </c>
      <c r="CB366" s="259">
        <v>0</v>
      </c>
    </row>
    <row r="367" spans="1:80" x14ac:dyDescent="0.2">
      <c r="A367" s="268"/>
      <c r="B367" s="269"/>
      <c r="C367" s="334" t="s">
        <v>518</v>
      </c>
      <c r="D367" s="335"/>
      <c r="E367" s="335"/>
      <c r="F367" s="335"/>
      <c r="G367" s="336"/>
      <c r="I367" s="270"/>
      <c r="K367" s="270"/>
      <c r="L367" s="271" t="s">
        <v>518</v>
      </c>
      <c r="O367" s="259">
        <v>3</v>
      </c>
    </row>
    <row r="368" spans="1:80" x14ac:dyDescent="0.2">
      <c r="A368" s="260">
        <v>82</v>
      </c>
      <c r="B368" s="261" t="s">
        <v>523</v>
      </c>
      <c r="C368" s="262" t="s">
        <v>524</v>
      </c>
      <c r="D368" s="263" t="s">
        <v>217</v>
      </c>
      <c r="E368" s="264">
        <v>80.022679999999994</v>
      </c>
      <c r="F368" s="264">
        <v>0</v>
      </c>
      <c r="G368" s="265">
        <f>E368*F368</f>
        <v>0</v>
      </c>
      <c r="H368" s="266">
        <v>0</v>
      </c>
      <c r="I368" s="267">
        <f>E368*H368</f>
        <v>0</v>
      </c>
      <c r="J368" s="266"/>
      <c r="K368" s="267">
        <f>E368*J368</f>
        <v>0</v>
      </c>
      <c r="O368" s="259">
        <v>2</v>
      </c>
      <c r="AA368" s="232">
        <v>8</v>
      </c>
      <c r="AB368" s="232">
        <v>0</v>
      </c>
      <c r="AC368" s="232">
        <v>3</v>
      </c>
      <c r="AZ368" s="232">
        <v>1</v>
      </c>
      <c r="BA368" s="232">
        <f>IF(AZ368=1,G368,0)</f>
        <v>0</v>
      </c>
      <c r="BB368" s="232">
        <f>IF(AZ368=2,G368,0)</f>
        <v>0</v>
      </c>
      <c r="BC368" s="232">
        <f>IF(AZ368=3,G368,0)</f>
        <v>0</v>
      </c>
      <c r="BD368" s="232">
        <f>IF(AZ368=4,G368,0)</f>
        <v>0</v>
      </c>
      <c r="BE368" s="232">
        <f>IF(AZ368=5,G368,0)</f>
        <v>0</v>
      </c>
      <c r="CA368" s="259">
        <v>8</v>
      </c>
      <c r="CB368" s="259">
        <v>0</v>
      </c>
    </row>
    <row r="369" spans="1:80" x14ac:dyDescent="0.2">
      <c r="A369" s="268"/>
      <c r="B369" s="269"/>
      <c r="C369" s="334" t="s">
        <v>518</v>
      </c>
      <c r="D369" s="335"/>
      <c r="E369" s="335"/>
      <c r="F369" s="335"/>
      <c r="G369" s="336"/>
      <c r="I369" s="270"/>
      <c r="K369" s="270"/>
      <c r="L369" s="271" t="s">
        <v>518</v>
      </c>
      <c r="O369" s="259">
        <v>3</v>
      </c>
    </row>
    <row r="370" spans="1:80" x14ac:dyDescent="0.2">
      <c r="A370" s="260">
        <v>83</v>
      </c>
      <c r="B370" s="261" t="s">
        <v>525</v>
      </c>
      <c r="C370" s="262" t="s">
        <v>526</v>
      </c>
      <c r="D370" s="263" t="s">
        <v>217</v>
      </c>
      <c r="E370" s="264">
        <v>4.2117199999999997</v>
      </c>
      <c r="F370" s="264">
        <v>0</v>
      </c>
      <c r="G370" s="265">
        <f>E370*F370</f>
        <v>0</v>
      </c>
      <c r="H370" s="266">
        <v>0</v>
      </c>
      <c r="I370" s="267">
        <f>E370*H370</f>
        <v>0</v>
      </c>
      <c r="J370" s="266"/>
      <c r="K370" s="267">
        <f>E370*J370</f>
        <v>0</v>
      </c>
      <c r="O370" s="259">
        <v>2</v>
      </c>
      <c r="AA370" s="232">
        <v>8</v>
      </c>
      <c r="AB370" s="232">
        <v>0</v>
      </c>
      <c r="AC370" s="232">
        <v>3</v>
      </c>
      <c r="AZ370" s="232">
        <v>1</v>
      </c>
      <c r="BA370" s="232">
        <f>IF(AZ370=1,G370,0)</f>
        <v>0</v>
      </c>
      <c r="BB370" s="232">
        <f>IF(AZ370=2,G370,0)</f>
        <v>0</v>
      </c>
      <c r="BC370" s="232">
        <f>IF(AZ370=3,G370,0)</f>
        <v>0</v>
      </c>
      <c r="BD370" s="232">
        <f>IF(AZ370=4,G370,0)</f>
        <v>0</v>
      </c>
      <c r="BE370" s="232">
        <f>IF(AZ370=5,G370,0)</f>
        <v>0</v>
      </c>
      <c r="CA370" s="259">
        <v>8</v>
      </c>
      <c r="CB370" s="259">
        <v>0</v>
      </c>
    </row>
    <row r="371" spans="1:80" x14ac:dyDescent="0.2">
      <c r="A371" s="268"/>
      <c r="B371" s="269"/>
      <c r="C371" s="334" t="s">
        <v>518</v>
      </c>
      <c r="D371" s="335"/>
      <c r="E371" s="335"/>
      <c r="F371" s="335"/>
      <c r="G371" s="336"/>
      <c r="I371" s="270"/>
      <c r="K371" s="270"/>
      <c r="L371" s="271" t="s">
        <v>518</v>
      </c>
      <c r="O371" s="259">
        <v>3</v>
      </c>
    </row>
    <row r="372" spans="1:80" x14ac:dyDescent="0.2">
      <c r="A372" s="260">
        <v>84</v>
      </c>
      <c r="B372" s="261" t="s">
        <v>527</v>
      </c>
      <c r="C372" s="262" t="s">
        <v>528</v>
      </c>
      <c r="D372" s="263" t="s">
        <v>217</v>
      </c>
      <c r="E372" s="264">
        <v>25.270320000000002</v>
      </c>
      <c r="F372" s="264">
        <v>0</v>
      </c>
      <c r="G372" s="265">
        <f>E372*F372</f>
        <v>0</v>
      </c>
      <c r="H372" s="266">
        <v>0</v>
      </c>
      <c r="I372" s="267">
        <f>E372*H372</f>
        <v>0</v>
      </c>
      <c r="J372" s="266"/>
      <c r="K372" s="267">
        <f>E372*J372</f>
        <v>0</v>
      </c>
      <c r="O372" s="259">
        <v>2</v>
      </c>
      <c r="AA372" s="232">
        <v>8</v>
      </c>
      <c r="AB372" s="232">
        <v>0</v>
      </c>
      <c r="AC372" s="232">
        <v>3</v>
      </c>
      <c r="AZ372" s="232">
        <v>1</v>
      </c>
      <c r="BA372" s="232">
        <f>IF(AZ372=1,G372,0)</f>
        <v>0</v>
      </c>
      <c r="BB372" s="232">
        <f>IF(AZ372=2,G372,0)</f>
        <v>0</v>
      </c>
      <c r="BC372" s="232">
        <f>IF(AZ372=3,G372,0)</f>
        <v>0</v>
      </c>
      <c r="BD372" s="232">
        <f>IF(AZ372=4,G372,0)</f>
        <v>0</v>
      </c>
      <c r="BE372" s="232">
        <f>IF(AZ372=5,G372,0)</f>
        <v>0</v>
      </c>
      <c r="CA372" s="259">
        <v>8</v>
      </c>
      <c r="CB372" s="259">
        <v>0</v>
      </c>
    </row>
    <row r="373" spans="1:80" x14ac:dyDescent="0.2">
      <c r="A373" s="268"/>
      <c r="B373" s="269"/>
      <c r="C373" s="334" t="s">
        <v>518</v>
      </c>
      <c r="D373" s="335"/>
      <c r="E373" s="335"/>
      <c r="F373" s="335"/>
      <c r="G373" s="336"/>
      <c r="I373" s="270"/>
      <c r="K373" s="270"/>
      <c r="L373" s="271" t="s">
        <v>518</v>
      </c>
      <c r="O373" s="259">
        <v>3</v>
      </c>
    </row>
    <row r="374" spans="1:80" x14ac:dyDescent="0.2">
      <c r="A374" s="260">
        <v>85</v>
      </c>
      <c r="B374" s="261" t="s">
        <v>529</v>
      </c>
      <c r="C374" s="262" t="s">
        <v>530</v>
      </c>
      <c r="D374" s="263" t="s">
        <v>217</v>
      </c>
      <c r="E374" s="264">
        <v>4.2117199999999997</v>
      </c>
      <c r="F374" s="264">
        <v>0</v>
      </c>
      <c r="G374" s="265">
        <f>E374*F374</f>
        <v>0</v>
      </c>
      <c r="H374" s="266">
        <v>0</v>
      </c>
      <c r="I374" s="267">
        <f>E374*H374</f>
        <v>0</v>
      </c>
      <c r="J374" s="266"/>
      <c r="K374" s="267">
        <f>E374*J374</f>
        <v>0</v>
      </c>
      <c r="O374" s="259">
        <v>2</v>
      </c>
      <c r="AA374" s="232">
        <v>8</v>
      </c>
      <c r="AB374" s="232">
        <v>0</v>
      </c>
      <c r="AC374" s="232">
        <v>3</v>
      </c>
      <c r="AZ374" s="232">
        <v>1</v>
      </c>
      <c r="BA374" s="232">
        <f>IF(AZ374=1,G374,0)</f>
        <v>0</v>
      </c>
      <c r="BB374" s="232">
        <f>IF(AZ374=2,G374,0)</f>
        <v>0</v>
      </c>
      <c r="BC374" s="232">
        <f>IF(AZ374=3,G374,0)</f>
        <v>0</v>
      </c>
      <c r="BD374" s="232">
        <f>IF(AZ374=4,G374,0)</f>
        <v>0</v>
      </c>
      <c r="BE374" s="232">
        <f>IF(AZ374=5,G374,0)</f>
        <v>0</v>
      </c>
      <c r="CA374" s="259">
        <v>8</v>
      </c>
      <c r="CB374" s="259">
        <v>0</v>
      </c>
    </row>
    <row r="375" spans="1:80" x14ac:dyDescent="0.2">
      <c r="A375" s="268"/>
      <c r="B375" s="269"/>
      <c r="C375" s="334" t="s">
        <v>518</v>
      </c>
      <c r="D375" s="335"/>
      <c r="E375" s="335"/>
      <c r="F375" s="335"/>
      <c r="G375" s="336"/>
      <c r="I375" s="270"/>
      <c r="K375" s="270"/>
      <c r="L375" s="271" t="s">
        <v>518</v>
      </c>
      <c r="O375" s="259">
        <v>3</v>
      </c>
    </row>
    <row r="376" spans="1:80" x14ac:dyDescent="0.2">
      <c r="A376" s="260">
        <v>86</v>
      </c>
      <c r="B376" s="261" t="s">
        <v>531</v>
      </c>
      <c r="C376" s="262" t="s">
        <v>532</v>
      </c>
      <c r="D376" s="263" t="s">
        <v>217</v>
      </c>
      <c r="E376" s="264">
        <v>4.2117199999999997</v>
      </c>
      <c r="F376" s="264">
        <v>0</v>
      </c>
      <c r="G376" s="265">
        <f>E376*F376</f>
        <v>0</v>
      </c>
      <c r="H376" s="266">
        <v>0</v>
      </c>
      <c r="I376" s="267">
        <f>E376*H376</f>
        <v>0</v>
      </c>
      <c r="J376" s="266"/>
      <c r="K376" s="267">
        <f>E376*J376</f>
        <v>0</v>
      </c>
      <c r="O376" s="259">
        <v>2</v>
      </c>
      <c r="AA376" s="232">
        <v>8</v>
      </c>
      <c r="AB376" s="232">
        <v>0</v>
      </c>
      <c r="AC376" s="232">
        <v>3</v>
      </c>
      <c r="AZ376" s="232">
        <v>1</v>
      </c>
      <c r="BA376" s="232">
        <f>IF(AZ376=1,G376,0)</f>
        <v>0</v>
      </c>
      <c r="BB376" s="232">
        <f>IF(AZ376=2,G376,0)</f>
        <v>0</v>
      </c>
      <c r="BC376" s="232">
        <f>IF(AZ376=3,G376,0)</f>
        <v>0</v>
      </c>
      <c r="BD376" s="232">
        <f>IF(AZ376=4,G376,0)</f>
        <v>0</v>
      </c>
      <c r="BE376" s="232">
        <f>IF(AZ376=5,G376,0)</f>
        <v>0</v>
      </c>
      <c r="CA376" s="259">
        <v>8</v>
      </c>
      <c r="CB376" s="259">
        <v>0</v>
      </c>
    </row>
    <row r="377" spans="1:80" x14ac:dyDescent="0.2">
      <c r="A377" s="268"/>
      <c r="B377" s="269"/>
      <c r="C377" s="334"/>
      <c r="D377" s="335"/>
      <c r="E377" s="335"/>
      <c r="F377" s="335"/>
      <c r="G377" s="336"/>
      <c r="I377" s="270"/>
      <c r="K377" s="270"/>
      <c r="L377" s="271"/>
      <c r="O377" s="259">
        <v>3</v>
      </c>
    </row>
    <row r="378" spans="1:80" x14ac:dyDescent="0.2">
      <c r="A378" s="278"/>
      <c r="B378" s="279" t="s">
        <v>100</v>
      </c>
      <c r="C378" s="280" t="s">
        <v>515</v>
      </c>
      <c r="D378" s="281"/>
      <c r="E378" s="282"/>
      <c r="F378" s="283"/>
      <c r="G378" s="284">
        <f>SUM(G361:G377)</f>
        <v>0</v>
      </c>
      <c r="H378" s="285"/>
      <c r="I378" s="286">
        <f>SUM(I361:I377)</f>
        <v>0</v>
      </c>
      <c r="J378" s="285"/>
      <c r="K378" s="286">
        <f>SUM(K361:K377)</f>
        <v>0</v>
      </c>
      <c r="O378" s="259">
        <v>4</v>
      </c>
      <c r="BA378" s="287">
        <f>SUM(BA361:BA377)</f>
        <v>0</v>
      </c>
      <c r="BB378" s="287">
        <f>SUM(BB361:BB377)</f>
        <v>0</v>
      </c>
      <c r="BC378" s="287">
        <f>SUM(BC361:BC377)</f>
        <v>0</v>
      </c>
      <c r="BD378" s="287">
        <f>SUM(BD361:BD377)</f>
        <v>0</v>
      </c>
      <c r="BE378" s="287">
        <f>SUM(BE361:BE377)</f>
        <v>0</v>
      </c>
    </row>
    <row r="379" spans="1:80" x14ac:dyDescent="0.2">
      <c r="E379" s="232"/>
    </row>
    <row r="380" spans="1:80" x14ac:dyDescent="0.2">
      <c r="E380" s="232"/>
    </row>
    <row r="381" spans="1:80" x14ac:dyDescent="0.2">
      <c r="E381" s="232"/>
    </row>
    <row r="382" spans="1:80" x14ac:dyDescent="0.2">
      <c r="E382" s="232"/>
    </row>
    <row r="383" spans="1:80" x14ac:dyDescent="0.2">
      <c r="E383" s="232"/>
    </row>
    <row r="384" spans="1:80" x14ac:dyDescent="0.2">
      <c r="E384" s="232"/>
    </row>
    <row r="385" spans="5:5" x14ac:dyDescent="0.2">
      <c r="E385" s="232"/>
    </row>
    <row r="386" spans="5:5" x14ac:dyDescent="0.2">
      <c r="E386" s="232"/>
    </row>
    <row r="387" spans="5:5" x14ac:dyDescent="0.2">
      <c r="E387" s="232"/>
    </row>
    <row r="388" spans="5:5" x14ac:dyDescent="0.2">
      <c r="E388" s="232"/>
    </row>
    <row r="389" spans="5:5" x14ac:dyDescent="0.2">
      <c r="E389" s="232"/>
    </row>
    <row r="390" spans="5:5" x14ac:dyDescent="0.2">
      <c r="E390" s="232"/>
    </row>
    <row r="391" spans="5:5" x14ac:dyDescent="0.2">
      <c r="E391" s="232"/>
    </row>
    <row r="392" spans="5:5" x14ac:dyDescent="0.2">
      <c r="E392" s="232"/>
    </row>
    <row r="393" spans="5:5" x14ac:dyDescent="0.2">
      <c r="E393" s="232"/>
    </row>
    <row r="394" spans="5:5" x14ac:dyDescent="0.2">
      <c r="E394" s="232"/>
    </row>
    <row r="395" spans="5:5" x14ac:dyDescent="0.2">
      <c r="E395" s="232"/>
    </row>
    <row r="396" spans="5:5" x14ac:dyDescent="0.2">
      <c r="E396" s="232"/>
    </row>
    <row r="397" spans="5:5" x14ac:dyDescent="0.2">
      <c r="E397" s="232"/>
    </row>
    <row r="398" spans="5:5" x14ac:dyDescent="0.2">
      <c r="E398" s="232"/>
    </row>
    <row r="399" spans="5:5" x14ac:dyDescent="0.2">
      <c r="E399" s="232"/>
    </row>
    <row r="400" spans="5:5" x14ac:dyDescent="0.2">
      <c r="E400" s="232"/>
    </row>
    <row r="401" spans="1:7" x14ac:dyDescent="0.2">
      <c r="E401" s="232"/>
    </row>
    <row r="402" spans="1:7" x14ac:dyDescent="0.2">
      <c r="A402" s="277"/>
      <c r="B402" s="277"/>
      <c r="C402" s="277"/>
      <c r="D402" s="277"/>
      <c r="E402" s="277"/>
      <c r="F402" s="277"/>
      <c r="G402" s="277"/>
    </row>
    <row r="403" spans="1:7" x14ac:dyDescent="0.2">
      <c r="A403" s="277"/>
      <c r="B403" s="277"/>
      <c r="C403" s="277"/>
      <c r="D403" s="277"/>
      <c r="E403" s="277"/>
      <c r="F403" s="277"/>
      <c r="G403" s="277"/>
    </row>
    <row r="404" spans="1:7" x14ac:dyDescent="0.2">
      <c r="A404" s="277"/>
      <c r="B404" s="277"/>
      <c r="C404" s="277"/>
      <c r="D404" s="277"/>
      <c r="E404" s="277"/>
      <c r="F404" s="277"/>
      <c r="G404" s="277"/>
    </row>
    <row r="405" spans="1:7" x14ac:dyDescent="0.2">
      <c r="A405" s="277"/>
      <c r="B405" s="277"/>
      <c r="C405" s="277"/>
      <c r="D405" s="277"/>
      <c r="E405" s="277"/>
      <c r="F405" s="277"/>
      <c r="G405" s="277"/>
    </row>
    <row r="406" spans="1:7" x14ac:dyDescent="0.2">
      <c r="E406" s="232"/>
    </row>
    <row r="407" spans="1:7" x14ac:dyDescent="0.2">
      <c r="E407" s="232"/>
    </row>
    <row r="408" spans="1:7" x14ac:dyDescent="0.2">
      <c r="E408" s="232"/>
    </row>
    <row r="409" spans="1:7" x14ac:dyDescent="0.2">
      <c r="E409" s="232"/>
    </row>
    <row r="410" spans="1:7" x14ac:dyDescent="0.2">
      <c r="E410" s="232"/>
    </row>
    <row r="411" spans="1:7" x14ac:dyDescent="0.2">
      <c r="E411" s="232"/>
    </row>
    <row r="412" spans="1:7" x14ac:dyDescent="0.2">
      <c r="E412" s="232"/>
    </row>
    <row r="413" spans="1:7" x14ac:dyDescent="0.2">
      <c r="E413" s="232"/>
    </row>
    <row r="414" spans="1:7" x14ac:dyDescent="0.2">
      <c r="E414" s="232"/>
    </row>
    <row r="415" spans="1:7" x14ac:dyDescent="0.2">
      <c r="E415" s="232"/>
    </row>
    <row r="416" spans="1:7" x14ac:dyDescent="0.2">
      <c r="E416" s="232"/>
    </row>
    <row r="417" spans="5:5" x14ac:dyDescent="0.2">
      <c r="E417" s="232"/>
    </row>
    <row r="418" spans="5:5" x14ac:dyDescent="0.2">
      <c r="E418" s="232"/>
    </row>
    <row r="419" spans="5:5" x14ac:dyDescent="0.2">
      <c r="E419" s="232"/>
    </row>
    <row r="420" spans="5:5" x14ac:dyDescent="0.2">
      <c r="E420" s="232"/>
    </row>
    <row r="421" spans="5:5" x14ac:dyDescent="0.2">
      <c r="E421" s="232"/>
    </row>
    <row r="422" spans="5:5" x14ac:dyDescent="0.2">
      <c r="E422" s="232"/>
    </row>
    <row r="423" spans="5:5" x14ac:dyDescent="0.2">
      <c r="E423" s="232"/>
    </row>
    <row r="424" spans="5:5" x14ac:dyDescent="0.2">
      <c r="E424" s="232"/>
    </row>
    <row r="425" spans="5:5" x14ac:dyDescent="0.2">
      <c r="E425" s="232"/>
    </row>
    <row r="426" spans="5:5" x14ac:dyDescent="0.2">
      <c r="E426" s="232"/>
    </row>
    <row r="427" spans="5:5" x14ac:dyDescent="0.2">
      <c r="E427" s="232"/>
    </row>
    <row r="428" spans="5:5" x14ac:dyDescent="0.2">
      <c r="E428" s="232"/>
    </row>
    <row r="429" spans="5:5" x14ac:dyDescent="0.2">
      <c r="E429" s="232"/>
    </row>
    <row r="430" spans="5:5" x14ac:dyDescent="0.2">
      <c r="E430" s="232"/>
    </row>
    <row r="431" spans="5:5" x14ac:dyDescent="0.2">
      <c r="E431" s="232"/>
    </row>
    <row r="432" spans="5:5" x14ac:dyDescent="0.2">
      <c r="E432" s="232"/>
    </row>
    <row r="433" spans="1:7" x14ac:dyDescent="0.2">
      <c r="E433" s="232"/>
    </row>
    <row r="434" spans="1:7" x14ac:dyDescent="0.2">
      <c r="E434" s="232"/>
    </row>
    <row r="435" spans="1:7" x14ac:dyDescent="0.2">
      <c r="E435" s="232"/>
    </row>
    <row r="436" spans="1:7" x14ac:dyDescent="0.2">
      <c r="E436" s="232"/>
    </row>
    <row r="437" spans="1:7" x14ac:dyDescent="0.2">
      <c r="A437" s="288"/>
      <c r="B437" s="288"/>
    </row>
    <row r="438" spans="1:7" x14ac:dyDescent="0.2">
      <c r="A438" s="277"/>
      <c r="B438" s="277"/>
      <c r="C438" s="289"/>
      <c r="D438" s="289"/>
      <c r="E438" s="290"/>
      <c r="F438" s="289"/>
      <c r="G438" s="291"/>
    </row>
    <row r="439" spans="1:7" x14ac:dyDescent="0.2">
      <c r="A439" s="292"/>
      <c r="B439" s="292"/>
      <c r="C439" s="277"/>
      <c r="D439" s="277"/>
      <c r="E439" s="293"/>
      <c r="F439" s="277"/>
      <c r="G439" s="277"/>
    </row>
    <row r="440" spans="1:7" x14ac:dyDescent="0.2">
      <c r="A440" s="277"/>
      <c r="B440" s="277"/>
      <c r="C440" s="277"/>
      <c r="D440" s="277"/>
      <c r="E440" s="293"/>
      <c r="F440" s="277"/>
      <c r="G440" s="277"/>
    </row>
    <row r="441" spans="1:7" x14ac:dyDescent="0.2">
      <c r="A441" s="277"/>
      <c r="B441" s="277"/>
      <c r="C441" s="277"/>
      <c r="D441" s="277"/>
      <c r="E441" s="293"/>
      <c r="F441" s="277"/>
      <c r="G441" s="277"/>
    </row>
    <row r="442" spans="1:7" x14ac:dyDescent="0.2">
      <c r="A442" s="277"/>
      <c r="B442" s="277"/>
      <c r="C442" s="277"/>
      <c r="D442" s="277"/>
      <c r="E442" s="293"/>
      <c r="F442" s="277"/>
      <c r="G442" s="277"/>
    </row>
    <row r="443" spans="1:7" x14ac:dyDescent="0.2">
      <c r="A443" s="277"/>
      <c r="B443" s="277"/>
      <c r="C443" s="277"/>
      <c r="D443" s="277"/>
      <c r="E443" s="293"/>
      <c r="F443" s="277"/>
      <c r="G443" s="277"/>
    </row>
    <row r="444" spans="1:7" x14ac:dyDescent="0.2">
      <c r="A444" s="277"/>
      <c r="B444" s="277"/>
      <c r="C444" s="277"/>
      <c r="D444" s="277"/>
      <c r="E444" s="293"/>
      <c r="F444" s="277"/>
      <c r="G444" s="277"/>
    </row>
    <row r="445" spans="1:7" x14ac:dyDescent="0.2">
      <c r="A445" s="277"/>
      <c r="B445" s="277"/>
      <c r="C445" s="277"/>
      <c r="D445" s="277"/>
      <c r="E445" s="293"/>
      <c r="F445" s="277"/>
      <c r="G445" s="277"/>
    </row>
    <row r="446" spans="1:7" x14ac:dyDescent="0.2">
      <c r="A446" s="277"/>
      <c r="B446" s="277"/>
      <c r="C446" s="277"/>
      <c r="D446" s="277"/>
      <c r="E446" s="293"/>
      <c r="F446" s="277"/>
      <c r="G446" s="277"/>
    </row>
    <row r="447" spans="1:7" x14ac:dyDescent="0.2">
      <c r="A447" s="277"/>
      <c r="B447" s="277"/>
      <c r="C447" s="277"/>
      <c r="D447" s="277"/>
      <c r="E447" s="293"/>
      <c r="F447" s="277"/>
      <c r="G447" s="277"/>
    </row>
    <row r="448" spans="1:7" x14ac:dyDescent="0.2">
      <c r="A448" s="277"/>
      <c r="B448" s="277"/>
      <c r="C448" s="277"/>
      <c r="D448" s="277"/>
      <c r="E448" s="293"/>
      <c r="F448" s="277"/>
      <c r="G448" s="277"/>
    </row>
    <row r="449" spans="1:7" x14ac:dyDescent="0.2">
      <c r="A449" s="277"/>
      <c r="B449" s="277"/>
      <c r="C449" s="277"/>
      <c r="D449" s="277"/>
      <c r="E449" s="293"/>
      <c r="F449" s="277"/>
      <c r="G449" s="277"/>
    </row>
    <row r="450" spans="1:7" x14ac:dyDescent="0.2">
      <c r="A450" s="277"/>
      <c r="B450" s="277"/>
      <c r="C450" s="277"/>
      <c r="D450" s="277"/>
      <c r="E450" s="293"/>
      <c r="F450" s="277"/>
      <c r="G450" s="277"/>
    </row>
    <row r="451" spans="1:7" x14ac:dyDescent="0.2">
      <c r="A451" s="277"/>
      <c r="B451" s="277"/>
      <c r="C451" s="277"/>
      <c r="D451" s="277"/>
      <c r="E451" s="293"/>
      <c r="F451" s="277"/>
      <c r="G451" s="277"/>
    </row>
  </sheetData>
  <mergeCells count="252">
    <mergeCell ref="C363:G363"/>
    <mergeCell ref="C365:G365"/>
    <mergeCell ref="C367:G367"/>
    <mergeCell ref="C369:G369"/>
    <mergeCell ref="C371:G371"/>
    <mergeCell ref="C373:G373"/>
    <mergeCell ref="C375:G375"/>
    <mergeCell ref="C377:G377"/>
    <mergeCell ref="C353:D353"/>
    <mergeCell ref="C354:D354"/>
    <mergeCell ref="C356:D356"/>
    <mergeCell ref="C357:D357"/>
    <mergeCell ref="C358:D358"/>
    <mergeCell ref="C359:D359"/>
    <mergeCell ref="C344:G344"/>
    <mergeCell ref="C345:D345"/>
    <mergeCell ref="C346:D346"/>
    <mergeCell ref="C347:D347"/>
    <mergeCell ref="C348:D348"/>
    <mergeCell ref="C350:G350"/>
    <mergeCell ref="C351:D351"/>
    <mergeCell ref="C352:D352"/>
    <mergeCell ref="C333:D333"/>
    <mergeCell ref="C338:G338"/>
    <mergeCell ref="C339:G339"/>
    <mergeCell ref="C340:D340"/>
    <mergeCell ref="C325:D325"/>
    <mergeCell ref="C327:G327"/>
    <mergeCell ref="C328:D328"/>
    <mergeCell ref="C329:D329"/>
    <mergeCell ref="C331:G331"/>
    <mergeCell ref="C332:D332"/>
    <mergeCell ref="C317:D317"/>
    <mergeCell ref="C318:D318"/>
    <mergeCell ref="C320:G320"/>
    <mergeCell ref="C321:D321"/>
    <mergeCell ref="C322:D322"/>
    <mergeCell ref="C324:G324"/>
    <mergeCell ref="C306:D306"/>
    <mergeCell ref="C307:D307"/>
    <mergeCell ref="C309:D309"/>
    <mergeCell ref="C310:D310"/>
    <mergeCell ref="C312:G312"/>
    <mergeCell ref="C313:G313"/>
    <mergeCell ref="C314:D314"/>
    <mergeCell ref="C315:D315"/>
    <mergeCell ref="C288:G288"/>
    <mergeCell ref="C289:G289"/>
    <mergeCell ref="C290:G290"/>
    <mergeCell ref="C291:D291"/>
    <mergeCell ref="C296:D296"/>
    <mergeCell ref="C298:D298"/>
    <mergeCell ref="C300:G300"/>
    <mergeCell ref="C301:D301"/>
    <mergeCell ref="C282:G282"/>
    <mergeCell ref="C283:G283"/>
    <mergeCell ref="C284:G284"/>
    <mergeCell ref="C285:G285"/>
    <mergeCell ref="C286:G286"/>
    <mergeCell ref="C287:G287"/>
    <mergeCell ref="C274:D274"/>
    <mergeCell ref="C276:D276"/>
    <mergeCell ref="C278:G278"/>
    <mergeCell ref="C279:G279"/>
    <mergeCell ref="C280:G280"/>
    <mergeCell ref="C281:G281"/>
    <mergeCell ref="C266:G266"/>
    <mergeCell ref="C267:D267"/>
    <mergeCell ref="C269:G269"/>
    <mergeCell ref="C270:D270"/>
    <mergeCell ref="C272:G272"/>
    <mergeCell ref="C273:D273"/>
    <mergeCell ref="C253:G253"/>
    <mergeCell ref="C254:D254"/>
    <mergeCell ref="C256:D256"/>
    <mergeCell ref="C257:D257"/>
    <mergeCell ref="C259:D259"/>
    <mergeCell ref="C261:G261"/>
    <mergeCell ref="C262:D262"/>
    <mergeCell ref="C264:D264"/>
    <mergeCell ref="C235:D235"/>
    <mergeCell ref="C240:D240"/>
    <mergeCell ref="C242:G242"/>
    <mergeCell ref="C243:D243"/>
    <mergeCell ref="C245:G245"/>
    <mergeCell ref="C246:D246"/>
    <mergeCell ref="C248:D248"/>
    <mergeCell ref="C225:G225"/>
    <mergeCell ref="C226:D226"/>
    <mergeCell ref="C228:D228"/>
    <mergeCell ref="C230:D230"/>
    <mergeCell ref="C232:G232"/>
    <mergeCell ref="C233:D233"/>
    <mergeCell ref="C219:G219"/>
    <mergeCell ref="C220:G220"/>
    <mergeCell ref="C221:G221"/>
    <mergeCell ref="C222:G222"/>
    <mergeCell ref="C223:G223"/>
    <mergeCell ref="C224:G224"/>
    <mergeCell ref="C213:G213"/>
    <mergeCell ref="C214:G214"/>
    <mergeCell ref="C215:G215"/>
    <mergeCell ref="C216:G216"/>
    <mergeCell ref="C217:G217"/>
    <mergeCell ref="C218:G218"/>
    <mergeCell ref="C207:G207"/>
    <mergeCell ref="C208:G208"/>
    <mergeCell ref="C209:G209"/>
    <mergeCell ref="C210:G210"/>
    <mergeCell ref="C211:G211"/>
    <mergeCell ref="C212:G212"/>
    <mergeCell ref="C201:G201"/>
    <mergeCell ref="C202:G202"/>
    <mergeCell ref="C203:G203"/>
    <mergeCell ref="C204:G204"/>
    <mergeCell ref="C205:G205"/>
    <mergeCell ref="C206:G206"/>
    <mergeCell ref="C194:G194"/>
    <mergeCell ref="C195:G195"/>
    <mergeCell ref="C196:G196"/>
    <mergeCell ref="C197:G197"/>
    <mergeCell ref="C198:D198"/>
    <mergeCell ref="C200:G200"/>
    <mergeCell ref="C188:G188"/>
    <mergeCell ref="C189:G189"/>
    <mergeCell ref="C190:G190"/>
    <mergeCell ref="C191:G191"/>
    <mergeCell ref="C192:G192"/>
    <mergeCell ref="C193:G193"/>
    <mergeCell ref="C182:G182"/>
    <mergeCell ref="C183:G183"/>
    <mergeCell ref="C184:G184"/>
    <mergeCell ref="C185:G185"/>
    <mergeCell ref="C186:G186"/>
    <mergeCell ref="C187:G187"/>
    <mergeCell ref="C175:G175"/>
    <mergeCell ref="C176:D176"/>
    <mergeCell ref="C178:G178"/>
    <mergeCell ref="C179:G179"/>
    <mergeCell ref="C180:G180"/>
    <mergeCell ref="C181:G181"/>
    <mergeCell ref="C169:G169"/>
    <mergeCell ref="C170:G170"/>
    <mergeCell ref="C171:G171"/>
    <mergeCell ref="C172:G172"/>
    <mergeCell ref="C173:G173"/>
    <mergeCell ref="C174:G174"/>
    <mergeCell ref="C163:G163"/>
    <mergeCell ref="C164:G164"/>
    <mergeCell ref="C165:G165"/>
    <mergeCell ref="C166:G166"/>
    <mergeCell ref="C167:G167"/>
    <mergeCell ref="C168:G168"/>
    <mergeCell ref="C157:G157"/>
    <mergeCell ref="C158:G158"/>
    <mergeCell ref="C159:G159"/>
    <mergeCell ref="C160:G160"/>
    <mergeCell ref="C161:G161"/>
    <mergeCell ref="C162:G162"/>
    <mergeCell ref="C151:G151"/>
    <mergeCell ref="C152:G152"/>
    <mergeCell ref="C153:G153"/>
    <mergeCell ref="C154:G154"/>
    <mergeCell ref="C155:G155"/>
    <mergeCell ref="C156:G156"/>
    <mergeCell ref="C144:G144"/>
    <mergeCell ref="C145:G145"/>
    <mergeCell ref="C146:G146"/>
    <mergeCell ref="C147:G147"/>
    <mergeCell ref="C148:D148"/>
    <mergeCell ref="C150:G150"/>
    <mergeCell ref="C138:G138"/>
    <mergeCell ref="C139:G139"/>
    <mergeCell ref="C140:G140"/>
    <mergeCell ref="C141:G141"/>
    <mergeCell ref="C142:G142"/>
    <mergeCell ref="C143:G143"/>
    <mergeCell ref="C132:G132"/>
    <mergeCell ref="C133:G133"/>
    <mergeCell ref="C134:G134"/>
    <mergeCell ref="C135:G135"/>
    <mergeCell ref="C136:G136"/>
    <mergeCell ref="C137:G137"/>
    <mergeCell ref="C121:D121"/>
    <mergeCell ref="C123:D123"/>
    <mergeCell ref="C128:G128"/>
    <mergeCell ref="C129:G129"/>
    <mergeCell ref="C130:G130"/>
    <mergeCell ref="C131:G131"/>
    <mergeCell ref="C112:G112"/>
    <mergeCell ref="C113:D113"/>
    <mergeCell ref="C115:G115"/>
    <mergeCell ref="C116:D116"/>
    <mergeCell ref="C96:D96"/>
    <mergeCell ref="C98:D98"/>
    <mergeCell ref="C100:G100"/>
    <mergeCell ref="C101:D101"/>
    <mergeCell ref="C102:D102"/>
    <mergeCell ref="C103:D103"/>
    <mergeCell ref="C105:D105"/>
    <mergeCell ref="C87:D87"/>
    <mergeCell ref="C89:G89"/>
    <mergeCell ref="C90:D90"/>
    <mergeCell ref="C92:D92"/>
    <mergeCell ref="C75:D75"/>
    <mergeCell ref="C79:D79"/>
    <mergeCell ref="C80:D80"/>
    <mergeCell ref="C82:D82"/>
    <mergeCell ref="C83:D83"/>
    <mergeCell ref="C65:G65"/>
    <mergeCell ref="C66:D66"/>
    <mergeCell ref="C70:G70"/>
    <mergeCell ref="C71:D71"/>
    <mergeCell ref="C57:D57"/>
    <mergeCell ref="C58:D58"/>
    <mergeCell ref="C60:G60"/>
    <mergeCell ref="C61:D61"/>
    <mergeCell ref="C62:D62"/>
    <mergeCell ref="C63:D63"/>
    <mergeCell ref="C49:G49"/>
    <mergeCell ref="C50:D50"/>
    <mergeCell ref="C52:D52"/>
    <mergeCell ref="C53:D53"/>
    <mergeCell ref="C54:D54"/>
    <mergeCell ref="C56:G56"/>
    <mergeCell ref="C38:G38"/>
    <mergeCell ref="C39:D39"/>
    <mergeCell ref="C40:D40"/>
    <mergeCell ref="C42:G42"/>
    <mergeCell ref="C43:D43"/>
    <mergeCell ref="C45:G45"/>
    <mergeCell ref="C46:G46"/>
    <mergeCell ref="C47:D47"/>
    <mergeCell ref="C28:G28"/>
    <mergeCell ref="C29:D29"/>
    <mergeCell ref="C33:G33"/>
    <mergeCell ref="C34:D34"/>
    <mergeCell ref="C15:D15"/>
    <mergeCell ref="C17:D17"/>
    <mergeCell ref="C19:D19"/>
    <mergeCell ref="C21:D21"/>
    <mergeCell ref="C23:G23"/>
    <mergeCell ref="C24:D24"/>
    <mergeCell ref="A1:G1"/>
    <mergeCell ref="A3:B3"/>
    <mergeCell ref="A4:B4"/>
    <mergeCell ref="E4:G4"/>
    <mergeCell ref="C9:D9"/>
    <mergeCell ref="C11:D11"/>
    <mergeCell ref="C12:D12"/>
    <mergeCell ref="C14:G14"/>
    <mergeCell ref="C26:D26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5"/>
  <dimension ref="A1:BE51"/>
  <sheetViews>
    <sheetView topLeftCell="A34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93" t="s">
        <v>101</v>
      </c>
      <c r="B1" s="94"/>
      <c r="C1" s="94"/>
      <c r="D1" s="94"/>
      <c r="E1" s="94"/>
      <c r="F1" s="94"/>
      <c r="G1" s="94"/>
    </row>
    <row r="2" spans="1:57" ht="12.75" customHeight="1" x14ac:dyDescent="0.2">
      <c r="A2" s="95" t="s">
        <v>32</v>
      </c>
      <c r="B2" s="96"/>
      <c r="C2" s="97" t="s">
        <v>534</v>
      </c>
      <c r="D2" s="97" t="s">
        <v>535</v>
      </c>
      <c r="E2" s="98"/>
      <c r="F2" s="99" t="s">
        <v>33</v>
      </c>
      <c r="G2" s="100"/>
    </row>
    <row r="3" spans="1:57" ht="3" hidden="1" customHeight="1" x14ac:dyDescent="0.2">
      <c r="A3" s="101"/>
      <c r="B3" s="102"/>
      <c r="C3" s="103"/>
      <c r="D3" s="103"/>
      <c r="E3" s="104"/>
      <c r="F3" s="105"/>
      <c r="G3" s="106"/>
    </row>
    <row r="4" spans="1:57" ht="12" customHeight="1" x14ac:dyDescent="0.2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 x14ac:dyDescent="0.2">
      <c r="A5" s="109" t="s">
        <v>98</v>
      </c>
      <c r="B5" s="110"/>
      <c r="C5" s="111" t="s">
        <v>106</v>
      </c>
      <c r="D5" s="112"/>
      <c r="E5" s="110"/>
      <c r="F5" s="105" t="s">
        <v>36</v>
      </c>
      <c r="G5" s="106"/>
    </row>
    <row r="6" spans="1:57" ht="12.95" customHeight="1" x14ac:dyDescent="0.2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 x14ac:dyDescent="0.2">
      <c r="A7" s="116" t="s">
        <v>103</v>
      </c>
      <c r="B7" s="117"/>
      <c r="C7" s="118" t="s">
        <v>104</v>
      </c>
      <c r="D7" s="119"/>
      <c r="E7" s="119"/>
      <c r="F7" s="120" t="s">
        <v>39</v>
      </c>
      <c r="G7" s="114">
        <f>IF(G6=0,,ROUND((F30+F32)/G6,1))</f>
        <v>0</v>
      </c>
    </row>
    <row r="8" spans="1:57" x14ac:dyDescent="0.2">
      <c r="A8" s="121" t="s">
        <v>40</v>
      </c>
      <c r="B8" s="105"/>
      <c r="C8" s="309"/>
      <c r="D8" s="309"/>
      <c r="E8" s="310"/>
      <c r="F8" s="122" t="s">
        <v>41</v>
      </c>
      <c r="G8" s="123"/>
      <c r="H8" s="124"/>
      <c r="I8" s="125"/>
    </row>
    <row r="9" spans="1:57" x14ac:dyDescent="0.2">
      <c r="A9" s="121" t="s">
        <v>42</v>
      </c>
      <c r="B9" s="105"/>
      <c r="C9" s="309"/>
      <c r="D9" s="309"/>
      <c r="E9" s="310"/>
      <c r="F9" s="105"/>
      <c r="G9" s="126"/>
      <c r="H9" s="127"/>
    </row>
    <row r="10" spans="1:57" x14ac:dyDescent="0.2">
      <c r="A10" s="121" t="s">
        <v>43</v>
      </c>
      <c r="B10" s="105"/>
      <c r="C10" s="309"/>
      <c r="D10" s="309"/>
      <c r="E10" s="309"/>
      <c r="F10" s="128"/>
      <c r="G10" s="129"/>
      <c r="H10" s="130"/>
    </row>
    <row r="11" spans="1:57" ht="13.5" customHeight="1" x14ac:dyDescent="0.2">
      <c r="A11" s="121" t="s">
        <v>44</v>
      </c>
      <c r="B11" s="105"/>
      <c r="C11" s="309"/>
      <c r="D11" s="309"/>
      <c r="E11" s="309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 x14ac:dyDescent="0.2">
      <c r="A12" s="134" t="s">
        <v>46</v>
      </c>
      <c r="B12" s="102"/>
      <c r="C12" s="311"/>
      <c r="D12" s="311"/>
      <c r="E12" s="311"/>
      <c r="F12" s="135" t="s">
        <v>47</v>
      </c>
      <c r="G12" s="136"/>
      <c r="H12" s="127"/>
    </row>
    <row r="13" spans="1:57" ht="28.5" customHeight="1" thickBot="1" x14ac:dyDescent="0.25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 x14ac:dyDescent="0.25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 x14ac:dyDescent="0.2">
      <c r="A15" s="146"/>
      <c r="B15" s="147" t="s">
        <v>51</v>
      </c>
      <c r="C15" s="148">
        <f>'1 05 Rek'!E18</f>
        <v>0</v>
      </c>
      <c r="D15" s="149" t="str">
        <f>'1 05 Rek'!A23</f>
        <v>Ztížené výrobní podmínky</v>
      </c>
      <c r="E15" s="150"/>
      <c r="F15" s="151"/>
      <c r="G15" s="148">
        <f>'1 05 Rek'!I23</f>
        <v>0</v>
      </c>
    </row>
    <row r="16" spans="1:57" ht="15.95" customHeight="1" x14ac:dyDescent="0.2">
      <c r="A16" s="146" t="s">
        <v>52</v>
      </c>
      <c r="B16" s="147" t="s">
        <v>53</v>
      </c>
      <c r="C16" s="148">
        <f>'1 05 Rek'!F18</f>
        <v>0</v>
      </c>
      <c r="D16" s="101" t="str">
        <f>'1 05 Rek'!A24</f>
        <v>Oborová přirážka</v>
      </c>
      <c r="E16" s="152"/>
      <c r="F16" s="153"/>
      <c r="G16" s="148">
        <f>'1 05 Rek'!I24</f>
        <v>0</v>
      </c>
    </row>
    <row r="17" spans="1:7" ht="15.95" customHeight="1" x14ac:dyDescent="0.2">
      <c r="A17" s="146" t="s">
        <v>54</v>
      </c>
      <c r="B17" s="147" t="s">
        <v>55</v>
      </c>
      <c r="C17" s="148">
        <f>'1 05 Rek'!H18</f>
        <v>0</v>
      </c>
      <c r="D17" s="101" t="str">
        <f>'1 05 Rek'!A25</f>
        <v>Přesun stavebních kapacit</v>
      </c>
      <c r="E17" s="152"/>
      <c r="F17" s="153"/>
      <c r="G17" s="148">
        <f>'1 05 Rek'!I25</f>
        <v>0</v>
      </c>
    </row>
    <row r="18" spans="1:7" ht="15.95" customHeight="1" x14ac:dyDescent="0.2">
      <c r="A18" s="154" t="s">
        <v>56</v>
      </c>
      <c r="B18" s="155" t="s">
        <v>57</v>
      </c>
      <c r="C18" s="148">
        <f>'1 05 Rek'!G18</f>
        <v>0</v>
      </c>
      <c r="D18" s="101" t="str">
        <f>'1 05 Rek'!A26</f>
        <v>Mimostaveništní doprava</v>
      </c>
      <c r="E18" s="152"/>
      <c r="F18" s="153"/>
      <c r="G18" s="148">
        <f>'1 05 Rek'!I26</f>
        <v>0</v>
      </c>
    </row>
    <row r="19" spans="1:7" ht="15.95" customHeight="1" x14ac:dyDescent="0.2">
      <c r="A19" s="156" t="s">
        <v>58</v>
      </c>
      <c r="B19" s="147"/>
      <c r="C19" s="148">
        <f>SUM(C15:C18)</f>
        <v>0</v>
      </c>
      <c r="D19" s="101" t="str">
        <f>'1 05 Rek'!A27</f>
        <v>Zařízení staveniště</v>
      </c>
      <c r="E19" s="152"/>
      <c r="F19" s="153"/>
      <c r="G19" s="148">
        <f>'1 05 Rek'!I27</f>
        <v>0</v>
      </c>
    </row>
    <row r="20" spans="1:7" ht="15.95" customHeight="1" x14ac:dyDescent="0.2">
      <c r="A20" s="156"/>
      <c r="B20" s="147"/>
      <c r="C20" s="148"/>
      <c r="D20" s="101" t="str">
        <f>'1 05 Rek'!A28</f>
        <v>Provoz investora</v>
      </c>
      <c r="E20" s="152"/>
      <c r="F20" s="153"/>
      <c r="G20" s="148">
        <f>'1 05 Rek'!I28</f>
        <v>0</v>
      </c>
    </row>
    <row r="21" spans="1:7" ht="15.95" customHeight="1" x14ac:dyDescent="0.2">
      <c r="A21" s="156" t="s">
        <v>29</v>
      </c>
      <c r="B21" s="147"/>
      <c r="C21" s="148">
        <f>'1 05 Rek'!I18</f>
        <v>0</v>
      </c>
      <c r="D21" s="101" t="str">
        <f>'1 05 Rek'!A29</f>
        <v>Kompletační činnost (IČD)</v>
      </c>
      <c r="E21" s="152"/>
      <c r="F21" s="153"/>
      <c r="G21" s="148">
        <f>'1 05 Rek'!I29</f>
        <v>0</v>
      </c>
    </row>
    <row r="22" spans="1:7" ht="15.95" customHeight="1" x14ac:dyDescent="0.2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 x14ac:dyDescent="0.25">
      <c r="A23" s="307" t="s">
        <v>61</v>
      </c>
      <c r="B23" s="308"/>
      <c r="C23" s="158">
        <f>C22+G23</f>
        <v>0</v>
      </c>
      <c r="D23" s="159" t="s">
        <v>62</v>
      </c>
      <c r="E23" s="160"/>
      <c r="F23" s="161"/>
      <c r="G23" s="148">
        <f>'1 05 Rek'!H31</f>
        <v>0</v>
      </c>
    </row>
    <row r="24" spans="1:7" x14ac:dyDescent="0.2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 x14ac:dyDescent="0.2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 x14ac:dyDescent="0.2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 x14ac:dyDescent="0.2">
      <c r="A27" s="157"/>
      <c r="B27" s="171"/>
      <c r="C27" s="167"/>
      <c r="D27" s="127"/>
      <c r="F27" s="168"/>
      <c r="G27" s="169"/>
    </row>
    <row r="28" spans="1:7" x14ac:dyDescent="0.2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 x14ac:dyDescent="0.2">
      <c r="A29" s="157"/>
      <c r="B29" s="127"/>
      <c r="C29" s="173"/>
      <c r="D29" s="174"/>
      <c r="E29" s="173"/>
      <c r="F29" s="127"/>
      <c r="G29" s="169"/>
    </row>
    <row r="30" spans="1:7" x14ac:dyDescent="0.2">
      <c r="A30" s="175" t="s">
        <v>11</v>
      </c>
      <c r="B30" s="176"/>
      <c r="C30" s="177">
        <v>21</v>
      </c>
      <c r="D30" s="176" t="s">
        <v>70</v>
      </c>
      <c r="E30" s="178"/>
      <c r="F30" s="313">
        <f>C23-F32</f>
        <v>0</v>
      </c>
      <c r="G30" s="314"/>
    </row>
    <row r="31" spans="1:7" x14ac:dyDescent="0.2">
      <c r="A31" s="175" t="s">
        <v>71</v>
      </c>
      <c r="B31" s="176"/>
      <c r="C31" s="177">
        <f>C30</f>
        <v>21</v>
      </c>
      <c r="D31" s="176" t="s">
        <v>72</v>
      </c>
      <c r="E31" s="178"/>
      <c r="F31" s="313">
        <f>ROUND(PRODUCT(F30,C31/100),0)</f>
        <v>0</v>
      </c>
      <c r="G31" s="314"/>
    </row>
    <row r="32" spans="1:7" x14ac:dyDescent="0.2">
      <c r="A32" s="175" t="s">
        <v>11</v>
      </c>
      <c r="B32" s="176"/>
      <c r="C32" s="177">
        <v>0</v>
      </c>
      <c r="D32" s="176" t="s">
        <v>72</v>
      </c>
      <c r="E32" s="178"/>
      <c r="F32" s="313">
        <v>0</v>
      </c>
      <c r="G32" s="314"/>
    </row>
    <row r="33" spans="1:8" x14ac:dyDescent="0.2">
      <c r="A33" s="175" t="s">
        <v>71</v>
      </c>
      <c r="B33" s="179"/>
      <c r="C33" s="180">
        <f>C32</f>
        <v>0</v>
      </c>
      <c r="D33" s="176" t="s">
        <v>72</v>
      </c>
      <c r="E33" s="153"/>
      <c r="F33" s="313">
        <f>ROUND(PRODUCT(F32,C33/100),0)</f>
        <v>0</v>
      </c>
      <c r="G33" s="314"/>
    </row>
    <row r="34" spans="1:8" s="184" customFormat="1" ht="19.5" customHeight="1" thickBot="1" x14ac:dyDescent="0.3">
      <c r="A34" s="181" t="s">
        <v>73</v>
      </c>
      <c r="B34" s="182"/>
      <c r="C34" s="182"/>
      <c r="D34" s="182"/>
      <c r="E34" s="183"/>
      <c r="F34" s="315">
        <f>ROUND(SUM(F30:F33),0)</f>
        <v>0</v>
      </c>
      <c r="G34" s="316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17"/>
      <c r="C37" s="317"/>
      <c r="D37" s="317"/>
      <c r="E37" s="317"/>
      <c r="F37" s="317"/>
      <c r="G37" s="317"/>
      <c r="H37" s="1" t="s">
        <v>1</v>
      </c>
    </row>
    <row r="38" spans="1:8" ht="12.75" customHeight="1" x14ac:dyDescent="0.2">
      <c r="A38" s="185"/>
      <c r="B38" s="317"/>
      <c r="C38" s="317"/>
      <c r="D38" s="317"/>
      <c r="E38" s="317"/>
      <c r="F38" s="317"/>
      <c r="G38" s="317"/>
      <c r="H38" s="1" t="s">
        <v>1</v>
      </c>
    </row>
    <row r="39" spans="1:8" x14ac:dyDescent="0.2">
      <c r="A39" s="185"/>
      <c r="B39" s="317"/>
      <c r="C39" s="317"/>
      <c r="D39" s="317"/>
      <c r="E39" s="317"/>
      <c r="F39" s="317"/>
      <c r="G39" s="317"/>
      <c r="H39" s="1" t="s">
        <v>1</v>
      </c>
    </row>
    <row r="40" spans="1:8" x14ac:dyDescent="0.2">
      <c r="A40" s="185"/>
      <c r="B40" s="317"/>
      <c r="C40" s="317"/>
      <c r="D40" s="317"/>
      <c r="E40" s="317"/>
      <c r="F40" s="317"/>
      <c r="G40" s="317"/>
      <c r="H40" s="1" t="s">
        <v>1</v>
      </c>
    </row>
    <row r="41" spans="1:8" x14ac:dyDescent="0.2">
      <c r="A41" s="185"/>
      <c r="B41" s="317"/>
      <c r="C41" s="317"/>
      <c r="D41" s="317"/>
      <c r="E41" s="317"/>
      <c r="F41" s="317"/>
      <c r="G41" s="317"/>
      <c r="H41" s="1" t="s">
        <v>1</v>
      </c>
    </row>
    <row r="42" spans="1:8" x14ac:dyDescent="0.2">
      <c r="A42" s="185"/>
      <c r="B42" s="317"/>
      <c r="C42" s="317"/>
      <c r="D42" s="317"/>
      <c r="E42" s="317"/>
      <c r="F42" s="317"/>
      <c r="G42" s="317"/>
      <c r="H42" s="1" t="s">
        <v>1</v>
      </c>
    </row>
    <row r="43" spans="1:8" x14ac:dyDescent="0.2">
      <c r="A43" s="185"/>
      <c r="B43" s="317"/>
      <c r="C43" s="317"/>
      <c r="D43" s="317"/>
      <c r="E43" s="317"/>
      <c r="F43" s="317"/>
      <c r="G43" s="317"/>
      <c r="H43" s="1" t="s">
        <v>1</v>
      </c>
    </row>
    <row r="44" spans="1:8" ht="12.75" customHeight="1" x14ac:dyDescent="0.2">
      <c r="A44" s="185"/>
      <c r="B44" s="317"/>
      <c r="C44" s="317"/>
      <c r="D44" s="317"/>
      <c r="E44" s="317"/>
      <c r="F44" s="317"/>
      <c r="G44" s="317"/>
      <c r="H44" s="1" t="s">
        <v>1</v>
      </c>
    </row>
    <row r="45" spans="1:8" ht="12.75" customHeight="1" x14ac:dyDescent="0.2">
      <c r="A45" s="185"/>
      <c r="B45" s="317"/>
      <c r="C45" s="317"/>
      <c r="D45" s="317"/>
      <c r="E45" s="317"/>
      <c r="F45" s="317"/>
      <c r="G45" s="317"/>
      <c r="H45" s="1" t="s">
        <v>1</v>
      </c>
    </row>
    <row r="46" spans="1:8" x14ac:dyDescent="0.2">
      <c r="B46" s="312"/>
      <c r="C46" s="312"/>
      <c r="D46" s="312"/>
      <c r="E46" s="312"/>
      <c r="F46" s="312"/>
      <c r="G46" s="312"/>
    </row>
    <row r="47" spans="1:8" x14ac:dyDescent="0.2">
      <c r="B47" s="312"/>
      <c r="C47" s="312"/>
      <c r="D47" s="312"/>
      <c r="E47" s="312"/>
      <c r="F47" s="312"/>
      <c r="G47" s="312"/>
    </row>
    <row r="48" spans="1:8" x14ac:dyDescent="0.2">
      <c r="B48" s="312"/>
      <c r="C48" s="312"/>
      <c r="D48" s="312"/>
      <c r="E48" s="312"/>
      <c r="F48" s="312"/>
      <c r="G48" s="312"/>
    </row>
    <row r="49" spans="2:7" x14ac:dyDescent="0.2">
      <c r="B49" s="312"/>
      <c r="C49" s="312"/>
      <c r="D49" s="312"/>
      <c r="E49" s="312"/>
      <c r="F49" s="312"/>
      <c r="G49" s="312"/>
    </row>
    <row r="50" spans="2:7" x14ac:dyDescent="0.2">
      <c r="B50" s="312"/>
      <c r="C50" s="312"/>
      <c r="D50" s="312"/>
      <c r="E50" s="312"/>
      <c r="F50" s="312"/>
      <c r="G50" s="312"/>
    </row>
    <row r="51" spans="2:7" x14ac:dyDescent="0.2">
      <c r="B51" s="312"/>
      <c r="C51" s="312"/>
      <c r="D51" s="312"/>
      <c r="E51" s="312"/>
      <c r="F51" s="312"/>
      <c r="G51" s="31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35"/>
  <dimension ref="A1:BE82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318" t="s">
        <v>2</v>
      </c>
      <c r="B1" s="319"/>
      <c r="C1" s="186" t="s">
        <v>105</v>
      </c>
      <c r="D1" s="187"/>
      <c r="E1" s="188"/>
      <c r="F1" s="187"/>
      <c r="G1" s="189" t="s">
        <v>75</v>
      </c>
      <c r="H1" s="190" t="s">
        <v>534</v>
      </c>
      <c r="I1" s="191"/>
    </row>
    <row r="2" spans="1:9" ht="13.5" thickBot="1" x14ac:dyDescent="0.25">
      <c r="A2" s="320" t="s">
        <v>76</v>
      </c>
      <c r="B2" s="321"/>
      <c r="C2" s="192" t="s">
        <v>107</v>
      </c>
      <c r="D2" s="193"/>
      <c r="E2" s="194"/>
      <c r="F2" s="193"/>
      <c r="G2" s="322" t="s">
        <v>535</v>
      </c>
      <c r="H2" s="323"/>
      <c r="I2" s="324"/>
    </row>
    <row r="3" spans="1:9" ht="13.5" thickTop="1" x14ac:dyDescent="0.2">
      <c r="F3" s="127"/>
    </row>
    <row r="4" spans="1:9" ht="19.5" customHeight="1" x14ac:dyDescent="0.25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9" ht="13.5" thickBot="1" x14ac:dyDescent="0.25"/>
    <row r="6" spans="1:9" s="127" customFormat="1" ht="13.5" thickBot="1" x14ac:dyDescent="0.25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9" s="127" customFormat="1" x14ac:dyDescent="0.2">
      <c r="A7" s="294" t="str">
        <f>'1 05 Pol'!B7</f>
        <v>4</v>
      </c>
      <c r="B7" s="62" t="str">
        <f>'1 05 Pol'!C7</f>
        <v>Vodorovné konstrukce</v>
      </c>
      <c r="D7" s="204"/>
      <c r="E7" s="295">
        <f>'1 05 Pol'!BA10</f>
        <v>0</v>
      </c>
      <c r="F7" s="296">
        <f>'1 05 Pol'!BB10</f>
        <v>0</v>
      </c>
      <c r="G7" s="296">
        <f>'1 05 Pol'!BC10</f>
        <v>0</v>
      </c>
      <c r="H7" s="296">
        <f>'1 05 Pol'!BD10</f>
        <v>0</v>
      </c>
      <c r="I7" s="297">
        <f>'1 05 Pol'!BE10</f>
        <v>0</v>
      </c>
    </row>
    <row r="8" spans="1:9" s="127" customFormat="1" x14ac:dyDescent="0.2">
      <c r="A8" s="294" t="str">
        <f>'1 05 Pol'!B11</f>
        <v>61</v>
      </c>
      <c r="B8" s="62" t="str">
        <f>'1 05 Pol'!C11</f>
        <v>Upravy povrchů vnitřní</v>
      </c>
      <c r="D8" s="204"/>
      <c r="E8" s="295">
        <f>'1 05 Pol'!BA16</f>
        <v>0</v>
      </c>
      <c r="F8" s="296">
        <f>'1 05 Pol'!BB16</f>
        <v>0</v>
      </c>
      <c r="G8" s="296">
        <f>'1 05 Pol'!BC16</f>
        <v>0</v>
      </c>
      <c r="H8" s="296">
        <f>'1 05 Pol'!BD16</f>
        <v>0</v>
      </c>
      <c r="I8" s="297">
        <f>'1 05 Pol'!BE16</f>
        <v>0</v>
      </c>
    </row>
    <row r="9" spans="1:9" s="127" customFormat="1" x14ac:dyDescent="0.2">
      <c r="A9" s="294" t="str">
        <f>'1 05 Pol'!B17</f>
        <v>63</v>
      </c>
      <c r="B9" s="62" t="str">
        <f>'1 05 Pol'!C17</f>
        <v>Podlahy a podlahové konstrukce</v>
      </c>
      <c r="D9" s="204"/>
      <c r="E9" s="295">
        <f>'1 05 Pol'!BA22</f>
        <v>0</v>
      </c>
      <c r="F9" s="296">
        <f>'1 05 Pol'!BB22</f>
        <v>0</v>
      </c>
      <c r="G9" s="296">
        <f>'1 05 Pol'!BC22</f>
        <v>0</v>
      </c>
      <c r="H9" s="296">
        <f>'1 05 Pol'!BD22</f>
        <v>0</v>
      </c>
      <c r="I9" s="297">
        <f>'1 05 Pol'!BE22</f>
        <v>0</v>
      </c>
    </row>
    <row r="10" spans="1:9" s="127" customFormat="1" x14ac:dyDescent="0.2">
      <c r="A10" s="294" t="str">
        <f>'1 05 Pol'!B23</f>
        <v>97</v>
      </c>
      <c r="B10" s="62" t="str">
        <f>'1 05 Pol'!C23</f>
        <v>Prorážení otvorů</v>
      </c>
      <c r="D10" s="204"/>
      <c r="E10" s="295">
        <f>'1 05 Pol'!BA34</f>
        <v>0</v>
      </c>
      <c r="F10" s="296">
        <f>'1 05 Pol'!BB34</f>
        <v>0</v>
      </c>
      <c r="G10" s="296">
        <f>'1 05 Pol'!BC34</f>
        <v>0</v>
      </c>
      <c r="H10" s="296">
        <f>'1 05 Pol'!BD34</f>
        <v>0</v>
      </c>
      <c r="I10" s="297">
        <f>'1 05 Pol'!BE34</f>
        <v>0</v>
      </c>
    </row>
    <row r="11" spans="1:9" s="127" customFormat="1" x14ac:dyDescent="0.2">
      <c r="A11" s="294" t="str">
        <f>'1 05 Pol'!B35</f>
        <v>99</v>
      </c>
      <c r="B11" s="62" t="str">
        <f>'1 05 Pol'!C35</f>
        <v>Staveništní přesun hmot</v>
      </c>
      <c r="D11" s="204"/>
      <c r="E11" s="295">
        <f>'1 05 Pol'!BA37</f>
        <v>0</v>
      </c>
      <c r="F11" s="296">
        <f>'1 05 Pol'!BB37</f>
        <v>0</v>
      </c>
      <c r="G11" s="296">
        <f>'1 05 Pol'!BC37</f>
        <v>0</v>
      </c>
      <c r="H11" s="296">
        <f>'1 05 Pol'!BD37</f>
        <v>0</v>
      </c>
      <c r="I11" s="297">
        <f>'1 05 Pol'!BE37</f>
        <v>0</v>
      </c>
    </row>
    <row r="12" spans="1:9" s="127" customFormat="1" x14ac:dyDescent="0.2">
      <c r="A12" s="294" t="str">
        <f>'1 05 Pol'!B38</f>
        <v>713</v>
      </c>
      <c r="B12" s="62" t="str">
        <f>'1 05 Pol'!C38</f>
        <v>Izolace tepelné</v>
      </c>
      <c r="D12" s="204"/>
      <c r="E12" s="295">
        <f>'1 05 Pol'!BA46</f>
        <v>0</v>
      </c>
      <c r="F12" s="296">
        <f>'1 05 Pol'!BB46</f>
        <v>0</v>
      </c>
      <c r="G12" s="296">
        <f>'1 05 Pol'!BC46</f>
        <v>0</v>
      </c>
      <c r="H12" s="296">
        <f>'1 05 Pol'!BD46</f>
        <v>0</v>
      </c>
      <c r="I12" s="297">
        <f>'1 05 Pol'!BE46</f>
        <v>0</v>
      </c>
    </row>
    <row r="13" spans="1:9" s="127" customFormat="1" x14ac:dyDescent="0.2">
      <c r="A13" s="294" t="str">
        <f>'1 05 Pol'!B47</f>
        <v>721</v>
      </c>
      <c r="B13" s="62" t="str">
        <f>'1 05 Pol'!C47</f>
        <v>Vnitřní kanalizace</v>
      </c>
      <c r="D13" s="204"/>
      <c r="E13" s="295">
        <f>'1 05 Pol'!BA63</f>
        <v>0</v>
      </c>
      <c r="F13" s="296">
        <f>'1 05 Pol'!BB63</f>
        <v>0</v>
      </c>
      <c r="G13" s="296">
        <f>'1 05 Pol'!BC63</f>
        <v>0</v>
      </c>
      <c r="H13" s="296">
        <f>'1 05 Pol'!BD63</f>
        <v>0</v>
      </c>
      <c r="I13" s="297">
        <f>'1 05 Pol'!BE63</f>
        <v>0</v>
      </c>
    </row>
    <row r="14" spans="1:9" s="127" customFormat="1" x14ac:dyDescent="0.2">
      <c r="A14" s="294" t="str">
        <f>'1 05 Pol'!B64</f>
        <v>722</v>
      </c>
      <c r="B14" s="62" t="str">
        <f>'1 05 Pol'!C64</f>
        <v>Vnitřní vodovod</v>
      </c>
      <c r="D14" s="204"/>
      <c r="E14" s="295">
        <f>'1 05 Pol'!BA82</f>
        <v>0</v>
      </c>
      <c r="F14" s="296">
        <f>'1 05 Pol'!BB82</f>
        <v>0</v>
      </c>
      <c r="G14" s="296">
        <f>'1 05 Pol'!BC82</f>
        <v>0</v>
      </c>
      <c r="H14" s="296">
        <f>'1 05 Pol'!BD82</f>
        <v>0</v>
      </c>
      <c r="I14" s="297">
        <f>'1 05 Pol'!BE82</f>
        <v>0</v>
      </c>
    </row>
    <row r="15" spans="1:9" s="127" customFormat="1" x14ac:dyDescent="0.2">
      <c r="A15" s="294" t="str">
        <f>'1 05 Pol'!B83</f>
        <v>725</v>
      </c>
      <c r="B15" s="62" t="str">
        <f>'1 05 Pol'!C83</f>
        <v>Zařizovací předměty</v>
      </c>
      <c r="D15" s="204"/>
      <c r="E15" s="295">
        <f>'1 05 Pol'!BA103</f>
        <v>0</v>
      </c>
      <c r="F15" s="296">
        <f>'1 05 Pol'!BB103</f>
        <v>0</v>
      </c>
      <c r="G15" s="296">
        <f>'1 05 Pol'!BC103</f>
        <v>0</v>
      </c>
      <c r="H15" s="296">
        <f>'1 05 Pol'!BD103</f>
        <v>0</v>
      </c>
      <c r="I15" s="297">
        <f>'1 05 Pol'!BE103</f>
        <v>0</v>
      </c>
    </row>
    <row r="16" spans="1:9" s="127" customFormat="1" x14ac:dyDescent="0.2">
      <c r="A16" s="294" t="str">
        <f>'1 05 Pol'!B104</f>
        <v>734</v>
      </c>
      <c r="B16" s="62" t="str">
        <f>'1 05 Pol'!C104</f>
        <v>Armatury</v>
      </c>
      <c r="D16" s="204"/>
      <c r="E16" s="295">
        <f>'1 05 Pol'!BA112</f>
        <v>0</v>
      </c>
      <c r="F16" s="296">
        <f>'1 05 Pol'!BB112</f>
        <v>0</v>
      </c>
      <c r="G16" s="296">
        <f>'1 05 Pol'!BC112</f>
        <v>0</v>
      </c>
      <c r="H16" s="296">
        <f>'1 05 Pol'!BD112</f>
        <v>0</v>
      </c>
      <c r="I16" s="297">
        <f>'1 05 Pol'!BE112</f>
        <v>0</v>
      </c>
    </row>
    <row r="17" spans="1:57" s="127" customFormat="1" ht="13.5" thickBot="1" x14ac:dyDescent="0.25">
      <c r="A17" s="294" t="str">
        <f>'1 05 Pol'!B113</f>
        <v>D96</v>
      </c>
      <c r="B17" s="62" t="str">
        <f>'1 05 Pol'!C113</f>
        <v>Přesuny suti a vybouraných hmot</v>
      </c>
      <c r="D17" s="204"/>
      <c r="E17" s="295">
        <f>'1 05 Pol'!BA130</f>
        <v>0</v>
      </c>
      <c r="F17" s="296">
        <f>'1 05 Pol'!BB130</f>
        <v>0</v>
      </c>
      <c r="G17" s="296">
        <f>'1 05 Pol'!BC130</f>
        <v>0</v>
      </c>
      <c r="H17" s="296">
        <f>'1 05 Pol'!BD130</f>
        <v>0</v>
      </c>
      <c r="I17" s="297">
        <f>'1 05 Pol'!BE130</f>
        <v>0</v>
      </c>
    </row>
    <row r="18" spans="1:57" s="14" customFormat="1" ht="13.5" thickBot="1" x14ac:dyDescent="0.25">
      <c r="A18" s="205"/>
      <c r="B18" s="206" t="s">
        <v>79</v>
      </c>
      <c r="C18" s="206"/>
      <c r="D18" s="207"/>
      <c r="E18" s="208">
        <f>SUM(E7:E17)</f>
        <v>0</v>
      </c>
      <c r="F18" s="209">
        <f>SUM(F7:F17)</f>
        <v>0</v>
      </c>
      <c r="G18" s="209">
        <f>SUM(G7:G17)</f>
        <v>0</v>
      </c>
      <c r="H18" s="209">
        <f>SUM(H7:H17)</f>
        <v>0</v>
      </c>
      <c r="I18" s="210">
        <f>SUM(I7:I17)</f>
        <v>0</v>
      </c>
    </row>
    <row r="19" spans="1:57" x14ac:dyDescent="0.2">
      <c r="A19" s="127"/>
      <c r="B19" s="127"/>
      <c r="C19" s="127"/>
      <c r="D19" s="127"/>
      <c r="E19" s="127"/>
      <c r="F19" s="127"/>
      <c r="G19" s="127"/>
      <c r="H19" s="127"/>
      <c r="I19" s="127"/>
    </row>
    <row r="20" spans="1:57" ht="19.5" customHeight="1" x14ac:dyDescent="0.25">
      <c r="A20" s="196" t="s">
        <v>80</v>
      </c>
      <c r="B20" s="196"/>
      <c r="C20" s="196"/>
      <c r="D20" s="196"/>
      <c r="E20" s="196"/>
      <c r="F20" s="196"/>
      <c r="G20" s="211"/>
      <c r="H20" s="196"/>
      <c r="I20" s="196"/>
      <c r="BA20" s="133"/>
      <c r="BB20" s="133"/>
      <c r="BC20" s="133"/>
      <c r="BD20" s="133"/>
      <c r="BE20" s="133"/>
    </row>
    <row r="21" spans="1:57" ht="13.5" thickBot="1" x14ac:dyDescent="0.25"/>
    <row r="22" spans="1:57" x14ac:dyDescent="0.2">
      <c r="A22" s="162" t="s">
        <v>81</v>
      </c>
      <c r="B22" s="163"/>
      <c r="C22" s="163"/>
      <c r="D22" s="212"/>
      <c r="E22" s="213" t="s">
        <v>82</v>
      </c>
      <c r="F22" s="214" t="s">
        <v>12</v>
      </c>
      <c r="G22" s="215" t="s">
        <v>83</v>
      </c>
      <c r="H22" s="216"/>
      <c r="I22" s="217" t="s">
        <v>82</v>
      </c>
    </row>
    <row r="23" spans="1:57" x14ac:dyDescent="0.2">
      <c r="A23" s="156" t="s">
        <v>132</v>
      </c>
      <c r="B23" s="147"/>
      <c r="C23" s="147"/>
      <c r="D23" s="218"/>
      <c r="E23" s="219"/>
      <c r="F23" s="220"/>
      <c r="G23" s="221">
        <v>0</v>
      </c>
      <c r="H23" s="222"/>
      <c r="I23" s="223">
        <f t="shared" ref="I23:I30" si="0">E23+F23*G23/100</f>
        <v>0</v>
      </c>
      <c r="BA23" s="1">
        <v>0</v>
      </c>
    </row>
    <row r="24" spans="1:57" x14ac:dyDescent="0.2">
      <c r="A24" s="156" t="s">
        <v>133</v>
      </c>
      <c r="B24" s="147"/>
      <c r="C24" s="147"/>
      <c r="D24" s="218"/>
      <c r="E24" s="219"/>
      <c r="F24" s="220"/>
      <c r="G24" s="221">
        <v>0</v>
      </c>
      <c r="H24" s="222"/>
      <c r="I24" s="223">
        <f t="shared" si="0"/>
        <v>0</v>
      </c>
      <c r="BA24" s="1">
        <v>0</v>
      </c>
    </row>
    <row r="25" spans="1:57" x14ac:dyDescent="0.2">
      <c r="A25" s="156" t="s">
        <v>134</v>
      </c>
      <c r="B25" s="147"/>
      <c r="C25" s="147"/>
      <c r="D25" s="218"/>
      <c r="E25" s="219"/>
      <c r="F25" s="220"/>
      <c r="G25" s="221">
        <v>0</v>
      </c>
      <c r="H25" s="222"/>
      <c r="I25" s="223">
        <f t="shared" si="0"/>
        <v>0</v>
      </c>
      <c r="BA25" s="1">
        <v>0</v>
      </c>
    </row>
    <row r="26" spans="1:57" x14ac:dyDescent="0.2">
      <c r="A26" s="156" t="s">
        <v>135</v>
      </c>
      <c r="B26" s="147"/>
      <c r="C26" s="147"/>
      <c r="D26" s="218"/>
      <c r="E26" s="219"/>
      <c r="F26" s="220"/>
      <c r="G26" s="221">
        <v>0</v>
      </c>
      <c r="H26" s="222"/>
      <c r="I26" s="223">
        <f t="shared" si="0"/>
        <v>0</v>
      </c>
      <c r="BA26" s="1">
        <v>0</v>
      </c>
    </row>
    <row r="27" spans="1:57" x14ac:dyDescent="0.2">
      <c r="A27" s="156" t="s">
        <v>136</v>
      </c>
      <c r="B27" s="147"/>
      <c r="C27" s="147"/>
      <c r="D27" s="218"/>
      <c r="E27" s="219"/>
      <c r="F27" s="220"/>
      <c r="G27" s="221">
        <v>0</v>
      </c>
      <c r="H27" s="222"/>
      <c r="I27" s="223">
        <f t="shared" si="0"/>
        <v>0</v>
      </c>
      <c r="BA27" s="1">
        <v>1</v>
      </c>
    </row>
    <row r="28" spans="1:57" x14ac:dyDescent="0.2">
      <c r="A28" s="156" t="s">
        <v>137</v>
      </c>
      <c r="B28" s="147"/>
      <c r="C28" s="147"/>
      <c r="D28" s="218"/>
      <c r="E28" s="219"/>
      <c r="F28" s="220"/>
      <c r="G28" s="221">
        <v>0</v>
      </c>
      <c r="H28" s="222"/>
      <c r="I28" s="223">
        <f t="shared" si="0"/>
        <v>0</v>
      </c>
      <c r="BA28" s="1">
        <v>1</v>
      </c>
    </row>
    <row r="29" spans="1:57" x14ac:dyDescent="0.2">
      <c r="A29" s="156" t="s">
        <v>138</v>
      </c>
      <c r="B29" s="147"/>
      <c r="C29" s="147"/>
      <c r="D29" s="218"/>
      <c r="E29" s="219"/>
      <c r="F29" s="220"/>
      <c r="G29" s="221">
        <v>0</v>
      </c>
      <c r="H29" s="222"/>
      <c r="I29" s="223">
        <f t="shared" si="0"/>
        <v>0</v>
      </c>
      <c r="BA29" s="1">
        <v>2</v>
      </c>
    </row>
    <row r="30" spans="1:57" x14ac:dyDescent="0.2">
      <c r="A30" s="156" t="s">
        <v>139</v>
      </c>
      <c r="B30" s="147"/>
      <c r="C30" s="147"/>
      <c r="D30" s="218"/>
      <c r="E30" s="219"/>
      <c r="F30" s="220"/>
      <c r="G30" s="221">
        <v>0</v>
      </c>
      <c r="H30" s="222"/>
      <c r="I30" s="223">
        <f t="shared" si="0"/>
        <v>0</v>
      </c>
      <c r="BA30" s="1">
        <v>2</v>
      </c>
    </row>
    <row r="31" spans="1:57" ht="13.5" thickBot="1" x14ac:dyDescent="0.25">
      <c r="A31" s="224"/>
      <c r="B31" s="225" t="s">
        <v>84</v>
      </c>
      <c r="C31" s="226"/>
      <c r="D31" s="227"/>
      <c r="E31" s="228"/>
      <c r="F31" s="229"/>
      <c r="G31" s="229"/>
      <c r="H31" s="325">
        <f>SUM(I23:I30)</f>
        <v>0</v>
      </c>
      <c r="I31" s="326"/>
    </row>
    <row r="33" spans="2:9" x14ac:dyDescent="0.2">
      <c r="B33" s="14"/>
      <c r="F33" s="230"/>
      <c r="G33" s="231"/>
      <c r="H33" s="231"/>
      <c r="I33" s="46"/>
    </row>
    <row r="34" spans="2:9" x14ac:dyDescent="0.2">
      <c r="F34" s="230"/>
      <c r="G34" s="231"/>
      <c r="H34" s="231"/>
      <c r="I34" s="46"/>
    </row>
    <row r="35" spans="2:9" x14ac:dyDescent="0.2">
      <c r="F35" s="230"/>
      <c r="G35" s="231"/>
      <c r="H35" s="231"/>
      <c r="I35" s="46"/>
    </row>
    <row r="36" spans="2:9" x14ac:dyDescent="0.2">
      <c r="F36" s="230"/>
      <c r="G36" s="231"/>
      <c r="H36" s="231"/>
      <c r="I36" s="46"/>
    </row>
    <row r="37" spans="2:9" x14ac:dyDescent="0.2">
      <c r="F37" s="230"/>
      <c r="G37" s="231"/>
      <c r="H37" s="231"/>
      <c r="I37" s="46"/>
    </row>
    <row r="38" spans="2:9" x14ac:dyDescent="0.2">
      <c r="F38" s="230"/>
      <c r="G38" s="231"/>
      <c r="H38" s="231"/>
      <c r="I38" s="46"/>
    </row>
    <row r="39" spans="2:9" x14ac:dyDescent="0.2">
      <c r="F39" s="230"/>
      <c r="G39" s="231"/>
      <c r="H39" s="231"/>
      <c r="I39" s="46"/>
    </row>
    <row r="40" spans="2:9" x14ac:dyDescent="0.2">
      <c r="F40" s="230"/>
      <c r="G40" s="231"/>
      <c r="H40" s="231"/>
      <c r="I40" s="46"/>
    </row>
    <row r="41" spans="2:9" x14ac:dyDescent="0.2">
      <c r="F41" s="230"/>
      <c r="G41" s="231"/>
      <c r="H41" s="231"/>
      <c r="I41" s="46"/>
    </row>
    <row r="42" spans="2:9" x14ac:dyDescent="0.2">
      <c r="F42" s="230"/>
      <c r="G42" s="231"/>
      <c r="H42" s="231"/>
      <c r="I42" s="46"/>
    </row>
    <row r="43" spans="2:9" x14ac:dyDescent="0.2">
      <c r="F43" s="230"/>
      <c r="G43" s="231"/>
      <c r="H43" s="231"/>
      <c r="I43" s="46"/>
    </row>
    <row r="44" spans="2:9" x14ac:dyDescent="0.2">
      <c r="F44" s="230"/>
      <c r="G44" s="231"/>
      <c r="H44" s="231"/>
      <c r="I44" s="46"/>
    </row>
    <row r="45" spans="2:9" x14ac:dyDescent="0.2">
      <c r="F45" s="230"/>
      <c r="G45" s="231"/>
      <c r="H45" s="231"/>
      <c r="I45" s="46"/>
    </row>
    <row r="46" spans="2:9" x14ac:dyDescent="0.2">
      <c r="F46" s="230"/>
      <c r="G46" s="231"/>
      <c r="H46" s="231"/>
      <c r="I46" s="46"/>
    </row>
    <row r="47" spans="2:9" x14ac:dyDescent="0.2">
      <c r="F47" s="230"/>
      <c r="G47" s="231"/>
      <c r="H47" s="231"/>
      <c r="I47" s="46"/>
    </row>
    <row r="48" spans="2:9" x14ac:dyDescent="0.2">
      <c r="F48" s="230"/>
      <c r="G48" s="231"/>
      <c r="H48" s="231"/>
      <c r="I48" s="46"/>
    </row>
    <row r="49" spans="6:9" x14ac:dyDescent="0.2">
      <c r="F49" s="230"/>
      <c r="G49" s="231"/>
      <c r="H49" s="231"/>
      <c r="I49" s="46"/>
    </row>
    <row r="50" spans="6:9" x14ac:dyDescent="0.2">
      <c r="F50" s="230"/>
      <c r="G50" s="231"/>
      <c r="H50" s="231"/>
      <c r="I50" s="46"/>
    </row>
    <row r="51" spans="6:9" x14ac:dyDescent="0.2">
      <c r="F51" s="230"/>
      <c r="G51" s="231"/>
      <c r="H51" s="231"/>
      <c r="I51" s="46"/>
    </row>
    <row r="52" spans="6:9" x14ac:dyDescent="0.2">
      <c r="F52" s="230"/>
      <c r="G52" s="231"/>
      <c r="H52" s="231"/>
      <c r="I52" s="46"/>
    </row>
    <row r="53" spans="6:9" x14ac:dyDescent="0.2">
      <c r="F53" s="230"/>
      <c r="G53" s="231"/>
      <c r="H53" s="231"/>
      <c r="I53" s="46"/>
    </row>
    <row r="54" spans="6:9" x14ac:dyDescent="0.2">
      <c r="F54" s="230"/>
      <c r="G54" s="231"/>
      <c r="H54" s="231"/>
      <c r="I54" s="46"/>
    </row>
    <row r="55" spans="6:9" x14ac:dyDescent="0.2">
      <c r="F55" s="230"/>
      <c r="G55" s="231"/>
      <c r="H55" s="231"/>
      <c r="I55" s="46"/>
    </row>
    <row r="56" spans="6:9" x14ac:dyDescent="0.2">
      <c r="F56" s="230"/>
      <c r="G56" s="231"/>
      <c r="H56" s="231"/>
      <c r="I56" s="46"/>
    </row>
    <row r="57" spans="6:9" x14ac:dyDescent="0.2">
      <c r="F57" s="230"/>
      <c r="G57" s="231"/>
      <c r="H57" s="231"/>
      <c r="I57" s="46"/>
    </row>
    <row r="58" spans="6:9" x14ac:dyDescent="0.2">
      <c r="F58" s="230"/>
      <c r="G58" s="231"/>
      <c r="H58" s="231"/>
      <c r="I58" s="46"/>
    </row>
    <row r="59" spans="6:9" x14ac:dyDescent="0.2">
      <c r="F59" s="230"/>
      <c r="G59" s="231"/>
      <c r="H59" s="231"/>
      <c r="I59" s="46"/>
    </row>
    <row r="60" spans="6:9" x14ac:dyDescent="0.2">
      <c r="F60" s="230"/>
      <c r="G60" s="231"/>
      <c r="H60" s="231"/>
      <c r="I60" s="46"/>
    </row>
    <row r="61" spans="6:9" x14ac:dyDescent="0.2">
      <c r="F61" s="230"/>
      <c r="G61" s="231"/>
      <c r="H61" s="231"/>
      <c r="I61" s="46"/>
    </row>
    <row r="62" spans="6:9" x14ac:dyDescent="0.2">
      <c r="F62" s="230"/>
      <c r="G62" s="231"/>
      <c r="H62" s="231"/>
      <c r="I62" s="46"/>
    </row>
    <row r="63" spans="6:9" x14ac:dyDescent="0.2">
      <c r="F63" s="230"/>
      <c r="G63" s="231"/>
      <c r="H63" s="231"/>
      <c r="I63" s="46"/>
    </row>
    <row r="64" spans="6:9" x14ac:dyDescent="0.2">
      <c r="F64" s="230"/>
      <c r="G64" s="231"/>
      <c r="H64" s="231"/>
      <c r="I64" s="46"/>
    </row>
    <row r="65" spans="6:9" x14ac:dyDescent="0.2">
      <c r="F65" s="230"/>
      <c r="G65" s="231"/>
      <c r="H65" s="231"/>
      <c r="I65" s="46"/>
    </row>
    <row r="66" spans="6:9" x14ac:dyDescent="0.2">
      <c r="F66" s="230"/>
      <c r="G66" s="231"/>
      <c r="H66" s="231"/>
      <c r="I66" s="46"/>
    </row>
    <row r="67" spans="6:9" x14ac:dyDescent="0.2">
      <c r="F67" s="230"/>
      <c r="G67" s="231"/>
      <c r="H67" s="231"/>
      <c r="I67" s="46"/>
    </row>
    <row r="68" spans="6:9" x14ac:dyDescent="0.2">
      <c r="F68" s="230"/>
      <c r="G68" s="231"/>
      <c r="H68" s="231"/>
      <c r="I68" s="46"/>
    </row>
    <row r="69" spans="6:9" x14ac:dyDescent="0.2">
      <c r="F69" s="230"/>
      <c r="G69" s="231"/>
      <c r="H69" s="231"/>
      <c r="I69" s="46"/>
    </row>
    <row r="70" spans="6:9" x14ac:dyDescent="0.2">
      <c r="F70" s="230"/>
      <c r="G70" s="231"/>
      <c r="H70" s="231"/>
      <c r="I70" s="46"/>
    </row>
    <row r="71" spans="6:9" x14ac:dyDescent="0.2">
      <c r="F71" s="230"/>
      <c r="G71" s="231"/>
      <c r="H71" s="231"/>
      <c r="I71" s="46"/>
    </row>
    <row r="72" spans="6:9" x14ac:dyDescent="0.2">
      <c r="F72" s="230"/>
      <c r="G72" s="231"/>
      <c r="H72" s="231"/>
      <c r="I72" s="46"/>
    </row>
    <row r="73" spans="6:9" x14ac:dyDescent="0.2">
      <c r="F73" s="230"/>
      <c r="G73" s="231"/>
      <c r="H73" s="231"/>
      <c r="I73" s="46"/>
    </row>
    <row r="74" spans="6:9" x14ac:dyDescent="0.2">
      <c r="F74" s="230"/>
      <c r="G74" s="231"/>
      <c r="H74" s="231"/>
      <c r="I74" s="46"/>
    </row>
    <row r="75" spans="6:9" x14ac:dyDescent="0.2">
      <c r="F75" s="230"/>
      <c r="G75" s="231"/>
      <c r="H75" s="231"/>
      <c r="I75" s="46"/>
    </row>
    <row r="76" spans="6:9" x14ac:dyDescent="0.2">
      <c r="F76" s="230"/>
      <c r="G76" s="231"/>
      <c r="H76" s="231"/>
      <c r="I76" s="46"/>
    </row>
    <row r="77" spans="6:9" x14ac:dyDescent="0.2">
      <c r="F77" s="230"/>
      <c r="G77" s="231"/>
      <c r="H77" s="231"/>
      <c r="I77" s="46"/>
    </row>
    <row r="78" spans="6:9" x14ac:dyDescent="0.2">
      <c r="F78" s="230"/>
      <c r="G78" s="231"/>
      <c r="H78" s="231"/>
      <c r="I78" s="46"/>
    </row>
    <row r="79" spans="6:9" x14ac:dyDescent="0.2">
      <c r="F79" s="230"/>
      <c r="G79" s="231"/>
      <c r="H79" s="231"/>
      <c r="I79" s="46"/>
    </row>
    <row r="80" spans="6:9" x14ac:dyDescent="0.2">
      <c r="F80" s="230"/>
      <c r="G80" s="231"/>
      <c r="H80" s="231"/>
      <c r="I80" s="46"/>
    </row>
    <row r="81" spans="6:9" x14ac:dyDescent="0.2">
      <c r="F81" s="230"/>
      <c r="G81" s="231"/>
      <c r="H81" s="231"/>
      <c r="I81" s="46"/>
    </row>
    <row r="82" spans="6:9" x14ac:dyDescent="0.2">
      <c r="F82" s="230"/>
      <c r="G82" s="231"/>
      <c r="H82" s="231"/>
      <c r="I82" s="46"/>
    </row>
  </sheetData>
  <mergeCells count="4">
    <mergeCell ref="A1:B1"/>
    <mergeCell ref="A2:B2"/>
    <mergeCell ref="G2:I2"/>
    <mergeCell ref="H31:I3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6"/>
  <dimension ref="A1:CB203"/>
  <sheetViews>
    <sheetView showGridLines="0" showZeros="0" zoomScaleNormal="100" zoomScaleSheetLayoutView="100" workbookViewId="0">
      <selection activeCell="J1" sqref="J1:J65536 K1:K65536"/>
    </sheetView>
  </sheetViews>
  <sheetFormatPr defaultRowHeight="12.75" x14ac:dyDescent="0.2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hidden="1" customWidth="1"/>
    <col min="9" max="9" width="11.5703125" style="232" hidden="1" customWidth="1"/>
    <col min="10" max="10" width="11" style="232" hidden="1" customWidth="1"/>
    <col min="11" max="11" width="10.42578125" style="232" hidden="1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 x14ac:dyDescent="0.25">
      <c r="A1" s="329" t="s">
        <v>102</v>
      </c>
      <c r="B1" s="329"/>
      <c r="C1" s="329"/>
      <c r="D1" s="329"/>
      <c r="E1" s="329"/>
      <c r="F1" s="329"/>
      <c r="G1" s="329"/>
    </row>
    <row r="2" spans="1:80" ht="14.25" customHeight="1" thickBot="1" x14ac:dyDescent="0.25">
      <c r="B2" s="233"/>
      <c r="C2" s="234"/>
      <c r="D2" s="234"/>
      <c r="E2" s="235"/>
      <c r="F2" s="234"/>
      <c r="G2" s="234"/>
    </row>
    <row r="3" spans="1:80" ht="13.5" thickTop="1" x14ac:dyDescent="0.2">
      <c r="A3" s="318" t="s">
        <v>2</v>
      </c>
      <c r="B3" s="319"/>
      <c r="C3" s="186" t="s">
        <v>105</v>
      </c>
      <c r="D3" s="236"/>
      <c r="E3" s="237" t="s">
        <v>85</v>
      </c>
      <c r="F3" s="238" t="str">
        <f>'1 05 Rek'!H1</f>
        <v>05</v>
      </c>
      <c r="G3" s="239"/>
    </row>
    <row r="4" spans="1:80" ht="13.5" thickBot="1" x14ac:dyDescent="0.25">
      <c r="A4" s="330" t="s">
        <v>76</v>
      </c>
      <c r="B4" s="321"/>
      <c r="C4" s="192" t="s">
        <v>107</v>
      </c>
      <c r="D4" s="240"/>
      <c r="E4" s="331" t="str">
        <f>'1 05 Rek'!G2</f>
        <v>Zřízení sesteren ve 2.NP - zdravotechnika</v>
      </c>
      <c r="F4" s="332"/>
      <c r="G4" s="333"/>
    </row>
    <row r="5" spans="1:80" ht="13.5" thickTop="1" x14ac:dyDescent="0.2">
      <c r="A5" s="241"/>
      <c r="G5" s="243"/>
    </row>
    <row r="6" spans="1:80" ht="27" customHeight="1" x14ac:dyDescent="0.2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 x14ac:dyDescent="0.2">
      <c r="A7" s="249" t="s">
        <v>97</v>
      </c>
      <c r="B7" s="250" t="s">
        <v>237</v>
      </c>
      <c r="C7" s="251" t="s">
        <v>238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 x14ac:dyDescent="0.2">
      <c r="A8" s="260">
        <v>1</v>
      </c>
      <c r="B8" s="261" t="s">
        <v>536</v>
      </c>
      <c r="C8" s="262" t="s">
        <v>537</v>
      </c>
      <c r="D8" s="263" t="s">
        <v>290</v>
      </c>
      <c r="E8" s="264">
        <v>2</v>
      </c>
      <c r="F8" s="264">
        <v>0</v>
      </c>
      <c r="G8" s="265">
        <f>E8*F8</f>
        <v>0</v>
      </c>
      <c r="H8" s="266">
        <v>5.0200000000000002E-2</v>
      </c>
      <c r="I8" s="267">
        <f>E8*H8</f>
        <v>0.1004</v>
      </c>
      <c r="J8" s="266">
        <v>0</v>
      </c>
      <c r="K8" s="267">
        <f>E8*J8</f>
        <v>0</v>
      </c>
      <c r="O8" s="259">
        <v>2</v>
      </c>
      <c r="AA8" s="232">
        <v>1</v>
      </c>
      <c r="AB8" s="232">
        <v>1</v>
      </c>
      <c r="AC8" s="232">
        <v>1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1</v>
      </c>
    </row>
    <row r="9" spans="1:80" x14ac:dyDescent="0.2">
      <c r="A9" s="268"/>
      <c r="B9" s="272"/>
      <c r="C9" s="327" t="s">
        <v>314</v>
      </c>
      <c r="D9" s="328"/>
      <c r="E9" s="273">
        <v>2</v>
      </c>
      <c r="F9" s="274"/>
      <c r="G9" s="275"/>
      <c r="H9" s="276"/>
      <c r="I9" s="270"/>
      <c r="J9" s="277"/>
      <c r="K9" s="270"/>
      <c r="M9" s="271">
        <v>2</v>
      </c>
      <c r="O9" s="259"/>
    </row>
    <row r="10" spans="1:80" x14ac:dyDescent="0.2">
      <c r="A10" s="278"/>
      <c r="B10" s="279" t="s">
        <v>100</v>
      </c>
      <c r="C10" s="280" t="s">
        <v>239</v>
      </c>
      <c r="D10" s="281"/>
      <c r="E10" s="282"/>
      <c r="F10" s="283"/>
      <c r="G10" s="284">
        <f>SUM(G7:G9)</f>
        <v>0</v>
      </c>
      <c r="H10" s="285"/>
      <c r="I10" s="286">
        <f>SUM(I7:I9)</f>
        <v>0.1004</v>
      </c>
      <c r="J10" s="285"/>
      <c r="K10" s="286">
        <f>SUM(K7:K9)</f>
        <v>0</v>
      </c>
      <c r="O10" s="259">
        <v>4</v>
      </c>
      <c r="BA10" s="287">
        <f>SUM(BA7:BA9)</f>
        <v>0</v>
      </c>
      <c r="BB10" s="287">
        <f>SUM(BB7:BB9)</f>
        <v>0</v>
      </c>
      <c r="BC10" s="287">
        <f>SUM(BC7:BC9)</f>
        <v>0</v>
      </c>
      <c r="BD10" s="287">
        <f>SUM(BD7:BD9)</f>
        <v>0</v>
      </c>
      <c r="BE10" s="287">
        <f>SUM(BE7:BE9)</f>
        <v>0</v>
      </c>
    </row>
    <row r="11" spans="1:80" x14ac:dyDescent="0.2">
      <c r="A11" s="249" t="s">
        <v>97</v>
      </c>
      <c r="B11" s="250" t="s">
        <v>245</v>
      </c>
      <c r="C11" s="251" t="s">
        <v>246</v>
      </c>
      <c r="D11" s="252"/>
      <c r="E11" s="253"/>
      <c r="F11" s="253"/>
      <c r="G11" s="254"/>
      <c r="H11" s="255"/>
      <c r="I11" s="256"/>
      <c r="J11" s="257"/>
      <c r="K11" s="258"/>
      <c r="O11" s="259">
        <v>1</v>
      </c>
    </row>
    <row r="12" spans="1:80" ht="22.5" x14ac:dyDescent="0.2">
      <c r="A12" s="260">
        <v>2</v>
      </c>
      <c r="B12" s="261" t="s">
        <v>538</v>
      </c>
      <c r="C12" s="262" t="s">
        <v>539</v>
      </c>
      <c r="D12" s="263" t="s">
        <v>175</v>
      </c>
      <c r="E12" s="264">
        <v>3.15</v>
      </c>
      <c r="F12" s="264">
        <v>0</v>
      </c>
      <c r="G12" s="265">
        <f>E12*F12</f>
        <v>0</v>
      </c>
      <c r="H12" s="266">
        <v>6.8000000000000005E-2</v>
      </c>
      <c r="I12" s="267">
        <f>E12*H12</f>
        <v>0.2142</v>
      </c>
      <c r="J12" s="266">
        <v>0</v>
      </c>
      <c r="K12" s="267">
        <f>E12*J12</f>
        <v>0</v>
      </c>
      <c r="O12" s="259">
        <v>2</v>
      </c>
      <c r="AA12" s="232">
        <v>1</v>
      </c>
      <c r="AB12" s="232">
        <v>1</v>
      </c>
      <c r="AC12" s="232">
        <v>1</v>
      </c>
      <c r="AZ12" s="232">
        <v>1</v>
      </c>
      <c r="BA12" s="232">
        <f>IF(AZ12=1,G12,0)</f>
        <v>0</v>
      </c>
      <c r="BB12" s="232">
        <f>IF(AZ12=2,G12,0)</f>
        <v>0</v>
      </c>
      <c r="BC12" s="232">
        <f>IF(AZ12=3,G12,0)</f>
        <v>0</v>
      </c>
      <c r="BD12" s="232">
        <f>IF(AZ12=4,G12,0)</f>
        <v>0</v>
      </c>
      <c r="BE12" s="232">
        <f>IF(AZ12=5,G12,0)</f>
        <v>0</v>
      </c>
      <c r="CA12" s="259">
        <v>1</v>
      </c>
      <c r="CB12" s="259">
        <v>1</v>
      </c>
    </row>
    <row r="13" spans="1:80" x14ac:dyDescent="0.2">
      <c r="A13" s="268"/>
      <c r="B13" s="269"/>
      <c r="C13" s="334" t="s">
        <v>518</v>
      </c>
      <c r="D13" s="335"/>
      <c r="E13" s="335"/>
      <c r="F13" s="335"/>
      <c r="G13" s="336"/>
      <c r="I13" s="270"/>
      <c r="K13" s="270"/>
      <c r="L13" s="271" t="s">
        <v>518</v>
      </c>
      <c r="O13" s="259">
        <v>3</v>
      </c>
    </row>
    <row r="14" spans="1:80" x14ac:dyDescent="0.2">
      <c r="A14" s="268"/>
      <c r="B14" s="272"/>
      <c r="C14" s="327" t="s">
        <v>540</v>
      </c>
      <c r="D14" s="328"/>
      <c r="E14" s="273">
        <v>1.65</v>
      </c>
      <c r="F14" s="274"/>
      <c r="G14" s="275"/>
      <c r="H14" s="276"/>
      <c r="I14" s="270"/>
      <c r="J14" s="277"/>
      <c r="K14" s="270"/>
      <c r="M14" s="271" t="s">
        <v>540</v>
      </c>
      <c r="O14" s="259"/>
    </row>
    <row r="15" spans="1:80" x14ac:dyDescent="0.2">
      <c r="A15" s="268"/>
      <c r="B15" s="272"/>
      <c r="C15" s="327" t="s">
        <v>541</v>
      </c>
      <c r="D15" s="328"/>
      <c r="E15" s="273">
        <v>1.5</v>
      </c>
      <c r="F15" s="274"/>
      <c r="G15" s="275"/>
      <c r="H15" s="276"/>
      <c r="I15" s="270"/>
      <c r="J15" s="277"/>
      <c r="K15" s="270"/>
      <c r="M15" s="271" t="s">
        <v>541</v>
      </c>
      <c r="O15" s="259"/>
    </row>
    <row r="16" spans="1:80" x14ac:dyDescent="0.2">
      <c r="A16" s="278"/>
      <c r="B16" s="279" t="s">
        <v>100</v>
      </c>
      <c r="C16" s="280" t="s">
        <v>247</v>
      </c>
      <c r="D16" s="281"/>
      <c r="E16" s="282"/>
      <c r="F16" s="283"/>
      <c r="G16" s="284">
        <f>SUM(G11:G15)</f>
        <v>0</v>
      </c>
      <c r="H16" s="285"/>
      <c r="I16" s="286">
        <f>SUM(I11:I15)</f>
        <v>0.2142</v>
      </c>
      <c r="J16" s="285"/>
      <c r="K16" s="286">
        <f>SUM(K11:K15)</f>
        <v>0</v>
      </c>
      <c r="O16" s="259">
        <v>4</v>
      </c>
      <c r="BA16" s="287">
        <f>SUM(BA11:BA15)</f>
        <v>0</v>
      </c>
      <c r="BB16" s="287">
        <f>SUM(BB11:BB15)</f>
        <v>0</v>
      </c>
      <c r="BC16" s="287">
        <f>SUM(BC11:BC15)</f>
        <v>0</v>
      </c>
      <c r="BD16" s="287">
        <f>SUM(BD11:BD15)</f>
        <v>0</v>
      </c>
      <c r="BE16" s="287">
        <f>SUM(BE11:BE15)</f>
        <v>0</v>
      </c>
    </row>
    <row r="17" spans="1:80" x14ac:dyDescent="0.2">
      <c r="A17" s="249" t="s">
        <v>97</v>
      </c>
      <c r="B17" s="250" t="s">
        <v>542</v>
      </c>
      <c r="C17" s="251" t="s">
        <v>543</v>
      </c>
      <c r="D17" s="252"/>
      <c r="E17" s="253"/>
      <c r="F17" s="253"/>
      <c r="G17" s="254"/>
      <c r="H17" s="255"/>
      <c r="I17" s="256"/>
      <c r="J17" s="257"/>
      <c r="K17" s="258"/>
      <c r="O17" s="259">
        <v>1</v>
      </c>
    </row>
    <row r="18" spans="1:80" x14ac:dyDescent="0.2">
      <c r="A18" s="260">
        <v>3</v>
      </c>
      <c r="B18" s="261" t="s">
        <v>545</v>
      </c>
      <c r="C18" s="262" t="s">
        <v>546</v>
      </c>
      <c r="D18" s="263" t="s">
        <v>205</v>
      </c>
      <c r="E18" s="264">
        <v>0.24</v>
      </c>
      <c r="F18" s="264">
        <v>0</v>
      </c>
      <c r="G18" s="265">
        <f>E18*F18</f>
        <v>0</v>
      </c>
      <c r="H18" s="266">
        <v>2.5</v>
      </c>
      <c r="I18" s="267">
        <f>E18*H18</f>
        <v>0.6</v>
      </c>
      <c r="J18" s="266">
        <v>0</v>
      </c>
      <c r="K18" s="267">
        <f>E18*J18</f>
        <v>0</v>
      </c>
      <c r="O18" s="259">
        <v>2</v>
      </c>
      <c r="AA18" s="232">
        <v>1</v>
      </c>
      <c r="AB18" s="232">
        <v>1</v>
      </c>
      <c r="AC18" s="232">
        <v>1</v>
      </c>
      <c r="AZ18" s="232">
        <v>1</v>
      </c>
      <c r="BA18" s="232">
        <f>IF(AZ18=1,G18,0)</f>
        <v>0</v>
      </c>
      <c r="BB18" s="232">
        <f>IF(AZ18=2,G18,0)</f>
        <v>0</v>
      </c>
      <c r="BC18" s="232">
        <f>IF(AZ18=3,G18,0)</f>
        <v>0</v>
      </c>
      <c r="BD18" s="232">
        <f>IF(AZ18=4,G18,0)</f>
        <v>0</v>
      </c>
      <c r="BE18" s="232">
        <f>IF(AZ18=5,G18,0)</f>
        <v>0</v>
      </c>
      <c r="CA18" s="259">
        <v>1</v>
      </c>
      <c r="CB18" s="259">
        <v>1</v>
      </c>
    </row>
    <row r="19" spans="1:80" x14ac:dyDescent="0.2">
      <c r="A19" s="268"/>
      <c r="B19" s="269"/>
      <c r="C19" s="334" t="s">
        <v>518</v>
      </c>
      <c r="D19" s="335"/>
      <c r="E19" s="335"/>
      <c r="F19" s="335"/>
      <c r="G19" s="336"/>
      <c r="I19" s="270"/>
      <c r="K19" s="270"/>
      <c r="L19" s="271" t="s">
        <v>518</v>
      </c>
      <c r="O19" s="259">
        <v>3</v>
      </c>
    </row>
    <row r="20" spans="1:80" x14ac:dyDescent="0.2">
      <c r="A20" s="268"/>
      <c r="B20" s="272"/>
      <c r="C20" s="327" t="s">
        <v>547</v>
      </c>
      <c r="D20" s="328"/>
      <c r="E20" s="273">
        <v>0.1</v>
      </c>
      <c r="F20" s="274"/>
      <c r="G20" s="275"/>
      <c r="H20" s="276"/>
      <c r="I20" s="270"/>
      <c r="J20" s="277"/>
      <c r="K20" s="270"/>
      <c r="M20" s="271" t="s">
        <v>547</v>
      </c>
      <c r="O20" s="259"/>
    </row>
    <row r="21" spans="1:80" x14ac:dyDescent="0.2">
      <c r="A21" s="268"/>
      <c r="B21" s="272"/>
      <c r="C21" s="327" t="s">
        <v>548</v>
      </c>
      <c r="D21" s="328"/>
      <c r="E21" s="273">
        <v>0.14000000000000001</v>
      </c>
      <c r="F21" s="274"/>
      <c r="G21" s="275"/>
      <c r="H21" s="276"/>
      <c r="I21" s="270"/>
      <c r="J21" s="277"/>
      <c r="K21" s="270"/>
      <c r="M21" s="271" t="s">
        <v>548</v>
      </c>
      <c r="O21" s="259"/>
    </row>
    <row r="22" spans="1:80" x14ac:dyDescent="0.2">
      <c r="A22" s="278"/>
      <c r="B22" s="279" t="s">
        <v>100</v>
      </c>
      <c r="C22" s="280" t="s">
        <v>544</v>
      </c>
      <c r="D22" s="281"/>
      <c r="E22" s="282"/>
      <c r="F22" s="283"/>
      <c r="G22" s="284">
        <f>SUM(G17:G21)</f>
        <v>0</v>
      </c>
      <c r="H22" s="285"/>
      <c r="I22" s="286">
        <f>SUM(I17:I21)</f>
        <v>0.6</v>
      </c>
      <c r="J22" s="285"/>
      <c r="K22" s="286">
        <f>SUM(K17:K21)</f>
        <v>0</v>
      </c>
      <c r="O22" s="259">
        <v>4</v>
      </c>
      <c r="BA22" s="287">
        <f>SUM(BA17:BA21)</f>
        <v>0</v>
      </c>
      <c r="BB22" s="287">
        <f>SUM(BB17:BB21)</f>
        <v>0</v>
      </c>
      <c r="BC22" s="287">
        <f>SUM(BC17:BC21)</f>
        <v>0</v>
      </c>
      <c r="BD22" s="287">
        <f>SUM(BD17:BD21)</f>
        <v>0</v>
      </c>
      <c r="BE22" s="287">
        <f>SUM(BE17:BE21)</f>
        <v>0</v>
      </c>
    </row>
    <row r="23" spans="1:80" x14ac:dyDescent="0.2">
      <c r="A23" s="249" t="s">
        <v>97</v>
      </c>
      <c r="B23" s="250" t="s">
        <v>318</v>
      </c>
      <c r="C23" s="251" t="s">
        <v>319</v>
      </c>
      <c r="D23" s="252"/>
      <c r="E23" s="253"/>
      <c r="F23" s="253"/>
      <c r="G23" s="254"/>
      <c r="H23" s="255"/>
      <c r="I23" s="256"/>
      <c r="J23" s="257"/>
      <c r="K23" s="258"/>
      <c r="O23" s="259">
        <v>1</v>
      </c>
    </row>
    <row r="24" spans="1:80" x14ac:dyDescent="0.2">
      <c r="A24" s="260">
        <v>4</v>
      </c>
      <c r="B24" s="261" t="s">
        <v>549</v>
      </c>
      <c r="C24" s="262" t="s">
        <v>550</v>
      </c>
      <c r="D24" s="263" t="s">
        <v>264</v>
      </c>
      <c r="E24" s="264">
        <v>10</v>
      </c>
      <c r="F24" s="264">
        <v>0</v>
      </c>
      <c r="G24" s="265">
        <f>E24*F24</f>
        <v>0</v>
      </c>
      <c r="H24" s="266">
        <v>4.8999999999999998E-4</v>
      </c>
      <c r="I24" s="267">
        <f>E24*H24</f>
        <v>4.8999999999999998E-3</v>
      </c>
      <c r="J24" s="266">
        <v>-1.2999999999999999E-2</v>
      </c>
      <c r="K24" s="267">
        <f>E24*J24</f>
        <v>-0.13</v>
      </c>
      <c r="O24" s="259">
        <v>2</v>
      </c>
      <c r="AA24" s="232">
        <v>1</v>
      </c>
      <c r="AB24" s="232">
        <v>1</v>
      </c>
      <c r="AC24" s="232">
        <v>1</v>
      </c>
      <c r="AZ24" s="232">
        <v>1</v>
      </c>
      <c r="BA24" s="232">
        <f>IF(AZ24=1,G24,0)</f>
        <v>0</v>
      </c>
      <c r="BB24" s="232">
        <f>IF(AZ24=2,G24,0)</f>
        <v>0</v>
      </c>
      <c r="BC24" s="232">
        <f>IF(AZ24=3,G24,0)</f>
        <v>0</v>
      </c>
      <c r="BD24" s="232">
        <f>IF(AZ24=4,G24,0)</f>
        <v>0</v>
      </c>
      <c r="BE24" s="232">
        <f>IF(AZ24=5,G24,0)</f>
        <v>0</v>
      </c>
      <c r="CA24" s="259">
        <v>1</v>
      </c>
      <c r="CB24" s="259">
        <v>1</v>
      </c>
    </row>
    <row r="25" spans="1:80" x14ac:dyDescent="0.2">
      <c r="A25" s="268"/>
      <c r="B25" s="269"/>
      <c r="C25" s="334" t="s">
        <v>518</v>
      </c>
      <c r="D25" s="335"/>
      <c r="E25" s="335"/>
      <c r="F25" s="335"/>
      <c r="G25" s="336"/>
      <c r="I25" s="270"/>
      <c r="K25" s="270"/>
      <c r="L25" s="271" t="s">
        <v>518</v>
      </c>
      <c r="O25" s="259">
        <v>3</v>
      </c>
    </row>
    <row r="26" spans="1:80" x14ac:dyDescent="0.2">
      <c r="A26" s="268"/>
      <c r="B26" s="272"/>
      <c r="C26" s="327" t="s">
        <v>551</v>
      </c>
      <c r="D26" s="328"/>
      <c r="E26" s="273">
        <v>10</v>
      </c>
      <c r="F26" s="274"/>
      <c r="G26" s="275"/>
      <c r="H26" s="276"/>
      <c r="I26" s="270"/>
      <c r="J26" s="277"/>
      <c r="K26" s="270"/>
      <c r="M26" s="271" t="s">
        <v>551</v>
      </c>
      <c r="O26" s="259"/>
    </row>
    <row r="27" spans="1:80" x14ac:dyDescent="0.2">
      <c r="A27" s="260">
        <v>5</v>
      </c>
      <c r="B27" s="261" t="s">
        <v>552</v>
      </c>
      <c r="C27" s="262" t="s">
        <v>553</v>
      </c>
      <c r="D27" s="263" t="s">
        <v>264</v>
      </c>
      <c r="E27" s="264">
        <v>10</v>
      </c>
      <c r="F27" s="264">
        <v>0</v>
      </c>
      <c r="G27" s="265">
        <f>E27*F27</f>
        <v>0</v>
      </c>
      <c r="H27" s="266">
        <v>4.8999999999999998E-4</v>
      </c>
      <c r="I27" s="267">
        <f>E27*H27</f>
        <v>4.8999999999999998E-3</v>
      </c>
      <c r="J27" s="266">
        <v>-0.04</v>
      </c>
      <c r="K27" s="267">
        <f>E27*J27</f>
        <v>-0.4</v>
      </c>
      <c r="O27" s="259">
        <v>2</v>
      </c>
      <c r="AA27" s="232">
        <v>1</v>
      </c>
      <c r="AB27" s="232">
        <v>1</v>
      </c>
      <c r="AC27" s="232">
        <v>1</v>
      </c>
      <c r="AZ27" s="232">
        <v>1</v>
      </c>
      <c r="BA27" s="232">
        <f>IF(AZ27=1,G27,0)</f>
        <v>0</v>
      </c>
      <c r="BB27" s="232">
        <f>IF(AZ27=2,G27,0)</f>
        <v>0</v>
      </c>
      <c r="BC27" s="232">
        <f>IF(AZ27=3,G27,0)</f>
        <v>0</v>
      </c>
      <c r="BD27" s="232">
        <f>IF(AZ27=4,G27,0)</f>
        <v>0</v>
      </c>
      <c r="BE27" s="232">
        <f>IF(AZ27=5,G27,0)</f>
        <v>0</v>
      </c>
      <c r="CA27" s="259">
        <v>1</v>
      </c>
      <c r="CB27" s="259">
        <v>1</v>
      </c>
    </row>
    <row r="28" spans="1:80" x14ac:dyDescent="0.2">
      <c r="A28" s="268"/>
      <c r="B28" s="269"/>
      <c r="C28" s="334" t="s">
        <v>518</v>
      </c>
      <c r="D28" s="335"/>
      <c r="E28" s="335"/>
      <c r="F28" s="335"/>
      <c r="G28" s="336"/>
      <c r="I28" s="270"/>
      <c r="K28" s="270"/>
      <c r="L28" s="271" t="s">
        <v>518</v>
      </c>
      <c r="O28" s="259">
        <v>3</v>
      </c>
    </row>
    <row r="29" spans="1:80" x14ac:dyDescent="0.2">
      <c r="A29" s="268"/>
      <c r="B29" s="272"/>
      <c r="C29" s="327" t="s">
        <v>551</v>
      </c>
      <c r="D29" s="328"/>
      <c r="E29" s="273">
        <v>10</v>
      </c>
      <c r="F29" s="274"/>
      <c r="G29" s="275"/>
      <c r="H29" s="276"/>
      <c r="I29" s="270"/>
      <c r="J29" s="277"/>
      <c r="K29" s="270"/>
      <c r="M29" s="271" t="s">
        <v>551</v>
      </c>
      <c r="O29" s="259"/>
    </row>
    <row r="30" spans="1:80" x14ac:dyDescent="0.2">
      <c r="A30" s="260">
        <v>6</v>
      </c>
      <c r="B30" s="261" t="s">
        <v>554</v>
      </c>
      <c r="C30" s="262" t="s">
        <v>555</v>
      </c>
      <c r="D30" s="263" t="s">
        <v>264</v>
      </c>
      <c r="E30" s="264">
        <v>24</v>
      </c>
      <c r="F30" s="264">
        <v>0</v>
      </c>
      <c r="G30" s="265">
        <f>E30*F30</f>
        <v>0</v>
      </c>
      <c r="H30" s="266">
        <v>0</v>
      </c>
      <c r="I30" s="267">
        <f>E30*H30</f>
        <v>0</v>
      </c>
      <c r="J30" s="266">
        <v>-1.6E-2</v>
      </c>
      <c r="K30" s="267">
        <f>E30*J30</f>
        <v>-0.38400000000000001</v>
      </c>
      <c r="O30" s="259">
        <v>2</v>
      </c>
      <c r="AA30" s="232">
        <v>1</v>
      </c>
      <c r="AB30" s="232">
        <v>1</v>
      </c>
      <c r="AC30" s="232">
        <v>1</v>
      </c>
      <c r="AZ30" s="232">
        <v>1</v>
      </c>
      <c r="BA30" s="232">
        <f>IF(AZ30=1,G30,0)</f>
        <v>0</v>
      </c>
      <c r="BB30" s="232">
        <f>IF(AZ30=2,G30,0)</f>
        <v>0</v>
      </c>
      <c r="BC30" s="232">
        <f>IF(AZ30=3,G30,0)</f>
        <v>0</v>
      </c>
      <c r="BD30" s="232">
        <f>IF(AZ30=4,G30,0)</f>
        <v>0</v>
      </c>
      <c r="BE30" s="232">
        <f>IF(AZ30=5,G30,0)</f>
        <v>0</v>
      </c>
      <c r="CA30" s="259">
        <v>1</v>
      </c>
      <c r="CB30" s="259">
        <v>1</v>
      </c>
    </row>
    <row r="31" spans="1:80" x14ac:dyDescent="0.2">
      <c r="A31" s="268"/>
      <c r="B31" s="269"/>
      <c r="C31" s="334" t="s">
        <v>518</v>
      </c>
      <c r="D31" s="335"/>
      <c r="E31" s="335"/>
      <c r="F31" s="335"/>
      <c r="G31" s="336"/>
      <c r="I31" s="270"/>
      <c r="K31" s="270"/>
      <c r="L31" s="271" t="s">
        <v>518</v>
      </c>
      <c r="O31" s="259">
        <v>3</v>
      </c>
    </row>
    <row r="32" spans="1:80" x14ac:dyDescent="0.2">
      <c r="A32" s="268"/>
      <c r="B32" s="272"/>
      <c r="C32" s="327" t="s">
        <v>556</v>
      </c>
      <c r="D32" s="328"/>
      <c r="E32" s="273">
        <v>10</v>
      </c>
      <c r="F32" s="274"/>
      <c r="G32" s="275"/>
      <c r="H32" s="276"/>
      <c r="I32" s="270"/>
      <c r="J32" s="277"/>
      <c r="K32" s="270"/>
      <c r="M32" s="271">
        <v>10</v>
      </c>
      <c r="O32" s="259"/>
    </row>
    <row r="33" spans="1:80" x14ac:dyDescent="0.2">
      <c r="A33" s="268"/>
      <c r="B33" s="272"/>
      <c r="C33" s="327" t="s">
        <v>557</v>
      </c>
      <c r="D33" s="328"/>
      <c r="E33" s="273">
        <v>14</v>
      </c>
      <c r="F33" s="274"/>
      <c r="G33" s="275"/>
      <c r="H33" s="276"/>
      <c r="I33" s="270"/>
      <c r="J33" s="277"/>
      <c r="K33" s="270"/>
      <c r="M33" s="271">
        <v>14</v>
      </c>
      <c r="O33" s="259"/>
    </row>
    <row r="34" spans="1:80" x14ac:dyDescent="0.2">
      <c r="A34" s="278"/>
      <c r="B34" s="279" t="s">
        <v>100</v>
      </c>
      <c r="C34" s="280" t="s">
        <v>320</v>
      </c>
      <c r="D34" s="281"/>
      <c r="E34" s="282"/>
      <c r="F34" s="283"/>
      <c r="G34" s="284">
        <f>SUM(G23:G33)</f>
        <v>0</v>
      </c>
      <c r="H34" s="285"/>
      <c r="I34" s="286">
        <f>SUM(I23:I33)</f>
        <v>9.7999999999999997E-3</v>
      </c>
      <c r="J34" s="285"/>
      <c r="K34" s="286">
        <f>SUM(K23:K33)</f>
        <v>-0.91400000000000003</v>
      </c>
      <c r="O34" s="259">
        <v>4</v>
      </c>
      <c r="BA34" s="287">
        <f>SUM(BA23:BA33)</f>
        <v>0</v>
      </c>
      <c r="BB34" s="287">
        <f>SUM(BB23:BB33)</f>
        <v>0</v>
      </c>
      <c r="BC34" s="287">
        <f>SUM(BC23:BC33)</f>
        <v>0</v>
      </c>
      <c r="BD34" s="287">
        <f>SUM(BD23:BD33)</f>
        <v>0</v>
      </c>
      <c r="BE34" s="287">
        <f>SUM(BE23:BE33)</f>
        <v>0</v>
      </c>
    </row>
    <row r="35" spans="1:80" x14ac:dyDescent="0.2">
      <c r="A35" s="249" t="s">
        <v>97</v>
      </c>
      <c r="B35" s="250" t="s">
        <v>332</v>
      </c>
      <c r="C35" s="251" t="s">
        <v>333</v>
      </c>
      <c r="D35" s="252"/>
      <c r="E35" s="253"/>
      <c r="F35" s="253"/>
      <c r="G35" s="254"/>
      <c r="H35" s="255"/>
      <c r="I35" s="256"/>
      <c r="J35" s="257"/>
      <c r="K35" s="258"/>
      <c r="O35" s="259">
        <v>1</v>
      </c>
    </row>
    <row r="36" spans="1:80" x14ac:dyDescent="0.2">
      <c r="A36" s="260">
        <v>7</v>
      </c>
      <c r="B36" s="261" t="s">
        <v>335</v>
      </c>
      <c r="C36" s="262" t="s">
        <v>336</v>
      </c>
      <c r="D36" s="263" t="s">
        <v>217</v>
      </c>
      <c r="E36" s="264">
        <v>0.9244</v>
      </c>
      <c r="F36" s="264">
        <v>0</v>
      </c>
      <c r="G36" s="265">
        <f>E36*F36</f>
        <v>0</v>
      </c>
      <c r="H36" s="266">
        <v>0</v>
      </c>
      <c r="I36" s="267">
        <f>E36*H36</f>
        <v>0</v>
      </c>
      <c r="J36" s="266"/>
      <c r="K36" s="267">
        <f>E36*J36</f>
        <v>0</v>
      </c>
      <c r="O36" s="259">
        <v>2</v>
      </c>
      <c r="AA36" s="232">
        <v>7</v>
      </c>
      <c r="AB36" s="232">
        <v>1</v>
      </c>
      <c r="AC36" s="232">
        <v>2</v>
      </c>
      <c r="AZ36" s="232">
        <v>1</v>
      </c>
      <c r="BA36" s="232">
        <f>IF(AZ36=1,G36,0)</f>
        <v>0</v>
      </c>
      <c r="BB36" s="232">
        <f>IF(AZ36=2,G36,0)</f>
        <v>0</v>
      </c>
      <c r="BC36" s="232">
        <f>IF(AZ36=3,G36,0)</f>
        <v>0</v>
      </c>
      <c r="BD36" s="232">
        <f>IF(AZ36=4,G36,0)</f>
        <v>0</v>
      </c>
      <c r="BE36" s="232">
        <f>IF(AZ36=5,G36,0)</f>
        <v>0</v>
      </c>
      <c r="CA36" s="259">
        <v>7</v>
      </c>
      <c r="CB36" s="259">
        <v>1</v>
      </c>
    </row>
    <row r="37" spans="1:80" x14ac:dyDescent="0.2">
      <c r="A37" s="278"/>
      <c r="B37" s="279" t="s">
        <v>100</v>
      </c>
      <c r="C37" s="280" t="s">
        <v>334</v>
      </c>
      <c r="D37" s="281"/>
      <c r="E37" s="282"/>
      <c r="F37" s="283"/>
      <c r="G37" s="284">
        <f>SUM(G35:G36)</f>
        <v>0</v>
      </c>
      <c r="H37" s="285"/>
      <c r="I37" s="286">
        <f>SUM(I35:I36)</f>
        <v>0</v>
      </c>
      <c r="J37" s="285"/>
      <c r="K37" s="286">
        <f>SUM(K35:K36)</f>
        <v>0</v>
      </c>
      <c r="O37" s="259">
        <v>4</v>
      </c>
      <c r="BA37" s="287">
        <f>SUM(BA35:BA36)</f>
        <v>0</v>
      </c>
      <c r="BB37" s="287">
        <f>SUM(BB35:BB36)</f>
        <v>0</v>
      </c>
      <c r="BC37" s="287">
        <f>SUM(BC35:BC36)</f>
        <v>0</v>
      </c>
      <c r="BD37" s="287">
        <f>SUM(BD35:BD36)</f>
        <v>0</v>
      </c>
      <c r="BE37" s="287">
        <f>SUM(BE35:BE36)</f>
        <v>0</v>
      </c>
    </row>
    <row r="38" spans="1:80" x14ac:dyDescent="0.2">
      <c r="A38" s="249" t="s">
        <v>97</v>
      </c>
      <c r="B38" s="250" t="s">
        <v>349</v>
      </c>
      <c r="C38" s="251" t="s">
        <v>350</v>
      </c>
      <c r="D38" s="252"/>
      <c r="E38" s="253"/>
      <c r="F38" s="253"/>
      <c r="G38" s="254"/>
      <c r="H38" s="255"/>
      <c r="I38" s="256"/>
      <c r="J38" s="257"/>
      <c r="K38" s="258"/>
      <c r="O38" s="259">
        <v>1</v>
      </c>
    </row>
    <row r="39" spans="1:80" ht="22.5" x14ac:dyDescent="0.2">
      <c r="A39" s="260">
        <v>8</v>
      </c>
      <c r="B39" s="261" t="s">
        <v>558</v>
      </c>
      <c r="C39" s="262" t="s">
        <v>559</v>
      </c>
      <c r="D39" s="263" t="s">
        <v>264</v>
      </c>
      <c r="E39" s="264">
        <v>44</v>
      </c>
      <c r="F39" s="264">
        <v>0</v>
      </c>
      <c r="G39" s="265">
        <f>E39*F39</f>
        <v>0</v>
      </c>
      <c r="H39" s="266">
        <v>4.0000000000000003E-5</v>
      </c>
      <c r="I39" s="267">
        <f>E39*H39</f>
        <v>1.7600000000000001E-3</v>
      </c>
      <c r="J39" s="266">
        <v>0</v>
      </c>
      <c r="K39" s="267">
        <f>E39*J39</f>
        <v>0</v>
      </c>
      <c r="O39" s="259">
        <v>2</v>
      </c>
      <c r="AA39" s="232">
        <v>1</v>
      </c>
      <c r="AB39" s="232">
        <v>7</v>
      </c>
      <c r="AC39" s="232">
        <v>7</v>
      </c>
      <c r="AZ39" s="232">
        <v>2</v>
      </c>
      <c r="BA39" s="232">
        <f>IF(AZ39=1,G39,0)</f>
        <v>0</v>
      </c>
      <c r="BB39" s="232">
        <f>IF(AZ39=2,G39,0)</f>
        <v>0</v>
      </c>
      <c r="BC39" s="232">
        <f>IF(AZ39=3,G39,0)</f>
        <v>0</v>
      </c>
      <c r="BD39" s="232">
        <f>IF(AZ39=4,G39,0)</f>
        <v>0</v>
      </c>
      <c r="BE39" s="232">
        <f>IF(AZ39=5,G39,0)</f>
        <v>0</v>
      </c>
      <c r="CA39" s="259">
        <v>1</v>
      </c>
      <c r="CB39" s="259">
        <v>7</v>
      </c>
    </row>
    <row r="40" spans="1:80" x14ac:dyDescent="0.2">
      <c r="A40" s="268"/>
      <c r="B40" s="269"/>
      <c r="C40" s="334" t="s">
        <v>560</v>
      </c>
      <c r="D40" s="335"/>
      <c r="E40" s="335"/>
      <c r="F40" s="335"/>
      <c r="G40" s="336"/>
      <c r="I40" s="270"/>
      <c r="K40" s="270"/>
      <c r="L40" s="271" t="s">
        <v>560</v>
      </c>
      <c r="O40" s="259">
        <v>3</v>
      </c>
    </row>
    <row r="41" spans="1:80" x14ac:dyDescent="0.2">
      <c r="A41" s="260">
        <v>9</v>
      </c>
      <c r="B41" s="261" t="s">
        <v>561</v>
      </c>
      <c r="C41" s="262" t="s">
        <v>562</v>
      </c>
      <c r="D41" s="263" t="s">
        <v>264</v>
      </c>
      <c r="E41" s="264">
        <v>10</v>
      </c>
      <c r="F41" s="264">
        <v>0</v>
      </c>
      <c r="G41" s="265">
        <f>E41*F41</f>
        <v>0</v>
      </c>
      <c r="H41" s="266">
        <v>0</v>
      </c>
      <c r="I41" s="267">
        <f>E41*H41</f>
        <v>0</v>
      </c>
      <c r="J41" s="266"/>
      <c r="K41" s="267">
        <f>E41*J41</f>
        <v>0</v>
      </c>
      <c r="O41" s="259">
        <v>2</v>
      </c>
      <c r="AA41" s="232">
        <v>3</v>
      </c>
      <c r="AB41" s="232">
        <v>7</v>
      </c>
      <c r="AC41" s="232" t="s">
        <v>561</v>
      </c>
      <c r="AZ41" s="232">
        <v>2</v>
      </c>
      <c r="BA41" s="232">
        <f>IF(AZ41=1,G41,0)</f>
        <v>0</v>
      </c>
      <c r="BB41" s="232">
        <f>IF(AZ41=2,G41,0)</f>
        <v>0</v>
      </c>
      <c r="BC41" s="232">
        <f>IF(AZ41=3,G41,0)</f>
        <v>0</v>
      </c>
      <c r="BD41" s="232">
        <f>IF(AZ41=4,G41,0)</f>
        <v>0</v>
      </c>
      <c r="BE41" s="232">
        <f>IF(AZ41=5,G41,0)</f>
        <v>0</v>
      </c>
      <c r="CA41" s="259">
        <v>3</v>
      </c>
      <c r="CB41" s="259">
        <v>7</v>
      </c>
    </row>
    <row r="42" spans="1:80" x14ac:dyDescent="0.2">
      <c r="A42" s="260">
        <v>10</v>
      </c>
      <c r="B42" s="261" t="s">
        <v>563</v>
      </c>
      <c r="C42" s="262" t="s">
        <v>564</v>
      </c>
      <c r="D42" s="263" t="s">
        <v>99</v>
      </c>
      <c r="E42" s="264">
        <v>1</v>
      </c>
      <c r="F42" s="264">
        <v>0</v>
      </c>
      <c r="G42" s="265">
        <f>E42*F42</f>
        <v>0</v>
      </c>
      <c r="H42" s="266">
        <v>0</v>
      </c>
      <c r="I42" s="267">
        <f>E42*H42</f>
        <v>0</v>
      </c>
      <c r="J42" s="266"/>
      <c r="K42" s="267">
        <f>E42*J42</f>
        <v>0</v>
      </c>
      <c r="O42" s="259">
        <v>2</v>
      </c>
      <c r="AA42" s="232">
        <v>3</v>
      </c>
      <c r="AB42" s="232">
        <v>7</v>
      </c>
      <c r="AC42" s="232" t="s">
        <v>563</v>
      </c>
      <c r="AZ42" s="232">
        <v>2</v>
      </c>
      <c r="BA42" s="232">
        <f>IF(AZ42=1,G42,0)</f>
        <v>0</v>
      </c>
      <c r="BB42" s="232">
        <f>IF(AZ42=2,G42,0)</f>
        <v>0</v>
      </c>
      <c r="BC42" s="232">
        <f>IF(AZ42=3,G42,0)</f>
        <v>0</v>
      </c>
      <c r="BD42" s="232">
        <f>IF(AZ42=4,G42,0)</f>
        <v>0</v>
      </c>
      <c r="BE42" s="232">
        <f>IF(AZ42=5,G42,0)</f>
        <v>0</v>
      </c>
      <c r="CA42" s="259">
        <v>3</v>
      </c>
      <c r="CB42" s="259">
        <v>7</v>
      </c>
    </row>
    <row r="43" spans="1:80" x14ac:dyDescent="0.2">
      <c r="A43" s="268"/>
      <c r="B43" s="269"/>
      <c r="C43" s="334" t="s">
        <v>565</v>
      </c>
      <c r="D43" s="335"/>
      <c r="E43" s="335"/>
      <c r="F43" s="335"/>
      <c r="G43" s="336"/>
      <c r="I43" s="270"/>
      <c r="K43" s="270"/>
      <c r="L43" s="271" t="s">
        <v>565</v>
      </c>
      <c r="O43" s="259">
        <v>3</v>
      </c>
    </row>
    <row r="44" spans="1:80" x14ac:dyDescent="0.2">
      <c r="A44" s="260">
        <v>11</v>
      </c>
      <c r="B44" s="261" t="s">
        <v>566</v>
      </c>
      <c r="C44" s="262" t="s">
        <v>567</v>
      </c>
      <c r="D44" s="263" t="s">
        <v>12</v>
      </c>
      <c r="E44" s="264"/>
      <c r="F44" s="264">
        <v>0</v>
      </c>
      <c r="G44" s="265">
        <f>E44*F44</f>
        <v>0</v>
      </c>
      <c r="H44" s="266">
        <v>0</v>
      </c>
      <c r="I44" s="267">
        <f>E44*H44</f>
        <v>0</v>
      </c>
      <c r="J44" s="266"/>
      <c r="K44" s="267">
        <f>E44*J44</f>
        <v>0</v>
      </c>
      <c r="O44" s="259">
        <v>2</v>
      </c>
      <c r="AA44" s="232">
        <v>7</v>
      </c>
      <c r="AB44" s="232">
        <v>1002</v>
      </c>
      <c r="AC44" s="232">
        <v>5</v>
      </c>
      <c r="AZ44" s="232">
        <v>2</v>
      </c>
      <c r="BA44" s="232">
        <f>IF(AZ44=1,G44,0)</f>
        <v>0</v>
      </c>
      <c r="BB44" s="232">
        <f>IF(AZ44=2,G44,0)</f>
        <v>0</v>
      </c>
      <c r="BC44" s="232">
        <f>IF(AZ44=3,G44,0)</f>
        <v>0</v>
      </c>
      <c r="BD44" s="232">
        <f>IF(AZ44=4,G44,0)</f>
        <v>0</v>
      </c>
      <c r="BE44" s="232">
        <f>IF(AZ44=5,G44,0)</f>
        <v>0</v>
      </c>
      <c r="CA44" s="259">
        <v>7</v>
      </c>
      <c r="CB44" s="259">
        <v>1002</v>
      </c>
    </row>
    <row r="45" spans="1:80" x14ac:dyDescent="0.2">
      <c r="A45" s="268"/>
      <c r="B45" s="269"/>
      <c r="C45" s="334"/>
      <c r="D45" s="335"/>
      <c r="E45" s="335"/>
      <c r="F45" s="335"/>
      <c r="G45" s="336"/>
      <c r="I45" s="270"/>
      <c r="K45" s="270"/>
      <c r="L45" s="271"/>
      <c r="O45" s="259">
        <v>3</v>
      </c>
    </row>
    <row r="46" spans="1:80" x14ac:dyDescent="0.2">
      <c r="A46" s="278"/>
      <c r="B46" s="279" t="s">
        <v>100</v>
      </c>
      <c r="C46" s="280" t="s">
        <v>351</v>
      </c>
      <c r="D46" s="281"/>
      <c r="E46" s="282"/>
      <c r="F46" s="283"/>
      <c r="G46" s="284">
        <f>SUM(G38:G45)</f>
        <v>0</v>
      </c>
      <c r="H46" s="285"/>
      <c r="I46" s="286">
        <f>SUM(I38:I45)</f>
        <v>1.7600000000000001E-3</v>
      </c>
      <c r="J46" s="285"/>
      <c r="K46" s="286">
        <f>SUM(K38:K45)</f>
        <v>0</v>
      </c>
      <c r="O46" s="259">
        <v>4</v>
      </c>
      <c r="BA46" s="287">
        <f>SUM(BA38:BA45)</f>
        <v>0</v>
      </c>
      <c r="BB46" s="287">
        <f>SUM(BB38:BB45)</f>
        <v>0</v>
      </c>
      <c r="BC46" s="287">
        <f>SUM(BC38:BC45)</f>
        <v>0</v>
      </c>
      <c r="BD46" s="287">
        <f>SUM(BD38:BD45)</f>
        <v>0</v>
      </c>
      <c r="BE46" s="287">
        <f>SUM(BE38:BE45)</f>
        <v>0</v>
      </c>
    </row>
    <row r="47" spans="1:80" x14ac:dyDescent="0.2">
      <c r="A47" s="249" t="s">
        <v>97</v>
      </c>
      <c r="B47" s="250" t="s">
        <v>568</v>
      </c>
      <c r="C47" s="251" t="s">
        <v>569</v>
      </c>
      <c r="D47" s="252"/>
      <c r="E47" s="253"/>
      <c r="F47" s="253"/>
      <c r="G47" s="254"/>
      <c r="H47" s="255"/>
      <c r="I47" s="256"/>
      <c r="J47" s="257"/>
      <c r="K47" s="258"/>
      <c r="O47" s="259">
        <v>1</v>
      </c>
    </row>
    <row r="48" spans="1:80" x14ac:dyDescent="0.2">
      <c r="A48" s="260">
        <v>12</v>
      </c>
      <c r="B48" s="261" t="s">
        <v>571</v>
      </c>
      <c r="C48" s="262" t="s">
        <v>572</v>
      </c>
      <c r="D48" s="263" t="s">
        <v>290</v>
      </c>
      <c r="E48" s="264">
        <v>4</v>
      </c>
      <c r="F48" s="264">
        <v>0</v>
      </c>
      <c r="G48" s="265">
        <f>E48*F48</f>
        <v>0</v>
      </c>
      <c r="H48" s="266">
        <v>0</v>
      </c>
      <c r="I48" s="267">
        <f>E48*H48</f>
        <v>0</v>
      </c>
      <c r="J48" s="266">
        <v>0</v>
      </c>
      <c r="K48" s="267">
        <f>E48*J48</f>
        <v>0</v>
      </c>
      <c r="O48" s="259">
        <v>2</v>
      </c>
      <c r="AA48" s="232">
        <v>1</v>
      </c>
      <c r="AB48" s="232">
        <v>7</v>
      </c>
      <c r="AC48" s="232">
        <v>7</v>
      </c>
      <c r="AZ48" s="232">
        <v>2</v>
      </c>
      <c r="BA48" s="232">
        <f>IF(AZ48=1,G48,0)</f>
        <v>0</v>
      </c>
      <c r="BB48" s="232">
        <f>IF(AZ48=2,G48,0)</f>
        <v>0</v>
      </c>
      <c r="BC48" s="232">
        <f>IF(AZ48=3,G48,0)</f>
        <v>0</v>
      </c>
      <c r="BD48" s="232">
        <f>IF(AZ48=4,G48,0)</f>
        <v>0</v>
      </c>
      <c r="BE48" s="232">
        <f>IF(AZ48=5,G48,0)</f>
        <v>0</v>
      </c>
      <c r="CA48" s="259">
        <v>1</v>
      </c>
      <c r="CB48" s="259">
        <v>7</v>
      </c>
    </row>
    <row r="49" spans="1:80" x14ac:dyDescent="0.2">
      <c r="A49" s="268"/>
      <c r="B49" s="269"/>
      <c r="C49" s="334" t="s">
        <v>518</v>
      </c>
      <c r="D49" s="335"/>
      <c r="E49" s="335"/>
      <c r="F49" s="335"/>
      <c r="G49" s="336"/>
      <c r="I49" s="270"/>
      <c r="K49" s="270"/>
      <c r="L49" s="271" t="s">
        <v>518</v>
      </c>
      <c r="O49" s="259">
        <v>3</v>
      </c>
    </row>
    <row r="50" spans="1:80" x14ac:dyDescent="0.2">
      <c r="A50" s="268"/>
      <c r="B50" s="272"/>
      <c r="C50" s="327" t="s">
        <v>573</v>
      </c>
      <c r="D50" s="328"/>
      <c r="E50" s="273">
        <v>4</v>
      </c>
      <c r="F50" s="274"/>
      <c r="G50" s="275"/>
      <c r="H50" s="276"/>
      <c r="I50" s="270"/>
      <c r="J50" s="277"/>
      <c r="K50" s="270"/>
      <c r="M50" s="271" t="s">
        <v>573</v>
      </c>
      <c r="O50" s="259"/>
    </row>
    <row r="51" spans="1:80" x14ac:dyDescent="0.2">
      <c r="A51" s="260">
        <v>13</v>
      </c>
      <c r="B51" s="261" t="s">
        <v>574</v>
      </c>
      <c r="C51" s="262" t="s">
        <v>575</v>
      </c>
      <c r="D51" s="263" t="s">
        <v>264</v>
      </c>
      <c r="E51" s="264">
        <v>21</v>
      </c>
      <c r="F51" s="264">
        <v>0</v>
      </c>
      <c r="G51" s="265">
        <f>E51*F51</f>
        <v>0</v>
      </c>
      <c r="H51" s="266">
        <v>0</v>
      </c>
      <c r="I51" s="267">
        <f>E51*H51</f>
        <v>0</v>
      </c>
      <c r="J51" s="266">
        <v>0</v>
      </c>
      <c r="K51" s="267">
        <f>E51*J51</f>
        <v>0</v>
      </c>
      <c r="O51" s="259">
        <v>2</v>
      </c>
      <c r="AA51" s="232">
        <v>1</v>
      </c>
      <c r="AB51" s="232">
        <v>7</v>
      </c>
      <c r="AC51" s="232">
        <v>7</v>
      </c>
      <c r="AZ51" s="232">
        <v>2</v>
      </c>
      <c r="BA51" s="232">
        <f>IF(AZ51=1,G51,0)</f>
        <v>0</v>
      </c>
      <c r="BB51" s="232">
        <f>IF(AZ51=2,G51,0)</f>
        <v>0</v>
      </c>
      <c r="BC51" s="232">
        <f>IF(AZ51=3,G51,0)</f>
        <v>0</v>
      </c>
      <c r="BD51" s="232">
        <f>IF(AZ51=4,G51,0)</f>
        <v>0</v>
      </c>
      <c r="BE51" s="232">
        <f>IF(AZ51=5,G51,0)</f>
        <v>0</v>
      </c>
      <c r="CA51" s="259">
        <v>1</v>
      </c>
      <c r="CB51" s="259">
        <v>7</v>
      </c>
    </row>
    <row r="52" spans="1:80" x14ac:dyDescent="0.2">
      <c r="A52" s="268"/>
      <c r="B52" s="269"/>
      <c r="C52" s="334" t="s">
        <v>518</v>
      </c>
      <c r="D52" s="335"/>
      <c r="E52" s="335"/>
      <c r="F52" s="335"/>
      <c r="G52" s="336"/>
      <c r="I52" s="270"/>
      <c r="K52" s="270"/>
      <c r="L52" s="271" t="s">
        <v>518</v>
      </c>
      <c r="O52" s="259">
        <v>3</v>
      </c>
    </row>
    <row r="53" spans="1:80" x14ac:dyDescent="0.2">
      <c r="A53" s="268"/>
      <c r="B53" s="272"/>
      <c r="C53" s="327" t="s">
        <v>576</v>
      </c>
      <c r="D53" s="328"/>
      <c r="E53" s="273">
        <v>21</v>
      </c>
      <c r="F53" s="274"/>
      <c r="G53" s="275"/>
      <c r="H53" s="276"/>
      <c r="I53" s="270"/>
      <c r="J53" s="277"/>
      <c r="K53" s="270"/>
      <c r="M53" s="271">
        <v>21</v>
      </c>
      <c r="O53" s="259"/>
    </row>
    <row r="54" spans="1:80" x14ac:dyDescent="0.2">
      <c r="A54" s="260">
        <v>14</v>
      </c>
      <c r="B54" s="261" t="s">
        <v>577</v>
      </c>
      <c r="C54" s="262" t="s">
        <v>578</v>
      </c>
      <c r="D54" s="263" t="s">
        <v>264</v>
      </c>
      <c r="E54" s="264">
        <v>21</v>
      </c>
      <c r="F54" s="264">
        <v>0</v>
      </c>
      <c r="G54" s="265">
        <f>E54*F54</f>
        <v>0</v>
      </c>
      <c r="H54" s="266">
        <v>0</v>
      </c>
      <c r="I54" s="267">
        <f>E54*H54</f>
        <v>0</v>
      </c>
      <c r="J54" s="266">
        <v>0</v>
      </c>
      <c r="K54" s="267">
        <f>E54*J54</f>
        <v>0</v>
      </c>
      <c r="O54" s="259">
        <v>2</v>
      </c>
      <c r="AA54" s="232">
        <v>1</v>
      </c>
      <c r="AB54" s="232">
        <v>7</v>
      </c>
      <c r="AC54" s="232">
        <v>7</v>
      </c>
      <c r="AZ54" s="232">
        <v>2</v>
      </c>
      <c r="BA54" s="232">
        <f>IF(AZ54=1,G54,0)</f>
        <v>0</v>
      </c>
      <c r="BB54" s="232">
        <f>IF(AZ54=2,G54,0)</f>
        <v>0</v>
      </c>
      <c r="BC54" s="232">
        <f>IF(AZ54=3,G54,0)</f>
        <v>0</v>
      </c>
      <c r="BD54" s="232">
        <f>IF(AZ54=4,G54,0)</f>
        <v>0</v>
      </c>
      <c r="BE54" s="232">
        <f>IF(AZ54=5,G54,0)</f>
        <v>0</v>
      </c>
      <c r="CA54" s="259">
        <v>1</v>
      </c>
      <c r="CB54" s="259">
        <v>7</v>
      </c>
    </row>
    <row r="55" spans="1:80" x14ac:dyDescent="0.2">
      <c r="A55" s="268"/>
      <c r="B55" s="272"/>
      <c r="C55" s="327" t="s">
        <v>576</v>
      </c>
      <c r="D55" s="328"/>
      <c r="E55" s="273">
        <v>21</v>
      </c>
      <c r="F55" s="274"/>
      <c r="G55" s="275"/>
      <c r="H55" s="276"/>
      <c r="I55" s="270"/>
      <c r="J55" s="277"/>
      <c r="K55" s="270"/>
      <c r="M55" s="271">
        <v>21</v>
      </c>
      <c r="O55" s="259"/>
    </row>
    <row r="56" spans="1:80" x14ac:dyDescent="0.2">
      <c r="A56" s="260">
        <v>15</v>
      </c>
      <c r="B56" s="261" t="s">
        <v>579</v>
      </c>
      <c r="C56" s="262" t="s">
        <v>580</v>
      </c>
      <c r="D56" s="263" t="s">
        <v>290</v>
      </c>
      <c r="E56" s="264">
        <v>2</v>
      </c>
      <c r="F56" s="264">
        <v>0</v>
      </c>
      <c r="G56" s="265">
        <f>E56*F56</f>
        <v>0</v>
      </c>
      <c r="H56" s="266">
        <v>7.3999999999999999E-4</v>
      </c>
      <c r="I56" s="267">
        <f>E56*H56</f>
        <v>1.48E-3</v>
      </c>
      <c r="J56" s="266">
        <v>0</v>
      </c>
      <c r="K56" s="267">
        <f>E56*J56</f>
        <v>0</v>
      </c>
      <c r="O56" s="259">
        <v>2</v>
      </c>
      <c r="AA56" s="232">
        <v>2</v>
      </c>
      <c r="AB56" s="232">
        <v>7</v>
      </c>
      <c r="AC56" s="232">
        <v>7</v>
      </c>
      <c r="AZ56" s="232">
        <v>2</v>
      </c>
      <c r="BA56" s="232">
        <f>IF(AZ56=1,G56,0)</f>
        <v>0</v>
      </c>
      <c r="BB56" s="232">
        <f>IF(AZ56=2,G56,0)</f>
        <v>0</v>
      </c>
      <c r="BC56" s="232">
        <f>IF(AZ56=3,G56,0)</f>
        <v>0</v>
      </c>
      <c r="BD56" s="232">
        <f>IF(AZ56=4,G56,0)</f>
        <v>0</v>
      </c>
      <c r="BE56" s="232">
        <f>IF(AZ56=5,G56,0)</f>
        <v>0</v>
      </c>
      <c r="CA56" s="259">
        <v>2</v>
      </c>
      <c r="CB56" s="259">
        <v>7</v>
      </c>
    </row>
    <row r="57" spans="1:80" x14ac:dyDescent="0.2">
      <c r="A57" s="268"/>
      <c r="B57" s="272"/>
      <c r="C57" s="327" t="s">
        <v>314</v>
      </c>
      <c r="D57" s="328"/>
      <c r="E57" s="273">
        <v>2</v>
      </c>
      <c r="F57" s="274"/>
      <c r="G57" s="275"/>
      <c r="H57" s="276"/>
      <c r="I57" s="270"/>
      <c r="J57" s="277"/>
      <c r="K57" s="270"/>
      <c r="M57" s="271">
        <v>2</v>
      </c>
      <c r="O57" s="259"/>
    </row>
    <row r="58" spans="1:80" x14ac:dyDescent="0.2">
      <c r="A58" s="260">
        <v>16</v>
      </c>
      <c r="B58" s="261" t="s">
        <v>581</v>
      </c>
      <c r="C58" s="262" t="s">
        <v>582</v>
      </c>
      <c r="D58" s="263" t="s">
        <v>264</v>
      </c>
      <c r="E58" s="264">
        <v>11</v>
      </c>
      <c r="F58" s="264">
        <v>0</v>
      </c>
      <c r="G58" s="265">
        <f>E58*F58</f>
        <v>0</v>
      </c>
      <c r="H58" s="266">
        <v>4.6999999999999999E-4</v>
      </c>
      <c r="I58" s="267">
        <f>E58*H58</f>
        <v>5.1700000000000001E-3</v>
      </c>
      <c r="J58" s="266">
        <v>0</v>
      </c>
      <c r="K58" s="267">
        <f>E58*J58</f>
        <v>0</v>
      </c>
      <c r="O58" s="259">
        <v>2</v>
      </c>
      <c r="AA58" s="232">
        <v>2</v>
      </c>
      <c r="AB58" s="232">
        <v>0</v>
      </c>
      <c r="AC58" s="232">
        <v>0</v>
      </c>
      <c r="AZ58" s="232">
        <v>2</v>
      </c>
      <c r="BA58" s="232">
        <f>IF(AZ58=1,G58,0)</f>
        <v>0</v>
      </c>
      <c r="BB58" s="232">
        <f>IF(AZ58=2,G58,0)</f>
        <v>0</v>
      </c>
      <c r="BC58" s="232">
        <f>IF(AZ58=3,G58,0)</f>
        <v>0</v>
      </c>
      <c r="BD58" s="232">
        <f>IF(AZ58=4,G58,0)</f>
        <v>0</v>
      </c>
      <c r="BE58" s="232">
        <f>IF(AZ58=5,G58,0)</f>
        <v>0</v>
      </c>
      <c r="CA58" s="259">
        <v>2</v>
      </c>
      <c r="CB58" s="259">
        <v>0</v>
      </c>
    </row>
    <row r="59" spans="1:80" x14ac:dyDescent="0.2">
      <c r="A59" s="268"/>
      <c r="B59" s="272"/>
      <c r="C59" s="327" t="s">
        <v>583</v>
      </c>
      <c r="D59" s="328"/>
      <c r="E59" s="273">
        <v>11</v>
      </c>
      <c r="F59" s="274"/>
      <c r="G59" s="275"/>
      <c r="H59" s="276"/>
      <c r="I59" s="270"/>
      <c r="J59" s="277"/>
      <c r="K59" s="270"/>
      <c r="M59" s="271" t="s">
        <v>583</v>
      </c>
      <c r="O59" s="259"/>
    </row>
    <row r="60" spans="1:80" x14ac:dyDescent="0.2">
      <c r="A60" s="260">
        <v>17</v>
      </c>
      <c r="B60" s="261" t="s">
        <v>584</v>
      </c>
      <c r="C60" s="262" t="s">
        <v>585</v>
      </c>
      <c r="D60" s="263" t="s">
        <v>264</v>
      </c>
      <c r="E60" s="264">
        <v>10</v>
      </c>
      <c r="F60" s="264">
        <v>0</v>
      </c>
      <c r="G60" s="265">
        <f>E60*F60</f>
        <v>0</v>
      </c>
      <c r="H60" s="266">
        <v>1.31E-3</v>
      </c>
      <c r="I60" s="267">
        <f>E60*H60</f>
        <v>1.3100000000000001E-2</v>
      </c>
      <c r="J60" s="266">
        <v>0</v>
      </c>
      <c r="K60" s="267">
        <f>E60*J60</f>
        <v>0</v>
      </c>
      <c r="O60" s="259">
        <v>2</v>
      </c>
      <c r="AA60" s="232">
        <v>2</v>
      </c>
      <c r="AB60" s="232">
        <v>7</v>
      </c>
      <c r="AC60" s="232">
        <v>7</v>
      </c>
      <c r="AZ60" s="232">
        <v>2</v>
      </c>
      <c r="BA60" s="232">
        <f>IF(AZ60=1,G60,0)</f>
        <v>0</v>
      </c>
      <c r="BB60" s="232">
        <f>IF(AZ60=2,G60,0)</f>
        <v>0</v>
      </c>
      <c r="BC60" s="232">
        <f>IF(AZ60=3,G60,0)</f>
        <v>0</v>
      </c>
      <c r="BD60" s="232">
        <f>IF(AZ60=4,G60,0)</f>
        <v>0</v>
      </c>
      <c r="BE60" s="232">
        <f>IF(AZ60=5,G60,0)</f>
        <v>0</v>
      </c>
      <c r="CA60" s="259">
        <v>2</v>
      </c>
      <c r="CB60" s="259">
        <v>7</v>
      </c>
    </row>
    <row r="61" spans="1:80" x14ac:dyDescent="0.2">
      <c r="A61" s="268"/>
      <c r="B61" s="272"/>
      <c r="C61" s="327" t="s">
        <v>586</v>
      </c>
      <c r="D61" s="328"/>
      <c r="E61" s="273">
        <v>10</v>
      </c>
      <c r="F61" s="274"/>
      <c r="G61" s="275"/>
      <c r="H61" s="276"/>
      <c r="I61" s="270"/>
      <c r="J61" s="277"/>
      <c r="K61" s="270"/>
      <c r="M61" s="271" t="s">
        <v>586</v>
      </c>
      <c r="O61" s="259"/>
    </row>
    <row r="62" spans="1:80" x14ac:dyDescent="0.2">
      <c r="A62" s="260">
        <v>18</v>
      </c>
      <c r="B62" s="261" t="s">
        <v>587</v>
      </c>
      <c r="C62" s="262" t="s">
        <v>588</v>
      </c>
      <c r="D62" s="263" t="s">
        <v>12</v>
      </c>
      <c r="E62" s="264"/>
      <c r="F62" s="264">
        <v>0</v>
      </c>
      <c r="G62" s="265">
        <f>E62*F62</f>
        <v>0</v>
      </c>
      <c r="H62" s="266">
        <v>0</v>
      </c>
      <c r="I62" s="267">
        <f>E62*H62</f>
        <v>0</v>
      </c>
      <c r="J62" s="266"/>
      <c r="K62" s="267">
        <f>E62*J62</f>
        <v>0</v>
      </c>
      <c r="O62" s="259">
        <v>2</v>
      </c>
      <c r="AA62" s="232">
        <v>7</v>
      </c>
      <c r="AB62" s="232">
        <v>1002</v>
      </c>
      <c r="AC62" s="232">
        <v>5</v>
      </c>
      <c r="AZ62" s="232">
        <v>2</v>
      </c>
      <c r="BA62" s="232">
        <f>IF(AZ62=1,G62,0)</f>
        <v>0</v>
      </c>
      <c r="BB62" s="232">
        <f>IF(AZ62=2,G62,0)</f>
        <v>0</v>
      </c>
      <c r="BC62" s="232">
        <f>IF(AZ62=3,G62,0)</f>
        <v>0</v>
      </c>
      <c r="BD62" s="232">
        <f>IF(AZ62=4,G62,0)</f>
        <v>0</v>
      </c>
      <c r="BE62" s="232">
        <f>IF(AZ62=5,G62,0)</f>
        <v>0</v>
      </c>
      <c r="CA62" s="259">
        <v>7</v>
      </c>
      <c r="CB62" s="259">
        <v>1002</v>
      </c>
    </row>
    <row r="63" spans="1:80" x14ac:dyDescent="0.2">
      <c r="A63" s="278"/>
      <c r="B63" s="279" t="s">
        <v>100</v>
      </c>
      <c r="C63" s="280" t="s">
        <v>570</v>
      </c>
      <c r="D63" s="281"/>
      <c r="E63" s="282"/>
      <c r="F63" s="283"/>
      <c r="G63" s="284">
        <f>SUM(G47:G62)</f>
        <v>0</v>
      </c>
      <c r="H63" s="285"/>
      <c r="I63" s="286">
        <f>SUM(I47:I62)</f>
        <v>1.975E-2</v>
      </c>
      <c r="J63" s="285"/>
      <c r="K63" s="286">
        <f>SUM(K47:K62)</f>
        <v>0</v>
      </c>
      <c r="O63" s="259">
        <v>4</v>
      </c>
      <c r="BA63" s="287">
        <f>SUM(BA47:BA62)</f>
        <v>0</v>
      </c>
      <c r="BB63" s="287">
        <f>SUM(BB47:BB62)</f>
        <v>0</v>
      </c>
      <c r="BC63" s="287">
        <f>SUM(BC47:BC62)</f>
        <v>0</v>
      </c>
      <c r="BD63" s="287">
        <f>SUM(BD47:BD62)</f>
        <v>0</v>
      </c>
      <c r="BE63" s="287">
        <f>SUM(BE47:BE62)</f>
        <v>0</v>
      </c>
    </row>
    <row r="64" spans="1:80" x14ac:dyDescent="0.2">
      <c r="A64" s="249" t="s">
        <v>97</v>
      </c>
      <c r="B64" s="250" t="s">
        <v>589</v>
      </c>
      <c r="C64" s="251" t="s">
        <v>590</v>
      </c>
      <c r="D64" s="252"/>
      <c r="E64" s="253"/>
      <c r="F64" s="253"/>
      <c r="G64" s="254"/>
      <c r="H64" s="255"/>
      <c r="I64" s="256"/>
      <c r="J64" s="257"/>
      <c r="K64" s="258"/>
      <c r="O64" s="259">
        <v>1</v>
      </c>
    </row>
    <row r="65" spans="1:80" x14ac:dyDescent="0.2">
      <c r="A65" s="260">
        <v>19</v>
      </c>
      <c r="B65" s="261" t="s">
        <v>592</v>
      </c>
      <c r="C65" s="262" t="s">
        <v>593</v>
      </c>
      <c r="D65" s="263" t="s">
        <v>290</v>
      </c>
      <c r="E65" s="264">
        <v>8</v>
      </c>
      <c r="F65" s="264">
        <v>0</v>
      </c>
      <c r="G65" s="265">
        <f>E65*F65</f>
        <v>0</v>
      </c>
      <c r="H65" s="266">
        <v>0</v>
      </c>
      <c r="I65" s="267">
        <f>E65*H65</f>
        <v>0</v>
      </c>
      <c r="J65" s="266">
        <v>0</v>
      </c>
      <c r="K65" s="267">
        <f>E65*J65</f>
        <v>0</v>
      </c>
      <c r="O65" s="259">
        <v>2</v>
      </c>
      <c r="AA65" s="232">
        <v>1</v>
      </c>
      <c r="AB65" s="232">
        <v>7</v>
      </c>
      <c r="AC65" s="232">
        <v>7</v>
      </c>
      <c r="AZ65" s="232">
        <v>2</v>
      </c>
      <c r="BA65" s="232">
        <f>IF(AZ65=1,G65,0)</f>
        <v>0</v>
      </c>
      <c r="BB65" s="232">
        <f>IF(AZ65=2,G65,0)</f>
        <v>0</v>
      </c>
      <c r="BC65" s="232">
        <f>IF(AZ65=3,G65,0)</f>
        <v>0</v>
      </c>
      <c r="BD65" s="232">
        <f>IF(AZ65=4,G65,0)</f>
        <v>0</v>
      </c>
      <c r="BE65" s="232">
        <f>IF(AZ65=5,G65,0)</f>
        <v>0</v>
      </c>
      <c r="CA65" s="259">
        <v>1</v>
      </c>
      <c r="CB65" s="259">
        <v>7</v>
      </c>
    </row>
    <row r="66" spans="1:80" x14ac:dyDescent="0.2">
      <c r="A66" s="268"/>
      <c r="B66" s="269"/>
      <c r="C66" s="334" t="s">
        <v>518</v>
      </c>
      <c r="D66" s="335"/>
      <c r="E66" s="335"/>
      <c r="F66" s="335"/>
      <c r="G66" s="336"/>
      <c r="I66" s="270"/>
      <c r="K66" s="270"/>
      <c r="L66" s="271" t="s">
        <v>518</v>
      </c>
      <c r="O66" s="259">
        <v>3</v>
      </c>
    </row>
    <row r="67" spans="1:80" x14ac:dyDescent="0.2">
      <c r="A67" s="268"/>
      <c r="B67" s="272"/>
      <c r="C67" s="327" t="s">
        <v>594</v>
      </c>
      <c r="D67" s="328"/>
      <c r="E67" s="273">
        <v>8</v>
      </c>
      <c r="F67" s="274"/>
      <c r="G67" s="275"/>
      <c r="H67" s="276"/>
      <c r="I67" s="270"/>
      <c r="J67" s="277"/>
      <c r="K67" s="270"/>
      <c r="M67" s="271" t="s">
        <v>594</v>
      </c>
      <c r="O67" s="259"/>
    </row>
    <row r="68" spans="1:80" x14ac:dyDescent="0.2">
      <c r="A68" s="260">
        <v>20</v>
      </c>
      <c r="B68" s="261" t="s">
        <v>595</v>
      </c>
      <c r="C68" s="262" t="s">
        <v>596</v>
      </c>
      <c r="D68" s="263" t="s">
        <v>264</v>
      </c>
      <c r="E68" s="264">
        <v>44</v>
      </c>
      <c r="F68" s="264">
        <v>0</v>
      </c>
      <c r="G68" s="265">
        <f>E68*F68</f>
        <v>0</v>
      </c>
      <c r="H68" s="266">
        <v>0</v>
      </c>
      <c r="I68" s="267">
        <f>E68*H68</f>
        <v>0</v>
      </c>
      <c r="J68" s="266">
        <v>0</v>
      </c>
      <c r="K68" s="267">
        <f>E68*J68</f>
        <v>0</v>
      </c>
      <c r="O68" s="259">
        <v>2</v>
      </c>
      <c r="AA68" s="232">
        <v>1</v>
      </c>
      <c r="AB68" s="232">
        <v>7</v>
      </c>
      <c r="AC68" s="232">
        <v>7</v>
      </c>
      <c r="AZ68" s="232">
        <v>2</v>
      </c>
      <c r="BA68" s="232">
        <f>IF(AZ68=1,G68,0)</f>
        <v>0</v>
      </c>
      <c r="BB68" s="232">
        <f>IF(AZ68=2,G68,0)</f>
        <v>0</v>
      </c>
      <c r="BC68" s="232">
        <f>IF(AZ68=3,G68,0)</f>
        <v>0</v>
      </c>
      <c r="BD68" s="232">
        <f>IF(AZ68=4,G68,0)</f>
        <v>0</v>
      </c>
      <c r="BE68" s="232">
        <f>IF(AZ68=5,G68,0)</f>
        <v>0</v>
      </c>
      <c r="CA68" s="259">
        <v>1</v>
      </c>
      <c r="CB68" s="259">
        <v>7</v>
      </c>
    </row>
    <row r="69" spans="1:80" x14ac:dyDescent="0.2">
      <c r="A69" s="268"/>
      <c r="B69" s="269"/>
      <c r="C69" s="334" t="s">
        <v>518</v>
      </c>
      <c r="D69" s="335"/>
      <c r="E69" s="335"/>
      <c r="F69" s="335"/>
      <c r="G69" s="336"/>
      <c r="I69" s="270"/>
      <c r="K69" s="270"/>
      <c r="L69" s="271" t="s">
        <v>518</v>
      </c>
      <c r="O69" s="259">
        <v>3</v>
      </c>
    </row>
    <row r="70" spans="1:80" x14ac:dyDescent="0.2">
      <c r="A70" s="268"/>
      <c r="B70" s="272"/>
      <c r="C70" s="327" t="s">
        <v>597</v>
      </c>
      <c r="D70" s="328"/>
      <c r="E70" s="273">
        <v>44</v>
      </c>
      <c r="F70" s="274"/>
      <c r="G70" s="275"/>
      <c r="H70" s="276"/>
      <c r="I70" s="270"/>
      <c r="J70" s="277"/>
      <c r="K70" s="270"/>
      <c r="M70" s="271" t="s">
        <v>597</v>
      </c>
      <c r="O70" s="259"/>
    </row>
    <row r="71" spans="1:80" x14ac:dyDescent="0.2">
      <c r="A71" s="260">
        <v>21</v>
      </c>
      <c r="B71" s="261" t="s">
        <v>598</v>
      </c>
      <c r="C71" s="262" t="s">
        <v>599</v>
      </c>
      <c r="D71" s="263" t="s">
        <v>264</v>
      </c>
      <c r="E71" s="264">
        <v>44</v>
      </c>
      <c r="F71" s="264">
        <v>0</v>
      </c>
      <c r="G71" s="265">
        <f>E71*F71</f>
        <v>0</v>
      </c>
      <c r="H71" s="266">
        <v>1.0000000000000001E-5</v>
      </c>
      <c r="I71" s="267">
        <f>E71*H71</f>
        <v>4.4000000000000002E-4</v>
      </c>
      <c r="J71" s="266">
        <v>0</v>
      </c>
      <c r="K71" s="267">
        <f>E71*J71</f>
        <v>0</v>
      </c>
      <c r="O71" s="259">
        <v>2</v>
      </c>
      <c r="AA71" s="232">
        <v>1</v>
      </c>
      <c r="AB71" s="232">
        <v>0</v>
      </c>
      <c r="AC71" s="232">
        <v>0</v>
      </c>
      <c r="AZ71" s="232">
        <v>2</v>
      </c>
      <c r="BA71" s="232">
        <f>IF(AZ71=1,G71,0)</f>
        <v>0</v>
      </c>
      <c r="BB71" s="232">
        <f>IF(AZ71=2,G71,0)</f>
        <v>0</v>
      </c>
      <c r="BC71" s="232">
        <f>IF(AZ71=3,G71,0)</f>
        <v>0</v>
      </c>
      <c r="BD71" s="232">
        <f>IF(AZ71=4,G71,0)</f>
        <v>0</v>
      </c>
      <c r="BE71" s="232">
        <f>IF(AZ71=5,G71,0)</f>
        <v>0</v>
      </c>
      <c r="CA71" s="259">
        <v>1</v>
      </c>
      <c r="CB71" s="259">
        <v>0</v>
      </c>
    </row>
    <row r="72" spans="1:80" x14ac:dyDescent="0.2">
      <c r="A72" s="268"/>
      <c r="B72" s="269"/>
      <c r="C72" s="334" t="s">
        <v>518</v>
      </c>
      <c r="D72" s="335"/>
      <c r="E72" s="335"/>
      <c r="F72" s="335"/>
      <c r="G72" s="336"/>
      <c r="I72" s="270"/>
      <c r="K72" s="270"/>
      <c r="L72" s="271" t="s">
        <v>518</v>
      </c>
      <c r="O72" s="259">
        <v>3</v>
      </c>
    </row>
    <row r="73" spans="1:80" x14ac:dyDescent="0.2">
      <c r="A73" s="268"/>
      <c r="B73" s="272"/>
      <c r="C73" s="327" t="s">
        <v>597</v>
      </c>
      <c r="D73" s="328"/>
      <c r="E73" s="273">
        <v>44</v>
      </c>
      <c r="F73" s="274"/>
      <c r="G73" s="275"/>
      <c r="H73" s="276"/>
      <c r="I73" s="270"/>
      <c r="J73" s="277"/>
      <c r="K73" s="270"/>
      <c r="M73" s="271" t="s">
        <v>597</v>
      </c>
      <c r="O73" s="259"/>
    </row>
    <row r="74" spans="1:80" x14ac:dyDescent="0.2">
      <c r="A74" s="260">
        <v>22</v>
      </c>
      <c r="B74" s="261" t="s">
        <v>600</v>
      </c>
      <c r="C74" s="262" t="s">
        <v>601</v>
      </c>
      <c r="D74" s="263" t="s">
        <v>290</v>
      </c>
      <c r="E74" s="264">
        <v>4</v>
      </c>
      <c r="F74" s="264">
        <v>0</v>
      </c>
      <c r="G74" s="265">
        <f>E74*F74</f>
        <v>0</v>
      </c>
      <c r="H74" s="266">
        <v>8.9099999999999995E-3</v>
      </c>
      <c r="I74" s="267">
        <f>E74*H74</f>
        <v>3.5639999999999998E-2</v>
      </c>
      <c r="J74" s="266">
        <v>0</v>
      </c>
      <c r="K74" s="267">
        <f>E74*J74</f>
        <v>0</v>
      </c>
      <c r="O74" s="259">
        <v>2</v>
      </c>
      <c r="AA74" s="232">
        <v>2</v>
      </c>
      <c r="AB74" s="232">
        <v>7</v>
      </c>
      <c r="AC74" s="232">
        <v>7</v>
      </c>
      <c r="AZ74" s="232">
        <v>2</v>
      </c>
      <c r="BA74" s="232">
        <f>IF(AZ74=1,G74,0)</f>
        <v>0</v>
      </c>
      <c r="BB74" s="232">
        <f>IF(AZ74=2,G74,0)</f>
        <v>0</v>
      </c>
      <c r="BC74" s="232">
        <f>IF(AZ74=3,G74,0)</f>
        <v>0</v>
      </c>
      <c r="BD74" s="232">
        <f>IF(AZ74=4,G74,0)</f>
        <v>0</v>
      </c>
      <c r="BE74" s="232">
        <f>IF(AZ74=5,G74,0)</f>
        <v>0</v>
      </c>
      <c r="CA74" s="259">
        <v>2</v>
      </c>
      <c r="CB74" s="259">
        <v>7</v>
      </c>
    </row>
    <row r="75" spans="1:80" x14ac:dyDescent="0.2">
      <c r="A75" s="268"/>
      <c r="B75" s="272"/>
      <c r="C75" s="327" t="s">
        <v>602</v>
      </c>
      <c r="D75" s="328"/>
      <c r="E75" s="273">
        <v>4</v>
      </c>
      <c r="F75" s="274"/>
      <c r="G75" s="275"/>
      <c r="H75" s="276"/>
      <c r="I75" s="270"/>
      <c r="J75" s="277"/>
      <c r="K75" s="270"/>
      <c r="M75" s="271" t="s">
        <v>602</v>
      </c>
      <c r="O75" s="259"/>
    </row>
    <row r="76" spans="1:80" ht="22.5" x14ac:dyDescent="0.2">
      <c r="A76" s="260">
        <v>23</v>
      </c>
      <c r="B76" s="261" t="s">
        <v>603</v>
      </c>
      <c r="C76" s="262" t="s">
        <v>604</v>
      </c>
      <c r="D76" s="263" t="s">
        <v>264</v>
      </c>
      <c r="E76" s="264">
        <v>44</v>
      </c>
      <c r="F76" s="264">
        <v>0</v>
      </c>
      <c r="G76" s="265">
        <f>E76*F76</f>
        <v>0</v>
      </c>
      <c r="H76" s="266">
        <v>7.9000000000000001E-4</v>
      </c>
      <c r="I76" s="267">
        <f>E76*H76</f>
        <v>3.4759999999999999E-2</v>
      </c>
      <c r="J76" s="266">
        <v>0</v>
      </c>
      <c r="K76" s="267">
        <f>E76*J76</f>
        <v>0</v>
      </c>
      <c r="O76" s="259">
        <v>2</v>
      </c>
      <c r="AA76" s="232">
        <v>2</v>
      </c>
      <c r="AB76" s="232">
        <v>7</v>
      </c>
      <c r="AC76" s="232">
        <v>7</v>
      </c>
      <c r="AZ76" s="232">
        <v>2</v>
      </c>
      <c r="BA76" s="232">
        <f>IF(AZ76=1,G76,0)</f>
        <v>0</v>
      </c>
      <c r="BB76" s="232">
        <f>IF(AZ76=2,G76,0)</f>
        <v>0</v>
      </c>
      <c r="BC76" s="232">
        <f>IF(AZ76=3,G76,0)</f>
        <v>0</v>
      </c>
      <c r="BD76" s="232">
        <f>IF(AZ76=4,G76,0)</f>
        <v>0</v>
      </c>
      <c r="BE76" s="232">
        <f>IF(AZ76=5,G76,0)</f>
        <v>0</v>
      </c>
      <c r="CA76" s="259">
        <v>2</v>
      </c>
      <c r="CB76" s="259">
        <v>7</v>
      </c>
    </row>
    <row r="77" spans="1:80" x14ac:dyDescent="0.2">
      <c r="A77" s="268"/>
      <c r="B77" s="272"/>
      <c r="C77" s="327" t="s">
        <v>597</v>
      </c>
      <c r="D77" s="328"/>
      <c r="E77" s="273">
        <v>44</v>
      </c>
      <c r="F77" s="274"/>
      <c r="G77" s="275"/>
      <c r="H77" s="276"/>
      <c r="I77" s="270"/>
      <c r="J77" s="277"/>
      <c r="K77" s="270"/>
      <c r="M77" s="271" t="s">
        <v>597</v>
      </c>
      <c r="O77" s="259"/>
    </row>
    <row r="78" spans="1:80" x14ac:dyDescent="0.2">
      <c r="A78" s="260">
        <v>24</v>
      </c>
      <c r="B78" s="261" t="s">
        <v>605</v>
      </c>
      <c r="C78" s="262" t="s">
        <v>606</v>
      </c>
      <c r="D78" s="263" t="s">
        <v>290</v>
      </c>
      <c r="E78" s="264">
        <v>8</v>
      </c>
      <c r="F78" s="264">
        <v>0</v>
      </c>
      <c r="G78" s="265">
        <f>E78*F78</f>
        <v>0</v>
      </c>
      <c r="H78" s="266">
        <v>0</v>
      </c>
      <c r="I78" s="267">
        <f>E78*H78</f>
        <v>0</v>
      </c>
      <c r="J78" s="266"/>
      <c r="K78" s="267">
        <f>E78*J78</f>
        <v>0</v>
      </c>
      <c r="O78" s="259">
        <v>2</v>
      </c>
      <c r="AA78" s="232">
        <v>3</v>
      </c>
      <c r="AB78" s="232">
        <v>7</v>
      </c>
      <c r="AC78" s="232" t="s">
        <v>605</v>
      </c>
      <c r="AZ78" s="232">
        <v>2</v>
      </c>
      <c r="BA78" s="232">
        <f>IF(AZ78=1,G78,0)</f>
        <v>0</v>
      </c>
      <c r="BB78" s="232">
        <f>IF(AZ78=2,G78,0)</f>
        <v>0</v>
      </c>
      <c r="BC78" s="232">
        <f>IF(AZ78=3,G78,0)</f>
        <v>0</v>
      </c>
      <c r="BD78" s="232">
        <f>IF(AZ78=4,G78,0)</f>
        <v>0</v>
      </c>
      <c r="BE78" s="232">
        <f>IF(AZ78=5,G78,0)</f>
        <v>0</v>
      </c>
      <c r="CA78" s="259">
        <v>3</v>
      </c>
      <c r="CB78" s="259">
        <v>7</v>
      </c>
    </row>
    <row r="79" spans="1:80" x14ac:dyDescent="0.2">
      <c r="A79" s="268"/>
      <c r="B79" s="269"/>
      <c r="C79" s="334"/>
      <c r="D79" s="335"/>
      <c r="E79" s="335"/>
      <c r="F79" s="335"/>
      <c r="G79" s="336"/>
      <c r="I79" s="270"/>
      <c r="K79" s="270"/>
      <c r="L79" s="271"/>
      <c r="O79" s="259">
        <v>3</v>
      </c>
    </row>
    <row r="80" spans="1:80" x14ac:dyDescent="0.2">
      <c r="A80" s="268"/>
      <c r="B80" s="272"/>
      <c r="C80" s="327" t="s">
        <v>607</v>
      </c>
      <c r="D80" s="328"/>
      <c r="E80" s="273">
        <v>8</v>
      </c>
      <c r="F80" s="274"/>
      <c r="G80" s="275"/>
      <c r="H80" s="276"/>
      <c r="I80" s="270"/>
      <c r="J80" s="277"/>
      <c r="K80" s="270"/>
      <c r="M80" s="271" t="s">
        <v>607</v>
      </c>
      <c r="O80" s="259"/>
    </row>
    <row r="81" spans="1:80" x14ac:dyDescent="0.2">
      <c r="A81" s="260">
        <v>25</v>
      </c>
      <c r="B81" s="261" t="s">
        <v>608</v>
      </c>
      <c r="C81" s="262" t="s">
        <v>609</v>
      </c>
      <c r="D81" s="263" t="s">
        <v>12</v>
      </c>
      <c r="E81" s="264"/>
      <c r="F81" s="264">
        <v>0</v>
      </c>
      <c r="G81" s="265">
        <f>E81*F81</f>
        <v>0</v>
      </c>
      <c r="H81" s="266">
        <v>0</v>
      </c>
      <c r="I81" s="267">
        <f>E81*H81</f>
        <v>0</v>
      </c>
      <c r="J81" s="266"/>
      <c r="K81" s="267">
        <f>E81*J81</f>
        <v>0</v>
      </c>
      <c r="O81" s="259">
        <v>2</v>
      </c>
      <c r="AA81" s="232">
        <v>7</v>
      </c>
      <c r="AB81" s="232">
        <v>1002</v>
      </c>
      <c r="AC81" s="232">
        <v>5</v>
      </c>
      <c r="AZ81" s="232">
        <v>2</v>
      </c>
      <c r="BA81" s="232">
        <f>IF(AZ81=1,G81,0)</f>
        <v>0</v>
      </c>
      <c r="BB81" s="232">
        <f>IF(AZ81=2,G81,0)</f>
        <v>0</v>
      </c>
      <c r="BC81" s="232">
        <f>IF(AZ81=3,G81,0)</f>
        <v>0</v>
      </c>
      <c r="BD81" s="232">
        <f>IF(AZ81=4,G81,0)</f>
        <v>0</v>
      </c>
      <c r="BE81" s="232">
        <f>IF(AZ81=5,G81,0)</f>
        <v>0</v>
      </c>
      <c r="CA81" s="259">
        <v>7</v>
      </c>
      <c r="CB81" s="259">
        <v>1002</v>
      </c>
    </row>
    <row r="82" spans="1:80" x14ac:dyDescent="0.2">
      <c r="A82" s="278"/>
      <c r="B82" s="279" t="s">
        <v>100</v>
      </c>
      <c r="C82" s="280" t="s">
        <v>591</v>
      </c>
      <c r="D82" s="281"/>
      <c r="E82" s="282"/>
      <c r="F82" s="283"/>
      <c r="G82" s="284">
        <f>SUM(G64:G81)</f>
        <v>0</v>
      </c>
      <c r="H82" s="285"/>
      <c r="I82" s="286">
        <f>SUM(I64:I81)</f>
        <v>7.084E-2</v>
      </c>
      <c r="J82" s="285"/>
      <c r="K82" s="286">
        <f>SUM(K64:K81)</f>
        <v>0</v>
      </c>
      <c r="O82" s="259">
        <v>4</v>
      </c>
      <c r="BA82" s="287">
        <f>SUM(BA64:BA81)</f>
        <v>0</v>
      </c>
      <c r="BB82" s="287">
        <f>SUM(BB64:BB81)</f>
        <v>0</v>
      </c>
      <c r="BC82" s="287">
        <f>SUM(BC64:BC81)</f>
        <v>0</v>
      </c>
      <c r="BD82" s="287">
        <f>SUM(BD64:BD81)</f>
        <v>0</v>
      </c>
      <c r="BE82" s="287">
        <f>SUM(BE64:BE81)</f>
        <v>0</v>
      </c>
    </row>
    <row r="83" spans="1:80" x14ac:dyDescent="0.2">
      <c r="A83" s="249" t="s">
        <v>97</v>
      </c>
      <c r="B83" s="250" t="s">
        <v>610</v>
      </c>
      <c r="C83" s="251" t="s">
        <v>611</v>
      </c>
      <c r="D83" s="252"/>
      <c r="E83" s="253"/>
      <c r="F83" s="253"/>
      <c r="G83" s="254"/>
      <c r="H83" s="255"/>
      <c r="I83" s="256"/>
      <c r="J83" s="257"/>
      <c r="K83" s="258"/>
      <c r="O83" s="259">
        <v>1</v>
      </c>
    </row>
    <row r="84" spans="1:80" x14ac:dyDescent="0.2">
      <c r="A84" s="260">
        <v>26</v>
      </c>
      <c r="B84" s="261" t="s">
        <v>613</v>
      </c>
      <c r="C84" s="262" t="s">
        <v>614</v>
      </c>
      <c r="D84" s="263" t="s">
        <v>615</v>
      </c>
      <c r="E84" s="264">
        <v>4</v>
      </c>
      <c r="F84" s="264">
        <v>0</v>
      </c>
      <c r="G84" s="265">
        <f>E84*F84</f>
        <v>0</v>
      </c>
      <c r="H84" s="266">
        <v>7.2000000000000005E-4</v>
      </c>
      <c r="I84" s="267">
        <f>E84*H84</f>
        <v>2.8800000000000002E-3</v>
      </c>
      <c r="J84" s="266">
        <v>0</v>
      </c>
      <c r="K84" s="267">
        <f>E84*J84</f>
        <v>0</v>
      </c>
      <c r="O84" s="259">
        <v>2</v>
      </c>
      <c r="AA84" s="232">
        <v>1</v>
      </c>
      <c r="AB84" s="232">
        <v>7</v>
      </c>
      <c r="AC84" s="232">
        <v>7</v>
      </c>
      <c r="AZ84" s="232">
        <v>2</v>
      </c>
      <c r="BA84" s="232">
        <f>IF(AZ84=1,G84,0)</f>
        <v>0</v>
      </c>
      <c r="BB84" s="232">
        <f>IF(AZ84=2,G84,0)</f>
        <v>0</v>
      </c>
      <c r="BC84" s="232">
        <f>IF(AZ84=3,G84,0)</f>
        <v>0</v>
      </c>
      <c r="BD84" s="232">
        <f>IF(AZ84=4,G84,0)</f>
        <v>0</v>
      </c>
      <c r="BE84" s="232">
        <f>IF(AZ84=5,G84,0)</f>
        <v>0</v>
      </c>
      <c r="CA84" s="259">
        <v>1</v>
      </c>
      <c r="CB84" s="259">
        <v>7</v>
      </c>
    </row>
    <row r="85" spans="1:80" x14ac:dyDescent="0.2">
      <c r="A85" s="268"/>
      <c r="B85" s="272"/>
      <c r="C85" s="327" t="s">
        <v>573</v>
      </c>
      <c r="D85" s="328"/>
      <c r="E85" s="273">
        <v>4</v>
      </c>
      <c r="F85" s="274"/>
      <c r="G85" s="275"/>
      <c r="H85" s="276"/>
      <c r="I85" s="270"/>
      <c r="J85" s="277"/>
      <c r="K85" s="270"/>
      <c r="M85" s="271" t="s">
        <v>573</v>
      </c>
      <c r="O85" s="259"/>
    </row>
    <row r="86" spans="1:80" x14ac:dyDescent="0.2">
      <c r="A86" s="260">
        <v>27</v>
      </c>
      <c r="B86" s="261" t="s">
        <v>616</v>
      </c>
      <c r="C86" s="262" t="s">
        <v>617</v>
      </c>
      <c r="D86" s="263" t="s">
        <v>615</v>
      </c>
      <c r="E86" s="264">
        <v>8</v>
      </c>
      <c r="F86" s="264">
        <v>0</v>
      </c>
      <c r="G86" s="265">
        <f>E86*F86</f>
        <v>0</v>
      </c>
      <c r="H86" s="266">
        <v>2.4000000000000001E-4</v>
      </c>
      <c r="I86" s="267">
        <f>E86*H86</f>
        <v>1.92E-3</v>
      </c>
      <c r="J86" s="266">
        <v>0</v>
      </c>
      <c r="K86" s="267">
        <f>E86*J86</f>
        <v>0</v>
      </c>
      <c r="O86" s="259">
        <v>2</v>
      </c>
      <c r="AA86" s="232">
        <v>1</v>
      </c>
      <c r="AB86" s="232">
        <v>7</v>
      </c>
      <c r="AC86" s="232">
        <v>7</v>
      </c>
      <c r="AZ86" s="232">
        <v>2</v>
      </c>
      <c r="BA86" s="232">
        <f>IF(AZ86=1,G86,0)</f>
        <v>0</v>
      </c>
      <c r="BB86" s="232">
        <f>IF(AZ86=2,G86,0)</f>
        <v>0</v>
      </c>
      <c r="BC86" s="232">
        <f>IF(AZ86=3,G86,0)</f>
        <v>0</v>
      </c>
      <c r="BD86" s="232">
        <f>IF(AZ86=4,G86,0)</f>
        <v>0</v>
      </c>
      <c r="BE86" s="232">
        <f>IF(AZ86=5,G86,0)</f>
        <v>0</v>
      </c>
      <c r="CA86" s="259">
        <v>1</v>
      </c>
      <c r="CB86" s="259">
        <v>7</v>
      </c>
    </row>
    <row r="87" spans="1:80" x14ac:dyDescent="0.2">
      <c r="A87" s="268"/>
      <c r="B87" s="269"/>
      <c r="C87" s="334" t="s">
        <v>518</v>
      </c>
      <c r="D87" s="335"/>
      <c r="E87" s="335"/>
      <c r="F87" s="335"/>
      <c r="G87" s="336"/>
      <c r="I87" s="270"/>
      <c r="K87" s="270"/>
      <c r="L87" s="271" t="s">
        <v>518</v>
      </c>
      <c r="O87" s="259">
        <v>3</v>
      </c>
    </row>
    <row r="88" spans="1:80" x14ac:dyDescent="0.2">
      <c r="A88" s="268"/>
      <c r="B88" s="272"/>
      <c r="C88" s="327" t="s">
        <v>607</v>
      </c>
      <c r="D88" s="328"/>
      <c r="E88" s="273">
        <v>8</v>
      </c>
      <c r="F88" s="274"/>
      <c r="G88" s="275"/>
      <c r="H88" s="276"/>
      <c r="I88" s="270"/>
      <c r="J88" s="277"/>
      <c r="K88" s="270"/>
      <c r="M88" s="271" t="s">
        <v>607</v>
      </c>
      <c r="O88" s="259"/>
    </row>
    <row r="89" spans="1:80" x14ac:dyDescent="0.2">
      <c r="A89" s="260">
        <v>28</v>
      </c>
      <c r="B89" s="261" t="s">
        <v>618</v>
      </c>
      <c r="C89" s="262" t="s">
        <v>619</v>
      </c>
      <c r="D89" s="263" t="s">
        <v>290</v>
      </c>
      <c r="E89" s="264">
        <v>4</v>
      </c>
      <c r="F89" s="264">
        <v>0</v>
      </c>
      <c r="G89" s="265">
        <f>E89*F89</f>
        <v>0</v>
      </c>
      <c r="H89" s="266">
        <v>4.0000000000000003E-5</v>
      </c>
      <c r="I89" s="267">
        <f>E89*H89</f>
        <v>1.6000000000000001E-4</v>
      </c>
      <c r="J89" s="266">
        <v>0</v>
      </c>
      <c r="K89" s="267">
        <f>E89*J89</f>
        <v>0</v>
      </c>
      <c r="O89" s="259">
        <v>2</v>
      </c>
      <c r="AA89" s="232">
        <v>1</v>
      </c>
      <c r="AB89" s="232">
        <v>7</v>
      </c>
      <c r="AC89" s="232">
        <v>7</v>
      </c>
      <c r="AZ89" s="232">
        <v>2</v>
      </c>
      <c r="BA89" s="232">
        <f>IF(AZ89=1,G89,0)</f>
        <v>0</v>
      </c>
      <c r="BB89" s="232">
        <f>IF(AZ89=2,G89,0)</f>
        <v>0</v>
      </c>
      <c r="BC89" s="232">
        <f>IF(AZ89=3,G89,0)</f>
        <v>0</v>
      </c>
      <c r="BD89" s="232">
        <f>IF(AZ89=4,G89,0)</f>
        <v>0</v>
      </c>
      <c r="BE89" s="232">
        <f>IF(AZ89=5,G89,0)</f>
        <v>0</v>
      </c>
      <c r="CA89" s="259">
        <v>1</v>
      </c>
      <c r="CB89" s="259">
        <v>7</v>
      </c>
    </row>
    <row r="90" spans="1:80" x14ac:dyDescent="0.2">
      <c r="A90" s="268"/>
      <c r="B90" s="269"/>
      <c r="C90" s="334" t="s">
        <v>518</v>
      </c>
      <c r="D90" s="335"/>
      <c r="E90" s="335"/>
      <c r="F90" s="335"/>
      <c r="G90" s="336"/>
      <c r="I90" s="270"/>
      <c r="K90" s="270"/>
      <c r="L90" s="271" t="s">
        <v>518</v>
      </c>
      <c r="O90" s="259">
        <v>3</v>
      </c>
    </row>
    <row r="91" spans="1:80" x14ac:dyDescent="0.2">
      <c r="A91" s="268"/>
      <c r="B91" s="272"/>
      <c r="C91" s="327" t="s">
        <v>573</v>
      </c>
      <c r="D91" s="328"/>
      <c r="E91" s="273">
        <v>4</v>
      </c>
      <c r="F91" s="274"/>
      <c r="G91" s="275"/>
      <c r="H91" s="276"/>
      <c r="I91" s="270"/>
      <c r="J91" s="277"/>
      <c r="K91" s="270"/>
      <c r="M91" s="271" t="s">
        <v>573</v>
      </c>
      <c r="O91" s="259"/>
    </row>
    <row r="92" spans="1:80" x14ac:dyDescent="0.2">
      <c r="A92" s="260">
        <v>29</v>
      </c>
      <c r="B92" s="261" t="s">
        <v>620</v>
      </c>
      <c r="C92" s="262" t="s">
        <v>621</v>
      </c>
      <c r="D92" s="263" t="s">
        <v>290</v>
      </c>
      <c r="E92" s="264">
        <v>4</v>
      </c>
      <c r="F92" s="264">
        <v>0</v>
      </c>
      <c r="G92" s="265">
        <f>E92*F92</f>
        <v>0</v>
      </c>
      <c r="H92" s="266">
        <v>2.2000000000000001E-4</v>
      </c>
      <c r="I92" s="267">
        <f>E92*H92</f>
        <v>8.8000000000000003E-4</v>
      </c>
      <c r="J92" s="266">
        <v>0</v>
      </c>
      <c r="K92" s="267">
        <f>E92*J92</f>
        <v>0</v>
      </c>
      <c r="O92" s="259">
        <v>2</v>
      </c>
      <c r="AA92" s="232">
        <v>1</v>
      </c>
      <c r="AB92" s="232">
        <v>0</v>
      </c>
      <c r="AC92" s="232">
        <v>0</v>
      </c>
      <c r="AZ92" s="232">
        <v>2</v>
      </c>
      <c r="BA92" s="232">
        <f>IF(AZ92=1,G92,0)</f>
        <v>0</v>
      </c>
      <c r="BB92" s="232">
        <f>IF(AZ92=2,G92,0)</f>
        <v>0</v>
      </c>
      <c r="BC92" s="232">
        <f>IF(AZ92=3,G92,0)</f>
        <v>0</v>
      </c>
      <c r="BD92" s="232">
        <f>IF(AZ92=4,G92,0)</f>
        <v>0</v>
      </c>
      <c r="BE92" s="232">
        <f>IF(AZ92=5,G92,0)</f>
        <v>0</v>
      </c>
      <c r="CA92" s="259">
        <v>1</v>
      </c>
      <c r="CB92" s="259">
        <v>0</v>
      </c>
    </row>
    <row r="93" spans="1:80" x14ac:dyDescent="0.2">
      <c r="A93" s="268"/>
      <c r="B93" s="272"/>
      <c r="C93" s="327" t="s">
        <v>237</v>
      </c>
      <c r="D93" s="328"/>
      <c r="E93" s="273">
        <v>4</v>
      </c>
      <c r="F93" s="274"/>
      <c r="G93" s="275"/>
      <c r="H93" s="276"/>
      <c r="I93" s="270"/>
      <c r="J93" s="277"/>
      <c r="K93" s="270"/>
      <c r="M93" s="271">
        <v>4</v>
      </c>
      <c r="O93" s="259"/>
    </row>
    <row r="94" spans="1:80" x14ac:dyDescent="0.2">
      <c r="A94" s="260">
        <v>30</v>
      </c>
      <c r="B94" s="261" t="s">
        <v>622</v>
      </c>
      <c r="C94" s="262" t="s">
        <v>623</v>
      </c>
      <c r="D94" s="263" t="s">
        <v>290</v>
      </c>
      <c r="E94" s="264">
        <v>4</v>
      </c>
      <c r="F94" s="264">
        <v>0</v>
      </c>
      <c r="G94" s="265">
        <f>E94*F94</f>
        <v>0</v>
      </c>
      <c r="H94" s="266">
        <v>1.64E-3</v>
      </c>
      <c r="I94" s="267">
        <f>E94*H94</f>
        <v>6.5599999999999999E-3</v>
      </c>
      <c r="J94" s="266"/>
      <c r="K94" s="267">
        <f>E94*J94</f>
        <v>0</v>
      </c>
      <c r="O94" s="259">
        <v>2</v>
      </c>
      <c r="AA94" s="232">
        <v>3</v>
      </c>
      <c r="AB94" s="232">
        <v>7</v>
      </c>
      <c r="AC94" s="232">
        <v>55145041</v>
      </c>
      <c r="AZ94" s="232">
        <v>2</v>
      </c>
      <c r="BA94" s="232">
        <f>IF(AZ94=1,G94,0)</f>
        <v>0</v>
      </c>
      <c r="BB94" s="232">
        <f>IF(AZ94=2,G94,0)</f>
        <v>0</v>
      </c>
      <c r="BC94" s="232">
        <f>IF(AZ94=3,G94,0)</f>
        <v>0</v>
      </c>
      <c r="BD94" s="232">
        <f>IF(AZ94=4,G94,0)</f>
        <v>0</v>
      </c>
      <c r="BE94" s="232">
        <f>IF(AZ94=5,G94,0)</f>
        <v>0</v>
      </c>
      <c r="CA94" s="259">
        <v>3</v>
      </c>
      <c r="CB94" s="259">
        <v>7</v>
      </c>
    </row>
    <row r="95" spans="1:80" x14ac:dyDescent="0.2">
      <c r="A95" s="268"/>
      <c r="B95" s="269"/>
      <c r="C95" s="334" t="s">
        <v>518</v>
      </c>
      <c r="D95" s="335"/>
      <c r="E95" s="335"/>
      <c r="F95" s="335"/>
      <c r="G95" s="336"/>
      <c r="I95" s="270"/>
      <c r="K95" s="270"/>
      <c r="L95" s="271" t="s">
        <v>518</v>
      </c>
      <c r="O95" s="259">
        <v>3</v>
      </c>
    </row>
    <row r="96" spans="1:80" x14ac:dyDescent="0.2">
      <c r="A96" s="268"/>
      <c r="B96" s="272"/>
      <c r="C96" s="327" t="s">
        <v>573</v>
      </c>
      <c r="D96" s="328"/>
      <c r="E96" s="273">
        <v>4</v>
      </c>
      <c r="F96" s="274"/>
      <c r="G96" s="275"/>
      <c r="H96" s="276"/>
      <c r="I96" s="270"/>
      <c r="J96" s="277"/>
      <c r="K96" s="270"/>
      <c r="M96" s="271" t="s">
        <v>573</v>
      </c>
      <c r="O96" s="259"/>
    </row>
    <row r="97" spans="1:80" x14ac:dyDescent="0.2">
      <c r="A97" s="260">
        <v>31</v>
      </c>
      <c r="B97" s="261" t="s">
        <v>624</v>
      </c>
      <c r="C97" s="262" t="s">
        <v>625</v>
      </c>
      <c r="D97" s="263" t="s">
        <v>290</v>
      </c>
      <c r="E97" s="264">
        <v>2</v>
      </c>
      <c r="F97" s="264">
        <v>0</v>
      </c>
      <c r="G97" s="265">
        <f>E97*F97</f>
        <v>0</v>
      </c>
      <c r="H97" s="266">
        <v>4.4999999999999997E-3</v>
      </c>
      <c r="I97" s="267">
        <f>E97*H97</f>
        <v>8.9999999999999993E-3</v>
      </c>
      <c r="J97" s="266"/>
      <c r="K97" s="267">
        <f>E97*J97</f>
        <v>0</v>
      </c>
      <c r="O97" s="259">
        <v>2</v>
      </c>
      <c r="AA97" s="232">
        <v>3</v>
      </c>
      <c r="AB97" s="232">
        <v>7</v>
      </c>
      <c r="AC97" s="232">
        <v>55231082</v>
      </c>
      <c r="AZ97" s="232">
        <v>2</v>
      </c>
      <c r="BA97" s="232">
        <f>IF(AZ97=1,G97,0)</f>
        <v>0</v>
      </c>
      <c r="BB97" s="232">
        <f>IF(AZ97=2,G97,0)</f>
        <v>0</v>
      </c>
      <c r="BC97" s="232">
        <f>IF(AZ97=3,G97,0)</f>
        <v>0</v>
      </c>
      <c r="BD97" s="232">
        <f>IF(AZ97=4,G97,0)</f>
        <v>0</v>
      </c>
      <c r="BE97" s="232">
        <f>IF(AZ97=5,G97,0)</f>
        <v>0</v>
      </c>
      <c r="CA97" s="259">
        <v>3</v>
      </c>
      <c r="CB97" s="259">
        <v>7</v>
      </c>
    </row>
    <row r="98" spans="1:80" x14ac:dyDescent="0.2">
      <c r="A98" s="268"/>
      <c r="B98" s="272"/>
      <c r="C98" s="327" t="s">
        <v>314</v>
      </c>
      <c r="D98" s="328"/>
      <c r="E98" s="273">
        <v>2</v>
      </c>
      <c r="F98" s="274"/>
      <c r="G98" s="275"/>
      <c r="H98" s="276"/>
      <c r="I98" s="270"/>
      <c r="J98" s="277"/>
      <c r="K98" s="270"/>
      <c r="M98" s="271">
        <v>2</v>
      </c>
      <c r="O98" s="259"/>
    </row>
    <row r="99" spans="1:80" x14ac:dyDescent="0.2">
      <c r="A99" s="260">
        <v>32</v>
      </c>
      <c r="B99" s="261" t="s">
        <v>626</v>
      </c>
      <c r="C99" s="262" t="s">
        <v>627</v>
      </c>
      <c r="D99" s="263" t="s">
        <v>290</v>
      </c>
      <c r="E99" s="264">
        <v>2</v>
      </c>
      <c r="F99" s="264">
        <v>0</v>
      </c>
      <c r="G99" s="265">
        <f>E99*F99</f>
        <v>0</v>
      </c>
      <c r="H99" s="266">
        <v>1.4500000000000001E-2</v>
      </c>
      <c r="I99" s="267">
        <f>E99*H99</f>
        <v>2.9000000000000001E-2</v>
      </c>
      <c r="J99" s="266"/>
      <c r="K99" s="267">
        <f>E99*J99</f>
        <v>0</v>
      </c>
      <c r="O99" s="259">
        <v>2</v>
      </c>
      <c r="AA99" s="232">
        <v>3</v>
      </c>
      <c r="AB99" s="232">
        <v>7</v>
      </c>
      <c r="AC99" s="232">
        <v>64281216</v>
      </c>
      <c r="AZ99" s="232">
        <v>2</v>
      </c>
      <c r="BA99" s="232">
        <f>IF(AZ99=1,G99,0)</f>
        <v>0</v>
      </c>
      <c r="BB99" s="232">
        <f>IF(AZ99=2,G99,0)</f>
        <v>0</v>
      </c>
      <c r="BC99" s="232">
        <f>IF(AZ99=3,G99,0)</f>
        <v>0</v>
      </c>
      <c r="BD99" s="232">
        <f>IF(AZ99=4,G99,0)</f>
        <v>0</v>
      </c>
      <c r="BE99" s="232">
        <f>IF(AZ99=5,G99,0)</f>
        <v>0</v>
      </c>
      <c r="CA99" s="259">
        <v>3</v>
      </c>
      <c r="CB99" s="259">
        <v>7</v>
      </c>
    </row>
    <row r="100" spans="1:80" x14ac:dyDescent="0.2">
      <c r="A100" s="268"/>
      <c r="B100" s="272"/>
      <c r="C100" s="327" t="s">
        <v>314</v>
      </c>
      <c r="D100" s="328"/>
      <c r="E100" s="273">
        <v>2</v>
      </c>
      <c r="F100" s="274"/>
      <c r="G100" s="275"/>
      <c r="H100" s="276"/>
      <c r="I100" s="270"/>
      <c r="J100" s="277"/>
      <c r="K100" s="270"/>
      <c r="M100" s="271">
        <v>2</v>
      </c>
      <c r="O100" s="259"/>
    </row>
    <row r="101" spans="1:80" x14ac:dyDescent="0.2">
      <c r="A101" s="260">
        <v>33</v>
      </c>
      <c r="B101" s="261" t="s">
        <v>628</v>
      </c>
      <c r="C101" s="262" t="s">
        <v>629</v>
      </c>
      <c r="D101" s="263" t="s">
        <v>12</v>
      </c>
      <c r="E101" s="264"/>
      <c r="F101" s="264">
        <v>0</v>
      </c>
      <c r="G101" s="265">
        <f>E101*F101</f>
        <v>0</v>
      </c>
      <c r="H101" s="266">
        <v>0</v>
      </c>
      <c r="I101" s="267">
        <f>E101*H101</f>
        <v>0</v>
      </c>
      <c r="J101" s="266"/>
      <c r="K101" s="267">
        <f>E101*J101</f>
        <v>0</v>
      </c>
      <c r="O101" s="259">
        <v>2</v>
      </c>
      <c r="AA101" s="232">
        <v>7</v>
      </c>
      <c r="AB101" s="232">
        <v>1002</v>
      </c>
      <c r="AC101" s="232">
        <v>5</v>
      </c>
      <c r="AZ101" s="232">
        <v>2</v>
      </c>
      <c r="BA101" s="232">
        <f>IF(AZ101=1,G101,0)</f>
        <v>0</v>
      </c>
      <c r="BB101" s="232">
        <f>IF(AZ101=2,G101,0)</f>
        <v>0</v>
      </c>
      <c r="BC101" s="232">
        <f>IF(AZ101=3,G101,0)</f>
        <v>0</v>
      </c>
      <c r="BD101" s="232">
        <f>IF(AZ101=4,G101,0)</f>
        <v>0</v>
      </c>
      <c r="BE101" s="232">
        <f>IF(AZ101=5,G101,0)</f>
        <v>0</v>
      </c>
      <c r="CA101" s="259">
        <v>7</v>
      </c>
      <c r="CB101" s="259">
        <v>1002</v>
      </c>
    </row>
    <row r="102" spans="1:80" x14ac:dyDescent="0.2">
      <c r="A102" s="268"/>
      <c r="B102" s="269"/>
      <c r="C102" s="334" t="s">
        <v>518</v>
      </c>
      <c r="D102" s="335"/>
      <c r="E102" s="335"/>
      <c r="F102" s="335"/>
      <c r="G102" s="336"/>
      <c r="I102" s="270"/>
      <c r="K102" s="270"/>
      <c r="L102" s="271" t="s">
        <v>518</v>
      </c>
      <c r="O102" s="259">
        <v>3</v>
      </c>
    </row>
    <row r="103" spans="1:80" x14ac:dyDescent="0.2">
      <c r="A103" s="278"/>
      <c r="B103" s="279" t="s">
        <v>100</v>
      </c>
      <c r="C103" s="280" t="s">
        <v>612</v>
      </c>
      <c r="D103" s="281"/>
      <c r="E103" s="282"/>
      <c r="F103" s="283"/>
      <c r="G103" s="284">
        <f>SUM(G83:G102)</f>
        <v>0</v>
      </c>
      <c r="H103" s="285"/>
      <c r="I103" s="286">
        <f>SUM(I83:I102)</f>
        <v>5.04E-2</v>
      </c>
      <c r="J103" s="285"/>
      <c r="K103" s="286">
        <f>SUM(K83:K102)</f>
        <v>0</v>
      </c>
      <c r="O103" s="259">
        <v>4</v>
      </c>
      <c r="BA103" s="287">
        <f>SUM(BA83:BA102)</f>
        <v>0</v>
      </c>
      <c r="BB103" s="287">
        <f>SUM(BB83:BB102)</f>
        <v>0</v>
      </c>
      <c r="BC103" s="287">
        <f>SUM(BC83:BC102)</f>
        <v>0</v>
      </c>
      <c r="BD103" s="287">
        <f>SUM(BD83:BD102)</f>
        <v>0</v>
      </c>
      <c r="BE103" s="287">
        <f>SUM(BE83:BE102)</f>
        <v>0</v>
      </c>
    </row>
    <row r="104" spans="1:80" x14ac:dyDescent="0.2">
      <c r="A104" s="249" t="s">
        <v>97</v>
      </c>
      <c r="B104" s="250" t="s">
        <v>630</v>
      </c>
      <c r="C104" s="251" t="s">
        <v>631</v>
      </c>
      <c r="D104" s="252"/>
      <c r="E104" s="253"/>
      <c r="F104" s="253"/>
      <c r="G104" s="254"/>
      <c r="H104" s="255"/>
      <c r="I104" s="256"/>
      <c r="J104" s="257"/>
      <c r="K104" s="258"/>
      <c r="O104" s="259">
        <v>1</v>
      </c>
    </row>
    <row r="105" spans="1:80" x14ac:dyDescent="0.2">
      <c r="A105" s="260">
        <v>34</v>
      </c>
      <c r="B105" s="261" t="s">
        <v>633</v>
      </c>
      <c r="C105" s="262" t="s">
        <v>634</v>
      </c>
      <c r="D105" s="263" t="s">
        <v>290</v>
      </c>
      <c r="E105" s="264">
        <v>8</v>
      </c>
      <c r="F105" s="264">
        <v>0</v>
      </c>
      <c r="G105" s="265">
        <f>E105*F105</f>
        <v>0</v>
      </c>
      <c r="H105" s="266">
        <v>0</v>
      </c>
      <c r="I105" s="267">
        <f>E105*H105</f>
        <v>0</v>
      </c>
      <c r="J105" s="266">
        <v>0</v>
      </c>
      <c r="K105" s="267">
        <f>E105*J105</f>
        <v>0</v>
      </c>
      <c r="O105" s="259">
        <v>2</v>
      </c>
      <c r="AA105" s="232">
        <v>1</v>
      </c>
      <c r="AB105" s="232">
        <v>7</v>
      </c>
      <c r="AC105" s="232">
        <v>7</v>
      </c>
      <c r="AZ105" s="232">
        <v>2</v>
      </c>
      <c r="BA105" s="232">
        <f>IF(AZ105=1,G105,0)</f>
        <v>0</v>
      </c>
      <c r="BB105" s="232">
        <f>IF(AZ105=2,G105,0)</f>
        <v>0</v>
      </c>
      <c r="BC105" s="232">
        <f>IF(AZ105=3,G105,0)</f>
        <v>0</v>
      </c>
      <c r="BD105" s="232">
        <f>IF(AZ105=4,G105,0)</f>
        <v>0</v>
      </c>
      <c r="BE105" s="232">
        <f>IF(AZ105=5,G105,0)</f>
        <v>0</v>
      </c>
      <c r="CA105" s="259">
        <v>1</v>
      </c>
      <c r="CB105" s="259">
        <v>7</v>
      </c>
    </row>
    <row r="106" spans="1:80" x14ac:dyDescent="0.2">
      <c r="A106" s="268"/>
      <c r="B106" s="272"/>
      <c r="C106" s="327" t="s">
        <v>594</v>
      </c>
      <c r="D106" s="328"/>
      <c r="E106" s="273">
        <v>8</v>
      </c>
      <c r="F106" s="274"/>
      <c r="G106" s="275"/>
      <c r="H106" s="276"/>
      <c r="I106" s="270"/>
      <c r="J106" s="277"/>
      <c r="K106" s="270"/>
      <c r="M106" s="271" t="s">
        <v>594</v>
      </c>
      <c r="O106" s="259"/>
    </row>
    <row r="107" spans="1:80" x14ac:dyDescent="0.2">
      <c r="A107" s="260">
        <v>35</v>
      </c>
      <c r="B107" s="261" t="s">
        <v>635</v>
      </c>
      <c r="C107" s="262" t="s">
        <v>636</v>
      </c>
      <c r="D107" s="263" t="s">
        <v>290</v>
      </c>
      <c r="E107" s="264">
        <v>8</v>
      </c>
      <c r="F107" s="264">
        <v>0</v>
      </c>
      <c r="G107" s="265">
        <f>E107*F107</f>
        <v>0</v>
      </c>
      <c r="H107" s="266">
        <v>1.6000000000000001E-4</v>
      </c>
      <c r="I107" s="267">
        <f>E107*H107</f>
        <v>1.2800000000000001E-3</v>
      </c>
      <c r="J107" s="266"/>
      <c r="K107" s="267">
        <f>E107*J107</f>
        <v>0</v>
      </c>
      <c r="O107" s="259">
        <v>2</v>
      </c>
      <c r="AA107" s="232">
        <v>3</v>
      </c>
      <c r="AB107" s="232">
        <v>7</v>
      </c>
      <c r="AC107" s="232">
        <v>28654330</v>
      </c>
      <c r="AZ107" s="232">
        <v>2</v>
      </c>
      <c r="BA107" s="232">
        <f>IF(AZ107=1,G107,0)</f>
        <v>0</v>
      </c>
      <c r="BB107" s="232">
        <f>IF(AZ107=2,G107,0)</f>
        <v>0</v>
      </c>
      <c r="BC107" s="232">
        <f>IF(AZ107=3,G107,0)</f>
        <v>0</v>
      </c>
      <c r="BD107" s="232">
        <f>IF(AZ107=4,G107,0)</f>
        <v>0</v>
      </c>
      <c r="BE107" s="232">
        <f>IF(AZ107=5,G107,0)</f>
        <v>0</v>
      </c>
      <c r="CA107" s="259">
        <v>3</v>
      </c>
      <c r="CB107" s="259">
        <v>7</v>
      </c>
    </row>
    <row r="108" spans="1:80" x14ac:dyDescent="0.2">
      <c r="A108" s="268"/>
      <c r="B108" s="269"/>
      <c r="C108" s="334" t="s">
        <v>518</v>
      </c>
      <c r="D108" s="335"/>
      <c r="E108" s="335"/>
      <c r="F108" s="335"/>
      <c r="G108" s="336"/>
      <c r="I108" s="270"/>
      <c r="K108" s="270"/>
      <c r="L108" s="271" t="s">
        <v>518</v>
      </c>
      <c r="O108" s="259">
        <v>3</v>
      </c>
    </row>
    <row r="109" spans="1:80" x14ac:dyDescent="0.2">
      <c r="A109" s="268"/>
      <c r="B109" s="272"/>
      <c r="C109" s="327" t="s">
        <v>594</v>
      </c>
      <c r="D109" s="328"/>
      <c r="E109" s="273">
        <v>8</v>
      </c>
      <c r="F109" s="274"/>
      <c r="G109" s="275"/>
      <c r="H109" s="276"/>
      <c r="I109" s="270"/>
      <c r="J109" s="277"/>
      <c r="K109" s="270"/>
      <c r="M109" s="271" t="s">
        <v>594</v>
      </c>
      <c r="O109" s="259"/>
    </row>
    <row r="110" spans="1:80" x14ac:dyDescent="0.2">
      <c r="A110" s="260">
        <v>36</v>
      </c>
      <c r="B110" s="261" t="s">
        <v>637</v>
      </c>
      <c r="C110" s="262" t="s">
        <v>638</v>
      </c>
      <c r="D110" s="263" t="s">
        <v>12</v>
      </c>
      <c r="E110" s="264"/>
      <c r="F110" s="264">
        <v>0</v>
      </c>
      <c r="G110" s="265">
        <f>E110*F110</f>
        <v>0</v>
      </c>
      <c r="H110" s="266">
        <v>0</v>
      </c>
      <c r="I110" s="267">
        <f>E110*H110</f>
        <v>0</v>
      </c>
      <c r="J110" s="266"/>
      <c r="K110" s="267">
        <f>E110*J110</f>
        <v>0</v>
      </c>
      <c r="O110" s="259">
        <v>2</v>
      </c>
      <c r="AA110" s="232">
        <v>7</v>
      </c>
      <c r="AB110" s="232">
        <v>1002</v>
      </c>
      <c r="AC110" s="232">
        <v>5</v>
      </c>
      <c r="AZ110" s="232">
        <v>2</v>
      </c>
      <c r="BA110" s="232">
        <f>IF(AZ110=1,G110,0)</f>
        <v>0</v>
      </c>
      <c r="BB110" s="232">
        <f>IF(AZ110=2,G110,0)</f>
        <v>0</v>
      </c>
      <c r="BC110" s="232">
        <f>IF(AZ110=3,G110,0)</f>
        <v>0</v>
      </c>
      <c r="BD110" s="232">
        <f>IF(AZ110=4,G110,0)</f>
        <v>0</v>
      </c>
      <c r="BE110" s="232">
        <f>IF(AZ110=5,G110,0)</f>
        <v>0</v>
      </c>
      <c r="CA110" s="259">
        <v>7</v>
      </c>
      <c r="CB110" s="259">
        <v>1002</v>
      </c>
    </row>
    <row r="111" spans="1:80" x14ac:dyDescent="0.2">
      <c r="A111" s="268"/>
      <c r="B111" s="269"/>
      <c r="C111" s="334" t="s">
        <v>518</v>
      </c>
      <c r="D111" s="335"/>
      <c r="E111" s="335"/>
      <c r="F111" s="335"/>
      <c r="G111" s="336"/>
      <c r="I111" s="270"/>
      <c r="K111" s="270"/>
      <c r="L111" s="271" t="s">
        <v>518</v>
      </c>
      <c r="O111" s="259">
        <v>3</v>
      </c>
    </row>
    <row r="112" spans="1:80" x14ac:dyDescent="0.2">
      <c r="A112" s="278"/>
      <c r="B112" s="279" t="s">
        <v>100</v>
      </c>
      <c r="C112" s="280" t="s">
        <v>632</v>
      </c>
      <c r="D112" s="281"/>
      <c r="E112" s="282"/>
      <c r="F112" s="283"/>
      <c r="G112" s="284">
        <f>SUM(G104:G111)</f>
        <v>0</v>
      </c>
      <c r="H112" s="285"/>
      <c r="I112" s="286">
        <f>SUM(I104:I111)</f>
        <v>1.2800000000000001E-3</v>
      </c>
      <c r="J112" s="285"/>
      <c r="K112" s="286">
        <f>SUM(K104:K111)</f>
        <v>0</v>
      </c>
      <c r="O112" s="259">
        <v>4</v>
      </c>
      <c r="BA112" s="287">
        <f>SUM(BA104:BA111)</f>
        <v>0</v>
      </c>
      <c r="BB112" s="287">
        <f>SUM(BB104:BB111)</f>
        <v>0</v>
      </c>
      <c r="BC112" s="287">
        <f>SUM(BC104:BC111)</f>
        <v>0</v>
      </c>
      <c r="BD112" s="287">
        <f>SUM(BD104:BD111)</f>
        <v>0</v>
      </c>
      <c r="BE112" s="287">
        <f>SUM(BE104:BE111)</f>
        <v>0</v>
      </c>
    </row>
    <row r="113" spans="1:80" x14ac:dyDescent="0.2">
      <c r="A113" s="249" t="s">
        <v>97</v>
      </c>
      <c r="B113" s="250" t="s">
        <v>513</v>
      </c>
      <c r="C113" s="251" t="s">
        <v>514</v>
      </c>
      <c r="D113" s="252"/>
      <c r="E113" s="253"/>
      <c r="F113" s="253"/>
      <c r="G113" s="254"/>
      <c r="H113" s="255"/>
      <c r="I113" s="256"/>
      <c r="J113" s="257"/>
      <c r="K113" s="258"/>
      <c r="O113" s="259">
        <v>1</v>
      </c>
    </row>
    <row r="114" spans="1:80" x14ac:dyDescent="0.2">
      <c r="A114" s="260">
        <v>37</v>
      </c>
      <c r="B114" s="261" t="s">
        <v>516</v>
      </c>
      <c r="C114" s="262" t="s">
        <v>517</v>
      </c>
      <c r="D114" s="263" t="s">
        <v>217</v>
      </c>
      <c r="E114" s="264">
        <v>0.91400000000000003</v>
      </c>
      <c r="F114" s="264">
        <v>0</v>
      </c>
      <c r="G114" s="265">
        <f>E114*F114</f>
        <v>0</v>
      </c>
      <c r="H114" s="266">
        <v>0</v>
      </c>
      <c r="I114" s="267">
        <f>E114*H114</f>
        <v>0</v>
      </c>
      <c r="J114" s="266"/>
      <c r="K114" s="267">
        <f>E114*J114</f>
        <v>0</v>
      </c>
      <c r="O114" s="259">
        <v>2</v>
      </c>
      <c r="AA114" s="232">
        <v>8</v>
      </c>
      <c r="AB114" s="232">
        <v>0</v>
      </c>
      <c r="AC114" s="232">
        <v>3</v>
      </c>
      <c r="AZ114" s="232">
        <v>1</v>
      </c>
      <c r="BA114" s="232">
        <f>IF(AZ114=1,G114,0)</f>
        <v>0</v>
      </c>
      <c r="BB114" s="232">
        <f>IF(AZ114=2,G114,0)</f>
        <v>0</v>
      </c>
      <c r="BC114" s="232">
        <f>IF(AZ114=3,G114,0)</f>
        <v>0</v>
      </c>
      <c r="BD114" s="232">
        <f>IF(AZ114=4,G114,0)</f>
        <v>0</v>
      </c>
      <c r="BE114" s="232">
        <f>IF(AZ114=5,G114,0)</f>
        <v>0</v>
      </c>
      <c r="CA114" s="259">
        <v>8</v>
      </c>
      <c r="CB114" s="259">
        <v>0</v>
      </c>
    </row>
    <row r="115" spans="1:80" x14ac:dyDescent="0.2">
      <c r="A115" s="268"/>
      <c r="B115" s="269"/>
      <c r="C115" s="334" t="s">
        <v>518</v>
      </c>
      <c r="D115" s="335"/>
      <c r="E115" s="335"/>
      <c r="F115" s="335"/>
      <c r="G115" s="336"/>
      <c r="I115" s="270"/>
      <c r="K115" s="270"/>
      <c r="L115" s="271" t="s">
        <v>518</v>
      </c>
      <c r="O115" s="259">
        <v>3</v>
      </c>
    </row>
    <row r="116" spans="1:80" x14ac:dyDescent="0.2">
      <c r="A116" s="260">
        <v>38</v>
      </c>
      <c r="B116" s="261" t="s">
        <v>519</v>
      </c>
      <c r="C116" s="262" t="s">
        <v>520</v>
      </c>
      <c r="D116" s="263" t="s">
        <v>217</v>
      </c>
      <c r="E116" s="264">
        <v>3.6560000000000001</v>
      </c>
      <c r="F116" s="264">
        <v>0</v>
      </c>
      <c r="G116" s="265">
        <f>E116*F116</f>
        <v>0</v>
      </c>
      <c r="H116" s="266">
        <v>0</v>
      </c>
      <c r="I116" s="267">
        <f>E116*H116</f>
        <v>0</v>
      </c>
      <c r="J116" s="266"/>
      <c r="K116" s="267">
        <f>E116*J116</f>
        <v>0</v>
      </c>
      <c r="O116" s="259">
        <v>2</v>
      </c>
      <c r="AA116" s="232">
        <v>8</v>
      </c>
      <c r="AB116" s="232">
        <v>0</v>
      </c>
      <c r="AC116" s="232">
        <v>3</v>
      </c>
      <c r="AZ116" s="232">
        <v>1</v>
      </c>
      <c r="BA116" s="232">
        <f>IF(AZ116=1,G116,0)</f>
        <v>0</v>
      </c>
      <c r="BB116" s="232">
        <f>IF(AZ116=2,G116,0)</f>
        <v>0</v>
      </c>
      <c r="BC116" s="232">
        <f>IF(AZ116=3,G116,0)</f>
        <v>0</v>
      </c>
      <c r="BD116" s="232">
        <f>IF(AZ116=4,G116,0)</f>
        <v>0</v>
      </c>
      <c r="BE116" s="232">
        <f>IF(AZ116=5,G116,0)</f>
        <v>0</v>
      </c>
      <c r="CA116" s="259">
        <v>8</v>
      </c>
      <c r="CB116" s="259">
        <v>0</v>
      </c>
    </row>
    <row r="117" spans="1:80" x14ac:dyDescent="0.2">
      <c r="A117" s="268"/>
      <c r="B117" s="269"/>
      <c r="C117" s="334" t="s">
        <v>518</v>
      </c>
      <c r="D117" s="335"/>
      <c r="E117" s="335"/>
      <c r="F117" s="335"/>
      <c r="G117" s="336"/>
      <c r="I117" s="270"/>
      <c r="K117" s="270"/>
      <c r="L117" s="271" t="s">
        <v>518</v>
      </c>
      <c r="O117" s="259">
        <v>3</v>
      </c>
    </row>
    <row r="118" spans="1:80" x14ac:dyDescent="0.2">
      <c r="A118" s="260">
        <v>39</v>
      </c>
      <c r="B118" s="261" t="s">
        <v>521</v>
      </c>
      <c r="C118" s="262" t="s">
        <v>522</v>
      </c>
      <c r="D118" s="263" t="s">
        <v>217</v>
      </c>
      <c r="E118" s="264">
        <v>0.91400000000000003</v>
      </c>
      <c r="F118" s="264">
        <v>0</v>
      </c>
      <c r="G118" s="265">
        <f>E118*F118</f>
        <v>0</v>
      </c>
      <c r="H118" s="266">
        <v>0</v>
      </c>
      <c r="I118" s="267">
        <f>E118*H118</f>
        <v>0</v>
      </c>
      <c r="J118" s="266"/>
      <c r="K118" s="267">
        <f>E118*J118</f>
        <v>0</v>
      </c>
      <c r="O118" s="259">
        <v>2</v>
      </c>
      <c r="AA118" s="232">
        <v>8</v>
      </c>
      <c r="AB118" s="232">
        <v>0</v>
      </c>
      <c r="AC118" s="232">
        <v>3</v>
      </c>
      <c r="AZ118" s="232">
        <v>1</v>
      </c>
      <c r="BA118" s="232">
        <f>IF(AZ118=1,G118,0)</f>
        <v>0</v>
      </c>
      <c r="BB118" s="232">
        <f>IF(AZ118=2,G118,0)</f>
        <v>0</v>
      </c>
      <c r="BC118" s="232">
        <f>IF(AZ118=3,G118,0)</f>
        <v>0</v>
      </c>
      <c r="BD118" s="232">
        <f>IF(AZ118=4,G118,0)</f>
        <v>0</v>
      </c>
      <c r="BE118" s="232">
        <f>IF(AZ118=5,G118,0)</f>
        <v>0</v>
      </c>
      <c r="CA118" s="259">
        <v>8</v>
      </c>
      <c r="CB118" s="259">
        <v>0</v>
      </c>
    </row>
    <row r="119" spans="1:80" x14ac:dyDescent="0.2">
      <c r="A119" s="268"/>
      <c r="B119" s="269"/>
      <c r="C119" s="334" t="s">
        <v>518</v>
      </c>
      <c r="D119" s="335"/>
      <c r="E119" s="335"/>
      <c r="F119" s="335"/>
      <c r="G119" s="336"/>
      <c r="I119" s="270"/>
      <c r="K119" s="270"/>
      <c r="L119" s="271" t="s">
        <v>518</v>
      </c>
      <c r="O119" s="259">
        <v>3</v>
      </c>
    </row>
    <row r="120" spans="1:80" x14ac:dyDescent="0.2">
      <c r="A120" s="260">
        <v>40</v>
      </c>
      <c r="B120" s="261" t="s">
        <v>523</v>
      </c>
      <c r="C120" s="262" t="s">
        <v>524</v>
      </c>
      <c r="D120" s="263" t="s">
        <v>217</v>
      </c>
      <c r="E120" s="264">
        <v>17.366</v>
      </c>
      <c r="F120" s="264">
        <v>0</v>
      </c>
      <c r="G120" s="265">
        <f>E120*F120</f>
        <v>0</v>
      </c>
      <c r="H120" s="266">
        <v>0</v>
      </c>
      <c r="I120" s="267">
        <f>E120*H120</f>
        <v>0</v>
      </c>
      <c r="J120" s="266"/>
      <c r="K120" s="267">
        <f>E120*J120</f>
        <v>0</v>
      </c>
      <c r="O120" s="259">
        <v>2</v>
      </c>
      <c r="AA120" s="232">
        <v>8</v>
      </c>
      <c r="AB120" s="232">
        <v>0</v>
      </c>
      <c r="AC120" s="232">
        <v>3</v>
      </c>
      <c r="AZ120" s="232">
        <v>1</v>
      </c>
      <c r="BA120" s="232">
        <f>IF(AZ120=1,G120,0)</f>
        <v>0</v>
      </c>
      <c r="BB120" s="232">
        <f>IF(AZ120=2,G120,0)</f>
        <v>0</v>
      </c>
      <c r="BC120" s="232">
        <f>IF(AZ120=3,G120,0)</f>
        <v>0</v>
      </c>
      <c r="BD120" s="232">
        <f>IF(AZ120=4,G120,0)</f>
        <v>0</v>
      </c>
      <c r="BE120" s="232">
        <f>IF(AZ120=5,G120,0)</f>
        <v>0</v>
      </c>
      <c r="CA120" s="259">
        <v>8</v>
      </c>
      <c r="CB120" s="259">
        <v>0</v>
      </c>
    </row>
    <row r="121" spans="1:80" x14ac:dyDescent="0.2">
      <c r="A121" s="268"/>
      <c r="B121" s="269"/>
      <c r="C121" s="334" t="s">
        <v>518</v>
      </c>
      <c r="D121" s="335"/>
      <c r="E121" s="335"/>
      <c r="F121" s="335"/>
      <c r="G121" s="336"/>
      <c r="I121" s="270"/>
      <c r="K121" s="270"/>
      <c r="L121" s="271" t="s">
        <v>518</v>
      </c>
      <c r="O121" s="259">
        <v>3</v>
      </c>
    </row>
    <row r="122" spans="1:80" x14ac:dyDescent="0.2">
      <c r="A122" s="260">
        <v>41</v>
      </c>
      <c r="B122" s="261" t="s">
        <v>525</v>
      </c>
      <c r="C122" s="262" t="s">
        <v>526</v>
      </c>
      <c r="D122" s="263" t="s">
        <v>217</v>
      </c>
      <c r="E122" s="264">
        <v>0.91400000000000003</v>
      </c>
      <c r="F122" s="264">
        <v>0</v>
      </c>
      <c r="G122" s="265">
        <f>E122*F122</f>
        <v>0</v>
      </c>
      <c r="H122" s="266">
        <v>0</v>
      </c>
      <c r="I122" s="267">
        <f>E122*H122</f>
        <v>0</v>
      </c>
      <c r="J122" s="266"/>
      <c r="K122" s="267">
        <f>E122*J122</f>
        <v>0</v>
      </c>
      <c r="O122" s="259">
        <v>2</v>
      </c>
      <c r="AA122" s="232">
        <v>8</v>
      </c>
      <c r="AB122" s="232">
        <v>0</v>
      </c>
      <c r="AC122" s="232">
        <v>3</v>
      </c>
      <c r="AZ122" s="232">
        <v>1</v>
      </c>
      <c r="BA122" s="232">
        <f>IF(AZ122=1,G122,0)</f>
        <v>0</v>
      </c>
      <c r="BB122" s="232">
        <f>IF(AZ122=2,G122,0)</f>
        <v>0</v>
      </c>
      <c r="BC122" s="232">
        <f>IF(AZ122=3,G122,0)</f>
        <v>0</v>
      </c>
      <c r="BD122" s="232">
        <f>IF(AZ122=4,G122,0)</f>
        <v>0</v>
      </c>
      <c r="BE122" s="232">
        <f>IF(AZ122=5,G122,0)</f>
        <v>0</v>
      </c>
      <c r="CA122" s="259">
        <v>8</v>
      </c>
      <c r="CB122" s="259">
        <v>0</v>
      </c>
    </row>
    <row r="123" spans="1:80" x14ac:dyDescent="0.2">
      <c r="A123" s="268"/>
      <c r="B123" s="269"/>
      <c r="C123" s="334" t="s">
        <v>518</v>
      </c>
      <c r="D123" s="335"/>
      <c r="E123" s="335"/>
      <c r="F123" s="335"/>
      <c r="G123" s="336"/>
      <c r="I123" s="270"/>
      <c r="K123" s="270"/>
      <c r="L123" s="271" t="s">
        <v>518</v>
      </c>
      <c r="O123" s="259">
        <v>3</v>
      </c>
    </row>
    <row r="124" spans="1:80" x14ac:dyDescent="0.2">
      <c r="A124" s="260">
        <v>42</v>
      </c>
      <c r="B124" s="261" t="s">
        <v>527</v>
      </c>
      <c r="C124" s="262" t="s">
        <v>528</v>
      </c>
      <c r="D124" s="263" t="s">
        <v>217</v>
      </c>
      <c r="E124" s="264">
        <v>5.484</v>
      </c>
      <c r="F124" s="264">
        <v>0</v>
      </c>
      <c r="G124" s="265">
        <f>E124*F124</f>
        <v>0</v>
      </c>
      <c r="H124" s="266">
        <v>0</v>
      </c>
      <c r="I124" s="267">
        <f>E124*H124</f>
        <v>0</v>
      </c>
      <c r="J124" s="266"/>
      <c r="K124" s="267">
        <f>E124*J124</f>
        <v>0</v>
      </c>
      <c r="O124" s="259">
        <v>2</v>
      </c>
      <c r="AA124" s="232">
        <v>8</v>
      </c>
      <c r="AB124" s="232">
        <v>0</v>
      </c>
      <c r="AC124" s="232">
        <v>3</v>
      </c>
      <c r="AZ124" s="232">
        <v>1</v>
      </c>
      <c r="BA124" s="232">
        <f>IF(AZ124=1,G124,0)</f>
        <v>0</v>
      </c>
      <c r="BB124" s="232">
        <f>IF(AZ124=2,G124,0)</f>
        <v>0</v>
      </c>
      <c r="BC124" s="232">
        <f>IF(AZ124=3,G124,0)</f>
        <v>0</v>
      </c>
      <c r="BD124" s="232">
        <f>IF(AZ124=4,G124,0)</f>
        <v>0</v>
      </c>
      <c r="BE124" s="232">
        <f>IF(AZ124=5,G124,0)</f>
        <v>0</v>
      </c>
      <c r="CA124" s="259">
        <v>8</v>
      </c>
      <c r="CB124" s="259">
        <v>0</v>
      </c>
    </row>
    <row r="125" spans="1:80" x14ac:dyDescent="0.2">
      <c r="A125" s="268"/>
      <c r="B125" s="269"/>
      <c r="C125" s="334" t="s">
        <v>518</v>
      </c>
      <c r="D125" s="335"/>
      <c r="E125" s="335"/>
      <c r="F125" s="335"/>
      <c r="G125" s="336"/>
      <c r="I125" s="270"/>
      <c r="K125" s="270"/>
      <c r="L125" s="271" t="s">
        <v>518</v>
      </c>
      <c r="O125" s="259">
        <v>3</v>
      </c>
    </row>
    <row r="126" spans="1:80" x14ac:dyDescent="0.2">
      <c r="A126" s="260">
        <v>43</v>
      </c>
      <c r="B126" s="261" t="s">
        <v>529</v>
      </c>
      <c r="C126" s="262" t="s">
        <v>530</v>
      </c>
      <c r="D126" s="263" t="s">
        <v>217</v>
      </c>
      <c r="E126" s="264">
        <v>0.91400000000000003</v>
      </c>
      <c r="F126" s="264">
        <v>0</v>
      </c>
      <c r="G126" s="265">
        <f>E126*F126</f>
        <v>0</v>
      </c>
      <c r="H126" s="266">
        <v>0</v>
      </c>
      <c r="I126" s="267">
        <f>E126*H126</f>
        <v>0</v>
      </c>
      <c r="J126" s="266"/>
      <c r="K126" s="267">
        <f>E126*J126</f>
        <v>0</v>
      </c>
      <c r="O126" s="259">
        <v>2</v>
      </c>
      <c r="AA126" s="232">
        <v>8</v>
      </c>
      <c r="AB126" s="232">
        <v>0</v>
      </c>
      <c r="AC126" s="232">
        <v>3</v>
      </c>
      <c r="AZ126" s="232">
        <v>1</v>
      </c>
      <c r="BA126" s="232">
        <f>IF(AZ126=1,G126,0)</f>
        <v>0</v>
      </c>
      <c r="BB126" s="232">
        <f>IF(AZ126=2,G126,0)</f>
        <v>0</v>
      </c>
      <c r="BC126" s="232">
        <f>IF(AZ126=3,G126,0)</f>
        <v>0</v>
      </c>
      <c r="BD126" s="232">
        <f>IF(AZ126=4,G126,0)</f>
        <v>0</v>
      </c>
      <c r="BE126" s="232">
        <f>IF(AZ126=5,G126,0)</f>
        <v>0</v>
      </c>
      <c r="CA126" s="259">
        <v>8</v>
      </c>
      <c r="CB126" s="259">
        <v>0</v>
      </c>
    </row>
    <row r="127" spans="1:80" x14ac:dyDescent="0.2">
      <c r="A127" s="268"/>
      <c r="B127" s="269"/>
      <c r="C127" s="334" t="s">
        <v>518</v>
      </c>
      <c r="D127" s="335"/>
      <c r="E127" s="335"/>
      <c r="F127" s="335"/>
      <c r="G127" s="336"/>
      <c r="I127" s="270"/>
      <c r="K127" s="270"/>
      <c r="L127" s="271" t="s">
        <v>518</v>
      </c>
      <c r="O127" s="259">
        <v>3</v>
      </c>
    </row>
    <row r="128" spans="1:80" x14ac:dyDescent="0.2">
      <c r="A128" s="260">
        <v>44</v>
      </c>
      <c r="B128" s="261" t="s">
        <v>531</v>
      </c>
      <c r="C128" s="262" t="s">
        <v>532</v>
      </c>
      <c r="D128" s="263" t="s">
        <v>217</v>
      </c>
      <c r="E128" s="264">
        <v>0.91400000000000003</v>
      </c>
      <c r="F128" s="264">
        <v>0</v>
      </c>
      <c r="G128" s="265">
        <f>E128*F128</f>
        <v>0</v>
      </c>
      <c r="H128" s="266">
        <v>0</v>
      </c>
      <c r="I128" s="267">
        <f>E128*H128</f>
        <v>0</v>
      </c>
      <c r="J128" s="266"/>
      <c r="K128" s="267">
        <f>E128*J128</f>
        <v>0</v>
      </c>
      <c r="O128" s="259">
        <v>2</v>
      </c>
      <c r="AA128" s="232">
        <v>8</v>
      </c>
      <c r="AB128" s="232">
        <v>0</v>
      </c>
      <c r="AC128" s="232">
        <v>3</v>
      </c>
      <c r="AZ128" s="232">
        <v>1</v>
      </c>
      <c r="BA128" s="232">
        <f>IF(AZ128=1,G128,0)</f>
        <v>0</v>
      </c>
      <c r="BB128" s="232">
        <f>IF(AZ128=2,G128,0)</f>
        <v>0</v>
      </c>
      <c r="BC128" s="232">
        <f>IF(AZ128=3,G128,0)</f>
        <v>0</v>
      </c>
      <c r="BD128" s="232">
        <f>IF(AZ128=4,G128,0)</f>
        <v>0</v>
      </c>
      <c r="BE128" s="232">
        <f>IF(AZ128=5,G128,0)</f>
        <v>0</v>
      </c>
      <c r="CA128" s="259">
        <v>8</v>
      </c>
      <c r="CB128" s="259">
        <v>0</v>
      </c>
    </row>
    <row r="129" spans="1:57" x14ac:dyDescent="0.2">
      <c r="A129" s="268"/>
      <c r="B129" s="269"/>
      <c r="C129" s="334"/>
      <c r="D129" s="335"/>
      <c r="E129" s="335"/>
      <c r="F129" s="335"/>
      <c r="G129" s="336"/>
      <c r="I129" s="270"/>
      <c r="K129" s="270"/>
      <c r="L129" s="271"/>
      <c r="O129" s="259">
        <v>3</v>
      </c>
    </row>
    <row r="130" spans="1:57" x14ac:dyDescent="0.2">
      <c r="A130" s="278"/>
      <c r="B130" s="279" t="s">
        <v>100</v>
      </c>
      <c r="C130" s="280" t="s">
        <v>515</v>
      </c>
      <c r="D130" s="281"/>
      <c r="E130" s="282"/>
      <c r="F130" s="283"/>
      <c r="G130" s="284">
        <f>SUM(G113:G129)</f>
        <v>0</v>
      </c>
      <c r="H130" s="285"/>
      <c r="I130" s="286">
        <f>SUM(I113:I129)</f>
        <v>0</v>
      </c>
      <c r="J130" s="285"/>
      <c r="K130" s="286">
        <f>SUM(K113:K129)</f>
        <v>0</v>
      </c>
      <c r="O130" s="259">
        <v>4</v>
      </c>
      <c r="BA130" s="287">
        <f>SUM(BA113:BA129)</f>
        <v>0</v>
      </c>
      <c r="BB130" s="287">
        <f>SUM(BB113:BB129)</f>
        <v>0</v>
      </c>
      <c r="BC130" s="287">
        <f>SUM(BC113:BC129)</f>
        <v>0</v>
      </c>
      <c r="BD130" s="287">
        <f>SUM(BD113:BD129)</f>
        <v>0</v>
      </c>
      <c r="BE130" s="287">
        <f>SUM(BE113:BE129)</f>
        <v>0</v>
      </c>
    </row>
    <row r="131" spans="1:57" x14ac:dyDescent="0.2">
      <c r="E131" s="232"/>
    </row>
    <row r="132" spans="1:57" x14ac:dyDescent="0.2">
      <c r="E132" s="232"/>
    </row>
    <row r="133" spans="1:57" x14ac:dyDescent="0.2">
      <c r="E133" s="232"/>
    </row>
    <row r="134" spans="1:57" x14ac:dyDescent="0.2">
      <c r="E134" s="232"/>
    </row>
    <row r="135" spans="1:57" x14ac:dyDescent="0.2">
      <c r="E135" s="232"/>
    </row>
    <row r="136" spans="1:57" x14ac:dyDescent="0.2">
      <c r="E136" s="232"/>
    </row>
    <row r="137" spans="1:57" x14ac:dyDescent="0.2">
      <c r="E137" s="232"/>
    </row>
    <row r="138" spans="1:57" x14ac:dyDescent="0.2">
      <c r="E138" s="232"/>
    </row>
    <row r="139" spans="1:57" x14ac:dyDescent="0.2">
      <c r="E139" s="232"/>
    </row>
    <row r="140" spans="1:57" x14ac:dyDescent="0.2">
      <c r="E140" s="232"/>
    </row>
    <row r="141" spans="1:57" x14ac:dyDescent="0.2">
      <c r="E141" s="232"/>
    </row>
    <row r="142" spans="1:57" x14ac:dyDescent="0.2">
      <c r="E142" s="232"/>
    </row>
    <row r="143" spans="1:57" x14ac:dyDescent="0.2">
      <c r="E143" s="232"/>
    </row>
    <row r="144" spans="1:57" x14ac:dyDescent="0.2">
      <c r="E144" s="232"/>
    </row>
    <row r="145" spans="1:7" x14ac:dyDescent="0.2">
      <c r="E145" s="232"/>
    </row>
    <row r="146" spans="1:7" x14ac:dyDescent="0.2">
      <c r="E146" s="232"/>
    </row>
    <row r="147" spans="1:7" x14ac:dyDescent="0.2">
      <c r="E147" s="232"/>
    </row>
    <row r="148" spans="1:7" x14ac:dyDescent="0.2">
      <c r="E148" s="232"/>
    </row>
    <row r="149" spans="1:7" x14ac:dyDescent="0.2">
      <c r="E149" s="232"/>
    </row>
    <row r="150" spans="1:7" x14ac:dyDescent="0.2">
      <c r="E150" s="232"/>
    </row>
    <row r="151" spans="1:7" x14ac:dyDescent="0.2">
      <c r="E151" s="232"/>
    </row>
    <row r="152" spans="1:7" x14ac:dyDescent="0.2">
      <c r="E152" s="232"/>
    </row>
    <row r="153" spans="1:7" x14ac:dyDescent="0.2">
      <c r="E153" s="232"/>
    </row>
    <row r="154" spans="1:7" x14ac:dyDescent="0.2">
      <c r="A154" s="277"/>
      <c r="B154" s="277"/>
      <c r="C154" s="277"/>
      <c r="D154" s="277"/>
      <c r="E154" s="277"/>
      <c r="F154" s="277"/>
      <c r="G154" s="277"/>
    </row>
    <row r="155" spans="1:7" x14ac:dyDescent="0.2">
      <c r="A155" s="277"/>
      <c r="B155" s="277"/>
      <c r="C155" s="277"/>
      <c r="D155" s="277"/>
      <c r="E155" s="277"/>
      <c r="F155" s="277"/>
      <c r="G155" s="277"/>
    </row>
    <row r="156" spans="1:7" x14ac:dyDescent="0.2">
      <c r="A156" s="277"/>
      <c r="B156" s="277"/>
      <c r="C156" s="277"/>
      <c r="D156" s="277"/>
      <c r="E156" s="277"/>
      <c r="F156" s="277"/>
      <c r="G156" s="277"/>
    </row>
    <row r="157" spans="1:7" x14ac:dyDescent="0.2">
      <c r="A157" s="277"/>
      <c r="B157" s="277"/>
      <c r="C157" s="277"/>
      <c r="D157" s="277"/>
      <c r="E157" s="277"/>
      <c r="F157" s="277"/>
      <c r="G157" s="277"/>
    </row>
    <row r="158" spans="1:7" x14ac:dyDescent="0.2">
      <c r="E158" s="232"/>
    </row>
    <row r="159" spans="1:7" x14ac:dyDescent="0.2">
      <c r="E159" s="232"/>
    </row>
    <row r="160" spans="1:7" x14ac:dyDescent="0.2">
      <c r="E160" s="232"/>
    </row>
    <row r="161" spans="5:5" x14ac:dyDescent="0.2">
      <c r="E161" s="232"/>
    </row>
    <row r="162" spans="5:5" x14ac:dyDescent="0.2">
      <c r="E162" s="232"/>
    </row>
    <row r="163" spans="5:5" x14ac:dyDescent="0.2">
      <c r="E163" s="232"/>
    </row>
    <row r="164" spans="5:5" x14ac:dyDescent="0.2">
      <c r="E164" s="232"/>
    </row>
    <row r="165" spans="5:5" x14ac:dyDescent="0.2">
      <c r="E165" s="232"/>
    </row>
    <row r="166" spans="5:5" x14ac:dyDescent="0.2">
      <c r="E166" s="232"/>
    </row>
    <row r="167" spans="5:5" x14ac:dyDescent="0.2">
      <c r="E167" s="232"/>
    </row>
    <row r="168" spans="5:5" x14ac:dyDescent="0.2">
      <c r="E168" s="232"/>
    </row>
    <row r="169" spans="5:5" x14ac:dyDescent="0.2">
      <c r="E169" s="232"/>
    </row>
    <row r="170" spans="5:5" x14ac:dyDescent="0.2">
      <c r="E170" s="232"/>
    </row>
    <row r="171" spans="5:5" x14ac:dyDescent="0.2">
      <c r="E171" s="232"/>
    </row>
    <row r="172" spans="5:5" x14ac:dyDescent="0.2">
      <c r="E172" s="232"/>
    </row>
    <row r="173" spans="5:5" x14ac:dyDescent="0.2">
      <c r="E173" s="232"/>
    </row>
    <row r="174" spans="5:5" x14ac:dyDescent="0.2">
      <c r="E174" s="232"/>
    </row>
    <row r="175" spans="5:5" x14ac:dyDescent="0.2">
      <c r="E175" s="232"/>
    </row>
    <row r="176" spans="5:5" x14ac:dyDescent="0.2">
      <c r="E176" s="232"/>
    </row>
    <row r="177" spans="1:7" x14ac:dyDescent="0.2">
      <c r="E177" s="232"/>
    </row>
    <row r="178" spans="1:7" x14ac:dyDescent="0.2">
      <c r="E178" s="232"/>
    </row>
    <row r="179" spans="1:7" x14ac:dyDescent="0.2">
      <c r="E179" s="232"/>
    </row>
    <row r="180" spans="1:7" x14ac:dyDescent="0.2">
      <c r="E180" s="232"/>
    </row>
    <row r="181" spans="1:7" x14ac:dyDescent="0.2">
      <c r="E181" s="232"/>
    </row>
    <row r="182" spans="1:7" x14ac:dyDescent="0.2">
      <c r="E182" s="232"/>
    </row>
    <row r="183" spans="1:7" x14ac:dyDescent="0.2">
      <c r="E183" s="232"/>
    </row>
    <row r="184" spans="1:7" x14ac:dyDescent="0.2">
      <c r="E184" s="232"/>
    </row>
    <row r="185" spans="1:7" x14ac:dyDescent="0.2">
      <c r="E185" s="232"/>
    </row>
    <row r="186" spans="1:7" x14ac:dyDescent="0.2">
      <c r="E186" s="232"/>
    </row>
    <row r="187" spans="1:7" x14ac:dyDescent="0.2">
      <c r="E187" s="232"/>
    </row>
    <row r="188" spans="1:7" x14ac:dyDescent="0.2">
      <c r="E188" s="232"/>
    </row>
    <row r="189" spans="1:7" x14ac:dyDescent="0.2">
      <c r="A189" s="288"/>
      <c r="B189" s="288"/>
    </row>
    <row r="190" spans="1:7" x14ac:dyDescent="0.2">
      <c r="A190" s="277"/>
      <c r="B190" s="277"/>
      <c r="C190" s="289"/>
      <c r="D190" s="289"/>
      <c r="E190" s="290"/>
      <c r="F190" s="289"/>
      <c r="G190" s="291"/>
    </row>
    <row r="191" spans="1:7" x14ac:dyDescent="0.2">
      <c r="A191" s="292"/>
      <c r="B191" s="292"/>
      <c r="C191" s="277"/>
      <c r="D191" s="277"/>
      <c r="E191" s="293"/>
      <c r="F191" s="277"/>
      <c r="G191" s="277"/>
    </row>
    <row r="192" spans="1:7" x14ac:dyDescent="0.2">
      <c r="A192" s="277"/>
      <c r="B192" s="277"/>
      <c r="C192" s="277"/>
      <c r="D192" s="277"/>
      <c r="E192" s="293"/>
      <c r="F192" s="277"/>
      <c r="G192" s="277"/>
    </row>
    <row r="193" spans="1:7" x14ac:dyDescent="0.2">
      <c r="A193" s="277"/>
      <c r="B193" s="277"/>
      <c r="C193" s="277"/>
      <c r="D193" s="277"/>
      <c r="E193" s="293"/>
      <c r="F193" s="277"/>
      <c r="G193" s="277"/>
    </row>
    <row r="194" spans="1:7" x14ac:dyDescent="0.2">
      <c r="A194" s="277"/>
      <c r="B194" s="277"/>
      <c r="C194" s="277"/>
      <c r="D194" s="277"/>
      <c r="E194" s="293"/>
      <c r="F194" s="277"/>
      <c r="G194" s="277"/>
    </row>
    <row r="195" spans="1:7" x14ac:dyDescent="0.2">
      <c r="A195" s="277"/>
      <c r="B195" s="277"/>
      <c r="C195" s="277"/>
      <c r="D195" s="277"/>
      <c r="E195" s="293"/>
      <c r="F195" s="277"/>
      <c r="G195" s="277"/>
    </row>
    <row r="196" spans="1:7" x14ac:dyDescent="0.2">
      <c r="A196" s="277"/>
      <c r="B196" s="277"/>
      <c r="C196" s="277"/>
      <c r="D196" s="277"/>
      <c r="E196" s="293"/>
      <c r="F196" s="277"/>
      <c r="G196" s="277"/>
    </row>
    <row r="197" spans="1:7" x14ac:dyDescent="0.2">
      <c r="A197" s="277"/>
      <c r="B197" s="277"/>
      <c r="C197" s="277"/>
      <c r="D197" s="277"/>
      <c r="E197" s="293"/>
      <c r="F197" s="277"/>
      <c r="G197" s="277"/>
    </row>
    <row r="198" spans="1:7" x14ac:dyDescent="0.2">
      <c r="A198" s="277"/>
      <c r="B198" s="277"/>
      <c r="C198" s="277"/>
      <c r="D198" s="277"/>
      <c r="E198" s="293"/>
      <c r="F198" s="277"/>
      <c r="G198" s="277"/>
    </row>
    <row r="199" spans="1:7" x14ac:dyDescent="0.2">
      <c r="A199" s="277"/>
      <c r="B199" s="277"/>
      <c r="C199" s="277"/>
      <c r="D199" s="277"/>
      <c r="E199" s="293"/>
      <c r="F199" s="277"/>
      <c r="G199" s="277"/>
    </row>
    <row r="200" spans="1:7" x14ac:dyDescent="0.2">
      <c r="A200" s="277"/>
      <c r="B200" s="277"/>
      <c r="C200" s="277"/>
      <c r="D200" s="277"/>
      <c r="E200" s="293"/>
      <c r="F200" s="277"/>
      <c r="G200" s="277"/>
    </row>
    <row r="201" spans="1:7" x14ac:dyDescent="0.2">
      <c r="A201" s="277"/>
      <c r="B201" s="277"/>
      <c r="C201" s="277"/>
      <c r="D201" s="277"/>
      <c r="E201" s="293"/>
      <c r="F201" s="277"/>
      <c r="G201" s="277"/>
    </row>
    <row r="202" spans="1:7" x14ac:dyDescent="0.2">
      <c r="A202" s="277"/>
      <c r="B202" s="277"/>
      <c r="C202" s="277"/>
      <c r="D202" s="277"/>
      <c r="E202" s="293"/>
      <c r="F202" s="277"/>
      <c r="G202" s="277"/>
    </row>
    <row r="203" spans="1:7" x14ac:dyDescent="0.2">
      <c r="A203" s="277"/>
      <c r="B203" s="277"/>
      <c r="C203" s="277"/>
      <c r="D203" s="277"/>
      <c r="E203" s="293"/>
      <c r="F203" s="277"/>
      <c r="G203" s="277"/>
    </row>
  </sheetData>
  <mergeCells count="62">
    <mergeCell ref="C125:G125"/>
    <mergeCell ref="C127:G127"/>
    <mergeCell ref="C129:G129"/>
    <mergeCell ref="C98:D98"/>
    <mergeCell ref="C100:D100"/>
    <mergeCell ref="C102:G102"/>
    <mergeCell ref="C106:D106"/>
    <mergeCell ref="C108:G108"/>
    <mergeCell ref="C109:D109"/>
    <mergeCell ref="C111:G111"/>
    <mergeCell ref="C115:G115"/>
    <mergeCell ref="C117:G117"/>
    <mergeCell ref="C119:G119"/>
    <mergeCell ref="C121:G121"/>
    <mergeCell ref="C123:G123"/>
    <mergeCell ref="C93:D93"/>
    <mergeCell ref="C95:G95"/>
    <mergeCell ref="C96:D96"/>
    <mergeCell ref="C72:G72"/>
    <mergeCell ref="C73:D73"/>
    <mergeCell ref="C75:D75"/>
    <mergeCell ref="C77:D77"/>
    <mergeCell ref="C79:G79"/>
    <mergeCell ref="C80:D80"/>
    <mergeCell ref="C85:D85"/>
    <mergeCell ref="C87:G87"/>
    <mergeCell ref="C88:D88"/>
    <mergeCell ref="C90:G90"/>
    <mergeCell ref="C91:D91"/>
    <mergeCell ref="C67:D67"/>
    <mergeCell ref="C69:G69"/>
    <mergeCell ref="C70:D70"/>
    <mergeCell ref="C40:G40"/>
    <mergeCell ref="C43:G43"/>
    <mergeCell ref="C45:G45"/>
    <mergeCell ref="C49:G49"/>
    <mergeCell ref="C50:D50"/>
    <mergeCell ref="C52:G52"/>
    <mergeCell ref="C53:D53"/>
    <mergeCell ref="C55:D55"/>
    <mergeCell ref="C57:D57"/>
    <mergeCell ref="C59:D59"/>
    <mergeCell ref="C61:D61"/>
    <mergeCell ref="C66:G66"/>
    <mergeCell ref="C31:G31"/>
    <mergeCell ref="C32:D32"/>
    <mergeCell ref="C33:D33"/>
    <mergeCell ref="C19:G19"/>
    <mergeCell ref="C20:D20"/>
    <mergeCell ref="C21:D21"/>
    <mergeCell ref="C25:G25"/>
    <mergeCell ref="C26:D26"/>
    <mergeCell ref="C28:G28"/>
    <mergeCell ref="C29:D29"/>
    <mergeCell ref="C13:G13"/>
    <mergeCell ref="C14:D14"/>
    <mergeCell ref="C15:D15"/>
    <mergeCell ref="A1:G1"/>
    <mergeCell ref="A3:B3"/>
    <mergeCell ref="A4:B4"/>
    <mergeCell ref="E4:G4"/>
    <mergeCell ref="C9:D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6"/>
  <dimension ref="A1:BE51"/>
  <sheetViews>
    <sheetView topLeftCell="A34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93" t="s">
        <v>101</v>
      </c>
      <c r="B1" s="94"/>
      <c r="C1" s="94"/>
      <c r="D1" s="94"/>
      <c r="E1" s="94"/>
      <c r="F1" s="94"/>
      <c r="G1" s="94"/>
    </row>
    <row r="2" spans="1:57" ht="12.75" customHeight="1" x14ac:dyDescent="0.2">
      <c r="A2" s="95" t="s">
        <v>32</v>
      </c>
      <c r="B2" s="96"/>
      <c r="C2" s="97" t="s">
        <v>640</v>
      </c>
      <c r="D2" s="97" t="s">
        <v>641</v>
      </c>
      <c r="E2" s="98"/>
      <c r="F2" s="99" t="s">
        <v>33</v>
      </c>
      <c r="G2" s="100"/>
    </row>
    <row r="3" spans="1:57" ht="3" hidden="1" customHeight="1" x14ac:dyDescent="0.2">
      <c r="A3" s="101"/>
      <c r="B3" s="102"/>
      <c r="C3" s="103"/>
      <c r="D3" s="103"/>
      <c r="E3" s="104"/>
      <c r="F3" s="105"/>
      <c r="G3" s="106"/>
    </row>
    <row r="4" spans="1:57" ht="12" customHeight="1" x14ac:dyDescent="0.2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 x14ac:dyDescent="0.2">
      <c r="A5" s="109" t="s">
        <v>98</v>
      </c>
      <c r="B5" s="110"/>
      <c r="C5" s="111" t="s">
        <v>106</v>
      </c>
      <c r="D5" s="112"/>
      <c r="E5" s="110"/>
      <c r="F5" s="105" t="s">
        <v>36</v>
      </c>
      <c r="G5" s="106"/>
    </row>
    <row r="6" spans="1:57" ht="12.95" customHeight="1" x14ac:dyDescent="0.2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 x14ac:dyDescent="0.2">
      <c r="A7" s="116" t="s">
        <v>103</v>
      </c>
      <c r="B7" s="117"/>
      <c r="C7" s="118" t="s">
        <v>104</v>
      </c>
      <c r="D7" s="119"/>
      <c r="E7" s="119"/>
      <c r="F7" s="120" t="s">
        <v>39</v>
      </c>
      <c r="G7" s="114">
        <f>IF(G6=0,,ROUND((F30+F32)/G6,1))</f>
        <v>0</v>
      </c>
    </row>
    <row r="8" spans="1:57" x14ac:dyDescent="0.2">
      <c r="A8" s="121" t="s">
        <v>40</v>
      </c>
      <c r="B8" s="105"/>
      <c r="C8" s="309"/>
      <c r="D8" s="309"/>
      <c r="E8" s="310"/>
      <c r="F8" s="122" t="s">
        <v>41</v>
      </c>
      <c r="G8" s="123"/>
      <c r="H8" s="124"/>
      <c r="I8" s="125"/>
    </row>
    <row r="9" spans="1:57" x14ac:dyDescent="0.2">
      <c r="A9" s="121" t="s">
        <v>42</v>
      </c>
      <c r="B9" s="105"/>
      <c r="C9" s="309"/>
      <c r="D9" s="309"/>
      <c r="E9" s="310"/>
      <c r="F9" s="105"/>
      <c r="G9" s="126"/>
      <c r="H9" s="127"/>
    </row>
    <row r="10" spans="1:57" x14ac:dyDescent="0.2">
      <c r="A10" s="121" t="s">
        <v>43</v>
      </c>
      <c r="B10" s="105"/>
      <c r="C10" s="309"/>
      <c r="D10" s="309"/>
      <c r="E10" s="309"/>
      <c r="F10" s="128"/>
      <c r="G10" s="129"/>
      <c r="H10" s="130"/>
    </row>
    <row r="11" spans="1:57" ht="13.5" customHeight="1" x14ac:dyDescent="0.2">
      <c r="A11" s="121" t="s">
        <v>44</v>
      </c>
      <c r="B11" s="105"/>
      <c r="C11" s="309"/>
      <c r="D11" s="309"/>
      <c r="E11" s="309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 x14ac:dyDescent="0.2">
      <c r="A12" s="134" t="s">
        <v>46</v>
      </c>
      <c r="B12" s="102"/>
      <c r="C12" s="311"/>
      <c r="D12" s="311"/>
      <c r="E12" s="311"/>
      <c r="F12" s="135" t="s">
        <v>47</v>
      </c>
      <c r="G12" s="136"/>
      <c r="H12" s="127"/>
    </row>
    <row r="13" spans="1:57" ht="28.5" customHeight="1" thickBot="1" x14ac:dyDescent="0.25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 x14ac:dyDescent="0.25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 x14ac:dyDescent="0.2">
      <c r="A15" s="146"/>
      <c r="B15" s="147" t="s">
        <v>51</v>
      </c>
      <c r="C15" s="148">
        <f>'1 06 Rek'!E14</f>
        <v>0</v>
      </c>
      <c r="D15" s="149" t="str">
        <f>'1 06 Rek'!A19</f>
        <v>Ztížené výrobní podmínky</v>
      </c>
      <c r="E15" s="150"/>
      <c r="F15" s="151"/>
      <c r="G15" s="148">
        <f>'1 06 Rek'!I19</f>
        <v>0</v>
      </c>
    </row>
    <row r="16" spans="1:57" ht="15.95" customHeight="1" x14ac:dyDescent="0.2">
      <c r="A16" s="146" t="s">
        <v>52</v>
      </c>
      <c r="B16" s="147" t="s">
        <v>53</v>
      </c>
      <c r="C16" s="148">
        <f>'1 06 Rek'!F14</f>
        <v>0</v>
      </c>
      <c r="D16" s="101" t="str">
        <f>'1 06 Rek'!A20</f>
        <v>Oborová přirážka</v>
      </c>
      <c r="E16" s="152"/>
      <c r="F16" s="153"/>
      <c r="G16" s="148">
        <f>'1 06 Rek'!I20</f>
        <v>0</v>
      </c>
    </row>
    <row r="17" spans="1:7" ht="15.95" customHeight="1" x14ac:dyDescent="0.2">
      <c r="A17" s="146" t="s">
        <v>54</v>
      </c>
      <c r="B17" s="147" t="s">
        <v>55</v>
      </c>
      <c r="C17" s="148">
        <f>'1 06 Rek'!H14</f>
        <v>0</v>
      </c>
      <c r="D17" s="101" t="str">
        <f>'1 06 Rek'!A21</f>
        <v>Přesun stavebních kapacit</v>
      </c>
      <c r="E17" s="152"/>
      <c r="F17" s="153"/>
      <c r="G17" s="148">
        <f>'1 06 Rek'!I21</f>
        <v>0</v>
      </c>
    </row>
    <row r="18" spans="1:7" ht="15.95" customHeight="1" x14ac:dyDescent="0.2">
      <c r="A18" s="154" t="s">
        <v>56</v>
      </c>
      <c r="B18" s="155" t="s">
        <v>57</v>
      </c>
      <c r="C18" s="148">
        <f>'1 06 Rek'!G14</f>
        <v>0</v>
      </c>
      <c r="D18" s="101" t="str">
        <f>'1 06 Rek'!A22</f>
        <v>Mimostaveništní doprava</v>
      </c>
      <c r="E18" s="152"/>
      <c r="F18" s="153"/>
      <c r="G18" s="148">
        <f>'1 06 Rek'!I22</f>
        <v>0</v>
      </c>
    </row>
    <row r="19" spans="1:7" ht="15.95" customHeight="1" x14ac:dyDescent="0.2">
      <c r="A19" s="156" t="s">
        <v>58</v>
      </c>
      <c r="B19" s="147"/>
      <c r="C19" s="148">
        <f>SUM(C15:C18)</f>
        <v>0</v>
      </c>
      <c r="D19" s="101" t="str">
        <f>'1 06 Rek'!A23</f>
        <v>Zařízení staveniště</v>
      </c>
      <c r="E19" s="152"/>
      <c r="F19" s="153"/>
      <c r="G19" s="148">
        <f>'1 06 Rek'!I23</f>
        <v>0</v>
      </c>
    </row>
    <row r="20" spans="1:7" ht="15.95" customHeight="1" x14ac:dyDescent="0.2">
      <c r="A20" s="156"/>
      <c r="B20" s="147"/>
      <c r="C20" s="148"/>
      <c r="D20" s="101" t="str">
        <f>'1 06 Rek'!A24</f>
        <v>Provoz investora</v>
      </c>
      <c r="E20" s="152"/>
      <c r="F20" s="153"/>
      <c r="G20" s="148">
        <f>'1 06 Rek'!I24</f>
        <v>0</v>
      </c>
    </row>
    <row r="21" spans="1:7" ht="15.95" customHeight="1" x14ac:dyDescent="0.2">
      <c r="A21" s="156" t="s">
        <v>29</v>
      </c>
      <c r="B21" s="147"/>
      <c r="C21" s="148">
        <f>'1 06 Rek'!I14</f>
        <v>0</v>
      </c>
      <c r="D21" s="101" t="str">
        <f>'1 06 Rek'!A25</f>
        <v>Kompletační činnost (IČD)</v>
      </c>
      <c r="E21" s="152"/>
      <c r="F21" s="153"/>
      <c r="G21" s="148">
        <f>'1 06 Rek'!I25</f>
        <v>0</v>
      </c>
    </row>
    <row r="22" spans="1:7" ht="15.95" customHeight="1" x14ac:dyDescent="0.2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 x14ac:dyDescent="0.25">
      <c r="A23" s="307" t="s">
        <v>61</v>
      </c>
      <c r="B23" s="308"/>
      <c r="C23" s="158">
        <f>C22+G23</f>
        <v>0</v>
      </c>
      <c r="D23" s="159" t="s">
        <v>62</v>
      </c>
      <c r="E23" s="160"/>
      <c r="F23" s="161"/>
      <c r="G23" s="148">
        <f>'1 06 Rek'!H27</f>
        <v>0</v>
      </c>
    </row>
    <row r="24" spans="1:7" x14ac:dyDescent="0.2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 x14ac:dyDescent="0.2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 x14ac:dyDescent="0.2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 x14ac:dyDescent="0.2">
      <c r="A27" s="157"/>
      <c r="B27" s="171"/>
      <c r="C27" s="167"/>
      <c r="D27" s="127"/>
      <c r="F27" s="168"/>
      <c r="G27" s="169"/>
    </row>
    <row r="28" spans="1:7" x14ac:dyDescent="0.2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 x14ac:dyDescent="0.2">
      <c r="A29" s="157"/>
      <c r="B29" s="127"/>
      <c r="C29" s="173"/>
      <c r="D29" s="174"/>
      <c r="E29" s="173"/>
      <c r="F29" s="127"/>
      <c r="G29" s="169"/>
    </row>
    <row r="30" spans="1:7" x14ac:dyDescent="0.2">
      <c r="A30" s="175" t="s">
        <v>11</v>
      </c>
      <c r="B30" s="176"/>
      <c r="C30" s="177">
        <v>21</v>
      </c>
      <c r="D30" s="176" t="s">
        <v>70</v>
      </c>
      <c r="E30" s="178"/>
      <c r="F30" s="313">
        <f>C23-F32</f>
        <v>0</v>
      </c>
      <c r="G30" s="314"/>
    </row>
    <row r="31" spans="1:7" x14ac:dyDescent="0.2">
      <c r="A31" s="175" t="s">
        <v>71</v>
      </c>
      <c r="B31" s="176"/>
      <c r="C31" s="177">
        <f>C30</f>
        <v>21</v>
      </c>
      <c r="D31" s="176" t="s">
        <v>72</v>
      </c>
      <c r="E31" s="178"/>
      <c r="F31" s="313">
        <f>ROUND(PRODUCT(F30,C31/100),0)</f>
        <v>0</v>
      </c>
      <c r="G31" s="314"/>
    </row>
    <row r="32" spans="1:7" x14ac:dyDescent="0.2">
      <c r="A32" s="175" t="s">
        <v>11</v>
      </c>
      <c r="B32" s="176"/>
      <c r="C32" s="177">
        <v>0</v>
      </c>
      <c r="D32" s="176" t="s">
        <v>72</v>
      </c>
      <c r="E32" s="178"/>
      <c r="F32" s="313">
        <v>0</v>
      </c>
      <c r="G32" s="314"/>
    </row>
    <row r="33" spans="1:8" x14ac:dyDescent="0.2">
      <c r="A33" s="175" t="s">
        <v>71</v>
      </c>
      <c r="B33" s="179"/>
      <c r="C33" s="180">
        <f>C32</f>
        <v>0</v>
      </c>
      <c r="D33" s="176" t="s">
        <v>72</v>
      </c>
      <c r="E33" s="153"/>
      <c r="F33" s="313">
        <f>ROUND(PRODUCT(F32,C33/100),0)</f>
        <v>0</v>
      </c>
      <c r="G33" s="314"/>
    </row>
    <row r="34" spans="1:8" s="184" customFormat="1" ht="19.5" customHeight="1" thickBot="1" x14ac:dyDescent="0.3">
      <c r="A34" s="181" t="s">
        <v>73</v>
      </c>
      <c r="B34" s="182"/>
      <c r="C34" s="182"/>
      <c r="D34" s="182"/>
      <c r="E34" s="183"/>
      <c r="F34" s="315">
        <f>ROUND(SUM(F30:F33),0)</f>
        <v>0</v>
      </c>
      <c r="G34" s="316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17"/>
      <c r="C37" s="317"/>
      <c r="D37" s="317"/>
      <c r="E37" s="317"/>
      <c r="F37" s="317"/>
      <c r="G37" s="317"/>
      <c r="H37" s="1" t="s">
        <v>1</v>
      </c>
    </row>
    <row r="38" spans="1:8" ht="12.75" customHeight="1" x14ac:dyDescent="0.2">
      <c r="A38" s="185"/>
      <c r="B38" s="317"/>
      <c r="C38" s="317"/>
      <c r="D38" s="317"/>
      <c r="E38" s="317"/>
      <c r="F38" s="317"/>
      <c r="G38" s="317"/>
      <c r="H38" s="1" t="s">
        <v>1</v>
      </c>
    </row>
    <row r="39" spans="1:8" x14ac:dyDescent="0.2">
      <c r="A39" s="185"/>
      <c r="B39" s="317"/>
      <c r="C39" s="317"/>
      <c r="D39" s="317"/>
      <c r="E39" s="317"/>
      <c r="F39" s="317"/>
      <c r="G39" s="317"/>
      <c r="H39" s="1" t="s">
        <v>1</v>
      </c>
    </row>
    <row r="40" spans="1:8" x14ac:dyDescent="0.2">
      <c r="A40" s="185"/>
      <c r="B40" s="317"/>
      <c r="C40" s="317"/>
      <c r="D40" s="317"/>
      <c r="E40" s="317"/>
      <c r="F40" s="317"/>
      <c r="G40" s="317"/>
      <c r="H40" s="1" t="s">
        <v>1</v>
      </c>
    </row>
    <row r="41" spans="1:8" x14ac:dyDescent="0.2">
      <c r="A41" s="185"/>
      <c r="B41" s="317"/>
      <c r="C41" s="317"/>
      <c r="D41" s="317"/>
      <c r="E41" s="317"/>
      <c r="F41" s="317"/>
      <c r="G41" s="317"/>
      <c r="H41" s="1" t="s">
        <v>1</v>
      </c>
    </row>
    <row r="42" spans="1:8" x14ac:dyDescent="0.2">
      <c r="A42" s="185"/>
      <c r="B42" s="317"/>
      <c r="C42" s="317"/>
      <c r="D42" s="317"/>
      <c r="E42" s="317"/>
      <c r="F42" s="317"/>
      <c r="G42" s="317"/>
      <c r="H42" s="1" t="s">
        <v>1</v>
      </c>
    </row>
    <row r="43" spans="1:8" x14ac:dyDescent="0.2">
      <c r="A43" s="185"/>
      <c r="B43" s="317"/>
      <c r="C43" s="317"/>
      <c r="D43" s="317"/>
      <c r="E43" s="317"/>
      <c r="F43" s="317"/>
      <c r="G43" s="317"/>
      <c r="H43" s="1" t="s">
        <v>1</v>
      </c>
    </row>
    <row r="44" spans="1:8" ht="12.75" customHeight="1" x14ac:dyDescent="0.2">
      <c r="A44" s="185"/>
      <c r="B44" s="317"/>
      <c r="C44" s="317"/>
      <c r="D44" s="317"/>
      <c r="E44" s="317"/>
      <c r="F44" s="317"/>
      <c r="G44" s="317"/>
      <c r="H44" s="1" t="s">
        <v>1</v>
      </c>
    </row>
    <row r="45" spans="1:8" ht="12.75" customHeight="1" x14ac:dyDescent="0.2">
      <c r="A45" s="185"/>
      <c r="B45" s="317"/>
      <c r="C45" s="317"/>
      <c r="D45" s="317"/>
      <c r="E45" s="317"/>
      <c r="F45" s="317"/>
      <c r="G45" s="317"/>
      <c r="H45" s="1" t="s">
        <v>1</v>
      </c>
    </row>
    <row r="46" spans="1:8" x14ac:dyDescent="0.2">
      <c r="B46" s="312"/>
      <c r="C46" s="312"/>
      <c r="D46" s="312"/>
      <c r="E46" s="312"/>
      <c r="F46" s="312"/>
      <c r="G46" s="312"/>
    </row>
    <row r="47" spans="1:8" x14ac:dyDescent="0.2">
      <c r="B47" s="312"/>
      <c r="C47" s="312"/>
      <c r="D47" s="312"/>
      <c r="E47" s="312"/>
      <c r="F47" s="312"/>
      <c r="G47" s="312"/>
    </row>
    <row r="48" spans="1:8" x14ac:dyDescent="0.2">
      <c r="B48" s="312"/>
      <c r="C48" s="312"/>
      <c r="D48" s="312"/>
      <c r="E48" s="312"/>
      <c r="F48" s="312"/>
      <c r="G48" s="312"/>
    </row>
    <row r="49" spans="2:7" x14ac:dyDescent="0.2">
      <c r="B49" s="312"/>
      <c r="C49" s="312"/>
      <c r="D49" s="312"/>
      <c r="E49" s="312"/>
      <c r="F49" s="312"/>
      <c r="G49" s="312"/>
    </row>
    <row r="50" spans="2:7" x14ac:dyDescent="0.2">
      <c r="B50" s="312"/>
      <c r="C50" s="312"/>
      <c r="D50" s="312"/>
      <c r="E50" s="312"/>
      <c r="F50" s="312"/>
      <c r="G50" s="312"/>
    </row>
    <row r="51" spans="2:7" x14ac:dyDescent="0.2">
      <c r="B51" s="312"/>
      <c r="C51" s="312"/>
      <c r="D51" s="312"/>
      <c r="E51" s="312"/>
      <c r="F51" s="312"/>
      <c r="G51" s="31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6"/>
  <dimension ref="A1:BE78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18" t="s">
        <v>2</v>
      </c>
      <c r="B1" s="319"/>
      <c r="C1" s="186" t="s">
        <v>105</v>
      </c>
      <c r="D1" s="187"/>
      <c r="E1" s="188"/>
      <c r="F1" s="187"/>
      <c r="G1" s="189" t="s">
        <v>75</v>
      </c>
      <c r="H1" s="190" t="s">
        <v>640</v>
      </c>
      <c r="I1" s="191"/>
    </row>
    <row r="2" spans="1:57" ht="13.5" thickBot="1" x14ac:dyDescent="0.25">
      <c r="A2" s="320" t="s">
        <v>76</v>
      </c>
      <c r="B2" s="321"/>
      <c r="C2" s="192" t="s">
        <v>107</v>
      </c>
      <c r="D2" s="193"/>
      <c r="E2" s="194"/>
      <c r="F2" s="193"/>
      <c r="G2" s="322" t="s">
        <v>641</v>
      </c>
      <c r="H2" s="323"/>
      <c r="I2" s="324"/>
    </row>
    <row r="3" spans="1:57" ht="13.5" thickTop="1" x14ac:dyDescent="0.2">
      <c r="F3" s="127"/>
    </row>
    <row r="4" spans="1:57" ht="19.5" customHeight="1" x14ac:dyDescent="0.25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 x14ac:dyDescent="0.25"/>
    <row r="6" spans="1:57" s="127" customFormat="1" ht="13.5" thickBot="1" x14ac:dyDescent="0.25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57" s="127" customFormat="1" x14ac:dyDescent="0.2">
      <c r="A7" s="294" t="str">
        <f>'1 06 Pol'!B7</f>
        <v>61</v>
      </c>
      <c r="B7" s="62" t="str">
        <f>'1 06 Pol'!C7</f>
        <v>Upravy povrchů vnitřní</v>
      </c>
      <c r="D7" s="204"/>
      <c r="E7" s="295">
        <f>'1 06 Pol'!BA13</f>
        <v>0</v>
      </c>
      <c r="F7" s="296">
        <f>'1 06 Pol'!BB13</f>
        <v>0</v>
      </c>
      <c r="G7" s="296">
        <f>'1 06 Pol'!BC13</f>
        <v>0</v>
      </c>
      <c r="H7" s="296">
        <f>'1 06 Pol'!BD13</f>
        <v>0</v>
      </c>
      <c r="I7" s="297">
        <f>'1 06 Pol'!BE13</f>
        <v>0</v>
      </c>
    </row>
    <row r="8" spans="1:57" s="127" customFormat="1" x14ac:dyDescent="0.2">
      <c r="A8" s="294" t="str">
        <f>'1 06 Pol'!B14</f>
        <v>97</v>
      </c>
      <c r="B8" s="62" t="str">
        <f>'1 06 Pol'!C14</f>
        <v>Prorážení otvorů</v>
      </c>
      <c r="D8" s="204"/>
      <c r="E8" s="295">
        <f>'1 06 Pol'!BA24</f>
        <v>0</v>
      </c>
      <c r="F8" s="296">
        <f>'1 06 Pol'!BB24</f>
        <v>0</v>
      </c>
      <c r="G8" s="296">
        <f>'1 06 Pol'!BC24</f>
        <v>0</v>
      </c>
      <c r="H8" s="296">
        <f>'1 06 Pol'!BD24</f>
        <v>0</v>
      </c>
      <c r="I8" s="297">
        <f>'1 06 Pol'!BE24</f>
        <v>0</v>
      </c>
    </row>
    <row r="9" spans="1:57" s="127" customFormat="1" x14ac:dyDescent="0.2">
      <c r="A9" s="294" t="str">
        <f>'1 06 Pol'!B25</f>
        <v>99</v>
      </c>
      <c r="B9" s="62" t="str">
        <f>'1 06 Pol'!C25</f>
        <v>Staveništní přesun hmot</v>
      </c>
      <c r="D9" s="204"/>
      <c r="E9" s="295">
        <f>'1 06 Pol'!BA27</f>
        <v>0</v>
      </c>
      <c r="F9" s="296">
        <f>'1 06 Pol'!BB27</f>
        <v>0</v>
      </c>
      <c r="G9" s="296">
        <f>'1 06 Pol'!BC27</f>
        <v>0</v>
      </c>
      <c r="H9" s="296">
        <f>'1 06 Pol'!BD27</f>
        <v>0</v>
      </c>
      <c r="I9" s="297">
        <f>'1 06 Pol'!BE27</f>
        <v>0</v>
      </c>
    </row>
    <row r="10" spans="1:57" s="127" customFormat="1" x14ac:dyDescent="0.2">
      <c r="A10" s="294" t="str">
        <f>'1 06 Pol'!B28</f>
        <v>713</v>
      </c>
      <c r="B10" s="62" t="str">
        <f>'1 06 Pol'!C28</f>
        <v>Izolace tepelné</v>
      </c>
      <c r="D10" s="204"/>
      <c r="E10" s="295">
        <f>'1 06 Pol'!BA33</f>
        <v>0</v>
      </c>
      <c r="F10" s="296">
        <f>'1 06 Pol'!BB33</f>
        <v>0</v>
      </c>
      <c r="G10" s="296">
        <f>'1 06 Pol'!BC33</f>
        <v>0</v>
      </c>
      <c r="H10" s="296">
        <f>'1 06 Pol'!BD33</f>
        <v>0</v>
      </c>
      <c r="I10" s="297">
        <f>'1 06 Pol'!BE33</f>
        <v>0</v>
      </c>
    </row>
    <row r="11" spans="1:57" s="127" customFormat="1" x14ac:dyDescent="0.2">
      <c r="A11" s="294" t="str">
        <f>'1 06 Pol'!B34</f>
        <v>M21</v>
      </c>
      <c r="B11" s="62" t="str">
        <f>'1 06 Pol'!C34</f>
        <v>Elektromontáže</v>
      </c>
      <c r="D11" s="204"/>
      <c r="E11" s="295">
        <f>'1 06 Pol'!BA87</f>
        <v>0</v>
      </c>
      <c r="F11" s="296">
        <f>'1 06 Pol'!BB87</f>
        <v>0</v>
      </c>
      <c r="G11" s="296">
        <f>'1 06 Pol'!BC87</f>
        <v>0</v>
      </c>
      <c r="H11" s="296">
        <f>'1 06 Pol'!BD87</f>
        <v>0</v>
      </c>
      <c r="I11" s="297">
        <f>'1 06 Pol'!BE87</f>
        <v>0</v>
      </c>
    </row>
    <row r="12" spans="1:57" s="127" customFormat="1" x14ac:dyDescent="0.2">
      <c r="A12" s="294" t="str">
        <f>'1 06 Pol'!B88</f>
        <v>M22</v>
      </c>
      <c r="B12" s="62" t="str">
        <f>'1 06 Pol'!C88</f>
        <v>Montáž sdělovací a zabezp. techniky</v>
      </c>
      <c r="D12" s="204"/>
      <c r="E12" s="295">
        <f>'1 06 Pol'!BA93</f>
        <v>0</v>
      </c>
      <c r="F12" s="296">
        <f>'1 06 Pol'!BB93</f>
        <v>0</v>
      </c>
      <c r="G12" s="296">
        <f>'1 06 Pol'!BC93</f>
        <v>0</v>
      </c>
      <c r="H12" s="296">
        <f>'1 06 Pol'!BD93</f>
        <v>0</v>
      </c>
      <c r="I12" s="297">
        <f>'1 06 Pol'!BE93</f>
        <v>0</v>
      </c>
    </row>
    <row r="13" spans="1:57" s="127" customFormat="1" ht="13.5" thickBot="1" x14ac:dyDescent="0.25">
      <c r="A13" s="294" t="str">
        <f>'1 06 Pol'!B94</f>
        <v>D96</v>
      </c>
      <c r="B13" s="62" t="str">
        <f>'1 06 Pol'!C94</f>
        <v>Přesuny suti a vybouraných hmot</v>
      </c>
      <c r="D13" s="204"/>
      <c r="E13" s="295">
        <f>'1 06 Pol'!BA111</f>
        <v>0</v>
      </c>
      <c r="F13" s="296">
        <f>'1 06 Pol'!BB111</f>
        <v>0</v>
      </c>
      <c r="G13" s="296">
        <f>'1 06 Pol'!BC111</f>
        <v>0</v>
      </c>
      <c r="H13" s="296">
        <f>'1 06 Pol'!BD111</f>
        <v>0</v>
      </c>
      <c r="I13" s="297">
        <f>'1 06 Pol'!BE111</f>
        <v>0</v>
      </c>
    </row>
    <row r="14" spans="1:57" s="14" customFormat="1" ht="13.5" thickBot="1" x14ac:dyDescent="0.25">
      <c r="A14" s="205"/>
      <c r="B14" s="206" t="s">
        <v>79</v>
      </c>
      <c r="C14" s="206"/>
      <c r="D14" s="207"/>
      <c r="E14" s="208">
        <f>SUM(E7:E13)</f>
        <v>0</v>
      </c>
      <c r="F14" s="209">
        <f>SUM(F7:F13)</f>
        <v>0</v>
      </c>
      <c r="G14" s="209">
        <f>SUM(G7:G13)</f>
        <v>0</v>
      </c>
      <c r="H14" s="209">
        <f>SUM(H7:H13)</f>
        <v>0</v>
      </c>
      <c r="I14" s="210">
        <f>SUM(I7:I13)</f>
        <v>0</v>
      </c>
    </row>
    <row r="15" spans="1:57" x14ac:dyDescent="0.2">
      <c r="A15" s="127"/>
      <c r="B15" s="127"/>
      <c r="C15" s="127"/>
      <c r="D15" s="127"/>
      <c r="E15" s="127"/>
      <c r="F15" s="127"/>
      <c r="G15" s="127"/>
      <c r="H15" s="127"/>
      <c r="I15" s="127"/>
    </row>
    <row r="16" spans="1:57" ht="19.5" customHeight="1" x14ac:dyDescent="0.25">
      <c r="A16" s="196" t="s">
        <v>80</v>
      </c>
      <c r="B16" s="196"/>
      <c r="C16" s="196"/>
      <c r="D16" s="196"/>
      <c r="E16" s="196"/>
      <c r="F16" s="196"/>
      <c r="G16" s="211"/>
      <c r="H16" s="196"/>
      <c r="I16" s="196"/>
      <c r="BA16" s="133"/>
      <c r="BB16" s="133"/>
      <c r="BC16" s="133"/>
      <c r="BD16" s="133"/>
      <c r="BE16" s="133"/>
    </row>
    <row r="17" spans="1:53" ht="13.5" thickBot="1" x14ac:dyDescent="0.25"/>
    <row r="18" spans="1:53" x14ac:dyDescent="0.2">
      <c r="A18" s="162" t="s">
        <v>81</v>
      </c>
      <c r="B18" s="163"/>
      <c r="C18" s="163"/>
      <c r="D18" s="212"/>
      <c r="E18" s="213" t="s">
        <v>82</v>
      </c>
      <c r="F18" s="214" t="s">
        <v>12</v>
      </c>
      <c r="G18" s="215" t="s">
        <v>83</v>
      </c>
      <c r="H18" s="216"/>
      <c r="I18" s="217" t="s">
        <v>82</v>
      </c>
    </row>
    <row r="19" spans="1:53" x14ac:dyDescent="0.2">
      <c r="A19" s="156" t="s">
        <v>132</v>
      </c>
      <c r="B19" s="147"/>
      <c r="C19" s="147"/>
      <c r="D19" s="218"/>
      <c r="E19" s="219"/>
      <c r="F19" s="220"/>
      <c r="G19" s="221">
        <v>0</v>
      </c>
      <c r="H19" s="222"/>
      <c r="I19" s="223">
        <f t="shared" ref="I19:I26" si="0">E19+F19*G19/100</f>
        <v>0</v>
      </c>
      <c r="BA19" s="1">
        <v>0</v>
      </c>
    </row>
    <row r="20" spans="1:53" x14ac:dyDescent="0.2">
      <c r="A20" s="156" t="s">
        <v>133</v>
      </c>
      <c r="B20" s="147"/>
      <c r="C20" s="147"/>
      <c r="D20" s="218"/>
      <c r="E20" s="219"/>
      <c r="F20" s="220"/>
      <c r="G20" s="221">
        <v>0</v>
      </c>
      <c r="H20" s="222"/>
      <c r="I20" s="223">
        <f t="shared" si="0"/>
        <v>0</v>
      </c>
      <c r="BA20" s="1">
        <v>0</v>
      </c>
    </row>
    <row r="21" spans="1:53" x14ac:dyDescent="0.2">
      <c r="A21" s="156" t="s">
        <v>134</v>
      </c>
      <c r="B21" s="147"/>
      <c r="C21" s="147"/>
      <c r="D21" s="218"/>
      <c r="E21" s="219"/>
      <c r="F21" s="220"/>
      <c r="G21" s="221">
        <v>0</v>
      </c>
      <c r="H21" s="222"/>
      <c r="I21" s="223">
        <f t="shared" si="0"/>
        <v>0</v>
      </c>
      <c r="BA21" s="1">
        <v>0</v>
      </c>
    </row>
    <row r="22" spans="1:53" x14ac:dyDescent="0.2">
      <c r="A22" s="156" t="s">
        <v>135</v>
      </c>
      <c r="B22" s="147"/>
      <c r="C22" s="147"/>
      <c r="D22" s="218"/>
      <c r="E22" s="219"/>
      <c r="F22" s="220"/>
      <c r="G22" s="221">
        <v>0</v>
      </c>
      <c r="H22" s="222"/>
      <c r="I22" s="223">
        <f t="shared" si="0"/>
        <v>0</v>
      </c>
      <c r="BA22" s="1">
        <v>0</v>
      </c>
    </row>
    <row r="23" spans="1:53" x14ac:dyDescent="0.2">
      <c r="A23" s="156" t="s">
        <v>136</v>
      </c>
      <c r="B23" s="147"/>
      <c r="C23" s="147"/>
      <c r="D23" s="218"/>
      <c r="E23" s="219"/>
      <c r="F23" s="220"/>
      <c r="G23" s="221">
        <v>0</v>
      </c>
      <c r="H23" s="222"/>
      <c r="I23" s="223">
        <f t="shared" si="0"/>
        <v>0</v>
      </c>
      <c r="BA23" s="1">
        <v>1</v>
      </c>
    </row>
    <row r="24" spans="1:53" x14ac:dyDescent="0.2">
      <c r="A24" s="156" t="s">
        <v>137</v>
      </c>
      <c r="B24" s="147"/>
      <c r="C24" s="147"/>
      <c r="D24" s="218"/>
      <c r="E24" s="219"/>
      <c r="F24" s="220"/>
      <c r="G24" s="221">
        <v>0</v>
      </c>
      <c r="H24" s="222"/>
      <c r="I24" s="223">
        <f t="shared" si="0"/>
        <v>0</v>
      </c>
      <c r="BA24" s="1">
        <v>1</v>
      </c>
    </row>
    <row r="25" spans="1:53" x14ac:dyDescent="0.2">
      <c r="A25" s="156" t="s">
        <v>138</v>
      </c>
      <c r="B25" s="147"/>
      <c r="C25" s="147"/>
      <c r="D25" s="218"/>
      <c r="E25" s="219"/>
      <c r="F25" s="220"/>
      <c r="G25" s="221">
        <v>0</v>
      </c>
      <c r="H25" s="222"/>
      <c r="I25" s="223">
        <f t="shared" si="0"/>
        <v>0</v>
      </c>
      <c r="BA25" s="1">
        <v>2</v>
      </c>
    </row>
    <row r="26" spans="1:53" x14ac:dyDescent="0.2">
      <c r="A26" s="156" t="s">
        <v>139</v>
      </c>
      <c r="B26" s="147"/>
      <c r="C26" s="147"/>
      <c r="D26" s="218"/>
      <c r="E26" s="219"/>
      <c r="F26" s="220"/>
      <c r="G26" s="221">
        <v>0</v>
      </c>
      <c r="H26" s="222"/>
      <c r="I26" s="223">
        <f t="shared" si="0"/>
        <v>0</v>
      </c>
      <c r="BA26" s="1">
        <v>2</v>
      </c>
    </row>
    <row r="27" spans="1:53" ht="13.5" thickBot="1" x14ac:dyDescent="0.25">
      <c r="A27" s="224"/>
      <c r="B27" s="225" t="s">
        <v>84</v>
      </c>
      <c r="C27" s="226"/>
      <c r="D27" s="227"/>
      <c r="E27" s="228"/>
      <c r="F27" s="229"/>
      <c r="G27" s="229"/>
      <c r="H27" s="325">
        <f>SUM(I19:I26)</f>
        <v>0</v>
      </c>
      <c r="I27" s="326"/>
    </row>
    <row r="29" spans="1:53" x14ac:dyDescent="0.2">
      <c r="B29" s="14"/>
      <c r="F29" s="230"/>
      <c r="G29" s="231"/>
      <c r="H29" s="231"/>
      <c r="I29" s="46"/>
    </row>
    <row r="30" spans="1:53" x14ac:dyDescent="0.2">
      <c r="F30" s="230"/>
      <c r="G30" s="231"/>
      <c r="H30" s="231"/>
      <c r="I30" s="46"/>
    </row>
    <row r="31" spans="1:53" x14ac:dyDescent="0.2">
      <c r="F31" s="230"/>
      <c r="G31" s="231"/>
      <c r="H31" s="231"/>
      <c r="I31" s="46"/>
    </row>
    <row r="32" spans="1:53" x14ac:dyDescent="0.2">
      <c r="F32" s="230"/>
      <c r="G32" s="231"/>
      <c r="H32" s="231"/>
      <c r="I32" s="46"/>
    </row>
    <row r="33" spans="6:9" x14ac:dyDescent="0.2">
      <c r="F33" s="230"/>
      <c r="G33" s="231"/>
      <c r="H33" s="231"/>
      <c r="I33" s="46"/>
    </row>
    <row r="34" spans="6:9" x14ac:dyDescent="0.2">
      <c r="F34" s="230"/>
      <c r="G34" s="231"/>
      <c r="H34" s="231"/>
      <c r="I34" s="46"/>
    </row>
    <row r="35" spans="6:9" x14ac:dyDescent="0.2">
      <c r="F35" s="230"/>
      <c r="G35" s="231"/>
      <c r="H35" s="231"/>
      <c r="I35" s="46"/>
    </row>
    <row r="36" spans="6:9" x14ac:dyDescent="0.2">
      <c r="F36" s="230"/>
      <c r="G36" s="231"/>
      <c r="H36" s="231"/>
      <c r="I36" s="46"/>
    </row>
    <row r="37" spans="6:9" x14ac:dyDescent="0.2">
      <c r="F37" s="230"/>
      <c r="G37" s="231"/>
      <c r="H37" s="231"/>
      <c r="I37" s="46"/>
    </row>
    <row r="38" spans="6:9" x14ac:dyDescent="0.2">
      <c r="F38" s="230"/>
      <c r="G38" s="231"/>
      <c r="H38" s="231"/>
      <c r="I38" s="46"/>
    </row>
    <row r="39" spans="6:9" x14ac:dyDescent="0.2">
      <c r="F39" s="230"/>
      <c r="G39" s="231"/>
      <c r="H39" s="231"/>
      <c r="I39" s="46"/>
    </row>
    <row r="40" spans="6:9" x14ac:dyDescent="0.2">
      <c r="F40" s="230"/>
      <c r="G40" s="231"/>
      <c r="H40" s="231"/>
      <c r="I40" s="46"/>
    </row>
    <row r="41" spans="6:9" x14ac:dyDescent="0.2">
      <c r="F41" s="230"/>
      <c r="G41" s="231"/>
      <c r="H41" s="231"/>
      <c r="I41" s="46"/>
    </row>
    <row r="42" spans="6:9" x14ac:dyDescent="0.2">
      <c r="F42" s="230"/>
      <c r="G42" s="231"/>
      <c r="H42" s="231"/>
      <c r="I42" s="46"/>
    </row>
    <row r="43" spans="6:9" x14ac:dyDescent="0.2">
      <c r="F43" s="230"/>
      <c r="G43" s="231"/>
      <c r="H43" s="231"/>
      <c r="I43" s="46"/>
    </row>
    <row r="44" spans="6:9" x14ac:dyDescent="0.2">
      <c r="F44" s="230"/>
      <c r="G44" s="231"/>
      <c r="H44" s="231"/>
      <c r="I44" s="46"/>
    </row>
    <row r="45" spans="6:9" x14ac:dyDescent="0.2">
      <c r="F45" s="230"/>
      <c r="G45" s="231"/>
      <c r="H45" s="231"/>
      <c r="I45" s="46"/>
    </row>
    <row r="46" spans="6:9" x14ac:dyDescent="0.2">
      <c r="F46" s="230"/>
      <c r="G46" s="231"/>
      <c r="H46" s="231"/>
      <c r="I46" s="46"/>
    </row>
    <row r="47" spans="6:9" x14ac:dyDescent="0.2">
      <c r="F47" s="230"/>
      <c r="G47" s="231"/>
      <c r="H47" s="231"/>
      <c r="I47" s="46"/>
    </row>
    <row r="48" spans="6:9" x14ac:dyDescent="0.2">
      <c r="F48" s="230"/>
      <c r="G48" s="231"/>
      <c r="H48" s="231"/>
      <c r="I48" s="46"/>
    </row>
    <row r="49" spans="6:9" x14ac:dyDescent="0.2">
      <c r="F49" s="230"/>
      <c r="G49" s="231"/>
      <c r="H49" s="231"/>
      <c r="I49" s="46"/>
    </row>
    <row r="50" spans="6:9" x14ac:dyDescent="0.2">
      <c r="F50" s="230"/>
      <c r="G50" s="231"/>
      <c r="H50" s="231"/>
      <c r="I50" s="46"/>
    </row>
    <row r="51" spans="6:9" x14ac:dyDescent="0.2">
      <c r="F51" s="230"/>
      <c r="G51" s="231"/>
      <c r="H51" s="231"/>
      <c r="I51" s="46"/>
    </row>
    <row r="52" spans="6:9" x14ac:dyDescent="0.2">
      <c r="F52" s="230"/>
      <c r="G52" s="231"/>
      <c r="H52" s="231"/>
      <c r="I52" s="46"/>
    </row>
    <row r="53" spans="6:9" x14ac:dyDescent="0.2">
      <c r="F53" s="230"/>
      <c r="G53" s="231"/>
      <c r="H53" s="231"/>
      <c r="I53" s="46"/>
    </row>
    <row r="54" spans="6:9" x14ac:dyDescent="0.2">
      <c r="F54" s="230"/>
      <c r="G54" s="231"/>
      <c r="H54" s="231"/>
      <c r="I54" s="46"/>
    </row>
    <row r="55" spans="6:9" x14ac:dyDescent="0.2">
      <c r="F55" s="230"/>
      <c r="G55" s="231"/>
      <c r="H55" s="231"/>
      <c r="I55" s="46"/>
    </row>
    <row r="56" spans="6:9" x14ac:dyDescent="0.2">
      <c r="F56" s="230"/>
      <c r="G56" s="231"/>
      <c r="H56" s="231"/>
      <c r="I56" s="46"/>
    </row>
    <row r="57" spans="6:9" x14ac:dyDescent="0.2">
      <c r="F57" s="230"/>
      <c r="G57" s="231"/>
      <c r="H57" s="231"/>
      <c r="I57" s="46"/>
    </row>
    <row r="58" spans="6:9" x14ac:dyDescent="0.2">
      <c r="F58" s="230"/>
      <c r="G58" s="231"/>
      <c r="H58" s="231"/>
      <c r="I58" s="46"/>
    </row>
    <row r="59" spans="6:9" x14ac:dyDescent="0.2">
      <c r="F59" s="230"/>
      <c r="G59" s="231"/>
      <c r="H59" s="231"/>
      <c r="I59" s="46"/>
    </row>
    <row r="60" spans="6:9" x14ac:dyDescent="0.2">
      <c r="F60" s="230"/>
      <c r="G60" s="231"/>
      <c r="H60" s="231"/>
      <c r="I60" s="46"/>
    </row>
    <row r="61" spans="6:9" x14ac:dyDescent="0.2">
      <c r="F61" s="230"/>
      <c r="G61" s="231"/>
      <c r="H61" s="231"/>
      <c r="I61" s="46"/>
    </row>
    <row r="62" spans="6:9" x14ac:dyDescent="0.2">
      <c r="F62" s="230"/>
      <c r="G62" s="231"/>
      <c r="H62" s="231"/>
      <c r="I62" s="46"/>
    </row>
    <row r="63" spans="6:9" x14ac:dyDescent="0.2">
      <c r="F63" s="230"/>
      <c r="G63" s="231"/>
      <c r="H63" s="231"/>
      <c r="I63" s="46"/>
    </row>
    <row r="64" spans="6:9" x14ac:dyDescent="0.2">
      <c r="F64" s="230"/>
      <c r="G64" s="231"/>
      <c r="H64" s="231"/>
      <c r="I64" s="46"/>
    </row>
    <row r="65" spans="6:9" x14ac:dyDescent="0.2">
      <c r="F65" s="230"/>
      <c r="G65" s="231"/>
      <c r="H65" s="231"/>
      <c r="I65" s="46"/>
    </row>
    <row r="66" spans="6:9" x14ac:dyDescent="0.2">
      <c r="F66" s="230"/>
      <c r="G66" s="231"/>
      <c r="H66" s="231"/>
      <c r="I66" s="46"/>
    </row>
    <row r="67" spans="6:9" x14ac:dyDescent="0.2">
      <c r="F67" s="230"/>
      <c r="G67" s="231"/>
      <c r="H67" s="231"/>
      <c r="I67" s="46"/>
    </row>
    <row r="68" spans="6:9" x14ac:dyDescent="0.2">
      <c r="F68" s="230"/>
      <c r="G68" s="231"/>
      <c r="H68" s="231"/>
      <c r="I68" s="46"/>
    </row>
    <row r="69" spans="6:9" x14ac:dyDescent="0.2">
      <c r="F69" s="230"/>
      <c r="G69" s="231"/>
      <c r="H69" s="231"/>
      <c r="I69" s="46"/>
    </row>
    <row r="70" spans="6:9" x14ac:dyDescent="0.2">
      <c r="F70" s="230"/>
      <c r="G70" s="231"/>
      <c r="H70" s="231"/>
      <c r="I70" s="46"/>
    </row>
    <row r="71" spans="6:9" x14ac:dyDescent="0.2">
      <c r="F71" s="230"/>
      <c r="G71" s="231"/>
      <c r="H71" s="231"/>
      <c r="I71" s="46"/>
    </row>
    <row r="72" spans="6:9" x14ac:dyDescent="0.2">
      <c r="F72" s="230"/>
      <c r="G72" s="231"/>
      <c r="H72" s="231"/>
      <c r="I72" s="46"/>
    </row>
    <row r="73" spans="6:9" x14ac:dyDescent="0.2">
      <c r="F73" s="230"/>
      <c r="G73" s="231"/>
      <c r="H73" s="231"/>
      <c r="I73" s="46"/>
    </row>
    <row r="74" spans="6:9" x14ac:dyDescent="0.2">
      <c r="F74" s="230"/>
      <c r="G74" s="231"/>
      <c r="H74" s="231"/>
      <c r="I74" s="46"/>
    </row>
    <row r="75" spans="6:9" x14ac:dyDescent="0.2">
      <c r="F75" s="230"/>
      <c r="G75" s="231"/>
      <c r="H75" s="231"/>
      <c r="I75" s="46"/>
    </row>
    <row r="76" spans="6:9" x14ac:dyDescent="0.2">
      <c r="F76" s="230"/>
      <c r="G76" s="231"/>
      <c r="H76" s="231"/>
      <c r="I76" s="46"/>
    </row>
    <row r="77" spans="6:9" x14ac:dyDescent="0.2">
      <c r="F77" s="230"/>
      <c r="G77" s="231"/>
      <c r="H77" s="231"/>
      <c r="I77" s="46"/>
    </row>
    <row r="78" spans="6:9" x14ac:dyDescent="0.2">
      <c r="F78" s="230"/>
      <c r="G78" s="231"/>
      <c r="H78" s="231"/>
      <c r="I78" s="46"/>
    </row>
  </sheetData>
  <mergeCells count="4">
    <mergeCell ref="A1:B1"/>
    <mergeCell ref="A2:B2"/>
    <mergeCell ref="G2:I2"/>
    <mergeCell ref="H27:I2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7"/>
  <dimension ref="A1:CB184"/>
  <sheetViews>
    <sheetView showGridLines="0" showZeros="0" view="pageLayout" zoomScaleNormal="100" zoomScaleSheetLayoutView="100" workbookViewId="0">
      <selection activeCell="J1" sqref="J1:J65536 K1:K65536"/>
    </sheetView>
  </sheetViews>
  <sheetFormatPr defaultRowHeight="12.75" x14ac:dyDescent="0.2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hidden="1" customWidth="1"/>
    <col min="9" max="9" width="11.5703125" style="232" hidden="1" customWidth="1"/>
    <col min="10" max="10" width="11" style="232" hidden="1" customWidth="1"/>
    <col min="11" max="11" width="10.42578125" style="232" hidden="1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 x14ac:dyDescent="0.25">
      <c r="A1" s="329" t="s">
        <v>102</v>
      </c>
      <c r="B1" s="329"/>
      <c r="C1" s="329"/>
      <c r="D1" s="329"/>
      <c r="E1" s="329"/>
      <c r="F1" s="329"/>
      <c r="G1" s="329"/>
    </row>
    <row r="2" spans="1:80" ht="14.25" customHeight="1" thickBot="1" x14ac:dyDescent="0.25">
      <c r="B2" s="233"/>
      <c r="C2" s="234"/>
      <c r="D2" s="234"/>
      <c r="E2" s="235"/>
      <c r="F2" s="234"/>
      <c r="G2" s="234"/>
    </row>
    <row r="3" spans="1:80" ht="13.5" thickTop="1" x14ac:dyDescent="0.2">
      <c r="A3" s="318" t="s">
        <v>2</v>
      </c>
      <c r="B3" s="319"/>
      <c r="C3" s="186" t="s">
        <v>105</v>
      </c>
      <c r="D3" s="236"/>
      <c r="E3" s="237" t="s">
        <v>85</v>
      </c>
      <c r="F3" s="238" t="str">
        <f>'1 06 Rek'!H1</f>
        <v>06</v>
      </c>
      <c r="G3" s="239"/>
    </row>
    <row r="4" spans="1:80" ht="13.5" thickBot="1" x14ac:dyDescent="0.25">
      <c r="A4" s="330" t="s">
        <v>76</v>
      </c>
      <c r="B4" s="321"/>
      <c r="C4" s="192" t="s">
        <v>107</v>
      </c>
      <c r="D4" s="240"/>
      <c r="E4" s="331" t="str">
        <f>'1 06 Rek'!G2</f>
        <v>Elektroinstalace - silnoproud</v>
      </c>
      <c r="F4" s="332"/>
      <c r="G4" s="333"/>
    </row>
    <row r="5" spans="1:80" ht="13.5" thickTop="1" x14ac:dyDescent="0.2">
      <c r="A5" s="241"/>
      <c r="G5" s="243"/>
    </row>
    <row r="6" spans="1:80" ht="27" customHeight="1" x14ac:dyDescent="0.2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 x14ac:dyDescent="0.2">
      <c r="A7" s="249" t="s">
        <v>97</v>
      </c>
      <c r="B7" s="250" t="s">
        <v>245</v>
      </c>
      <c r="C7" s="251" t="s">
        <v>246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 x14ac:dyDescent="0.2">
      <c r="A8" s="260">
        <v>1</v>
      </c>
      <c r="B8" s="261" t="s">
        <v>642</v>
      </c>
      <c r="C8" s="262" t="s">
        <v>643</v>
      </c>
      <c r="D8" s="263" t="s">
        <v>264</v>
      </c>
      <c r="E8" s="264">
        <v>136</v>
      </c>
      <c r="F8" s="264">
        <v>0</v>
      </c>
      <c r="G8" s="265">
        <f>E8*F8</f>
        <v>0</v>
      </c>
      <c r="H8" s="266">
        <v>1.56E-3</v>
      </c>
      <c r="I8" s="267">
        <f>E8*H8</f>
        <v>0.21215999999999999</v>
      </c>
      <c r="J8" s="266">
        <v>0</v>
      </c>
      <c r="K8" s="267">
        <f>E8*J8</f>
        <v>0</v>
      </c>
      <c r="O8" s="259">
        <v>2</v>
      </c>
      <c r="AA8" s="232">
        <v>1</v>
      </c>
      <c r="AB8" s="232">
        <v>1</v>
      </c>
      <c r="AC8" s="232">
        <v>1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1</v>
      </c>
    </row>
    <row r="9" spans="1:80" x14ac:dyDescent="0.2">
      <c r="A9" s="268"/>
      <c r="B9" s="272"/>
      <c r="C9" s="327" t="s">
        <v>644</v>
      </c>
      <c r="D9" s="328"/>
      <c r="E9" s="273">
        <v>136</v>
      </c>
      <c r="F9" s="274"/>
      <c r="G9" s="275"/>
      <c r="H9" s="276"/>
      <c r="I9" s="270"/>
      <c r="J9" s="277"/>
      <c r="K9" s="270"/>
      <c r="M9" s="271">
        <v>136</v>
      </c>
      <c r="O9" s="259"/>
    </row>
    <row r="10" spans="1:80" x14ac:dyDescent="0.2">
      <c r="A10" s="260">
        <v>2</v>
      </c>
      <c r="B10" s="261" t="s">
        <v>257</v>
      </c>
      <c r="C10" s="262" t="s">
        <v>258</v>
      </c>
      <c r="D10" s="263" t="s">
        <v>175</v>
      </c>
      <c r="E10" s="264">
        <v>1.08</v>
      </c>
      <c r="F10" s="264">
        <v>0</v>
      </c>
      <c r="G10" s="265">
        <f>E10*F10</f>
        <v>0</v>
      </c>
      <c r="H10" s="266">
        <v>8.6319999999999994E-2</v>
      </c>
      <c r="I10" s="267">
        <f>E10*H10</f>
        <v>9.3225600000000006E-2</v>
      </c>
      <c r="J10" s="266">
        <v>0</v>
      </c>
      <c r="K10" s="267">
        <f>E10*J10</f>
        <v>0</v>
      </c>
      <c r="O10" s="259">
        <v>2</v>
      </c>
      <c r="AA10" s="232">
        <v>1</v>
      </c>
      <c r="AB10" s="232">
        <v>0</v>
      </c>
      <c r="AC10" s="232">
        <v>0</v>
      </c>
      <c r="AZ10" s="232">
        <v>1</v>
      </c>
      <c r="BA10" s="232">
        <f>IF(AZ10=1,G10,0)</f>
        <v>0</v>
      </c>
      <c r="BB10" s="232">
        <f>IF(AZ10=2,G10,0)</f>
        <v>0</v>
      </c>
      <c r="BC10" s="232">
        <f>IF(AZ10=3,G10,0)</f>
        <v>0</v>
      </c>
      <c r="BD10" s="232">
        <f>IF(AZ10=4,G10,0)</f>
        <v>0</v>
      </c>
      <c r="BE10" s="232">
        <f>IF(AZ10=5,G10,0)</f>
        <v>0</v>
      </c>
      <c r="CA10" s="259">
        <v>1</v>
      </c>
      <c r="CB10" s="259">
        <v>0</v>
      </c>
    </row>
    <row r="11" spans="1:80" x14ac:dyDescent="0.2">
      <c r="A11" s="268"/>
      <c r="B11" s="269"/>
      <c r="C11" s="334"/>
      <c r="D11" s="335"/>
      <c r="E11" s="335"/>
      <c r="F11" s="335"/>
      <c r="G11" s="336"/>
      <c r="I11" s="270"/>
      <c r="K11" s="270"/>
      <c r="L11" s="271"/>
      <c r="O11" s="259">
        <v>3</v>
      </c>
    </row>
    <row r="12" spans="1:80" x14ac:dyDescent="0.2">
      <c r="A12" s="268"/>
      <c r="B12" s="272"/>
      <c r="C12" s="327" t="s">
        <v>645</v>
      </c>
      <c r="D12" s="328"/>
      <c r="E12" s="273">
        <v>1.08</v>
      </c>
      <c r="F12" s="274"/>
      <c r="G12" s="275"/>
      <c r="H12" s="276"/>
      <c r="I12" s="270"/>
      <c r="J12" s="277"/>
      <c r="K12" s="270"/>
      <c r="M12" s="271" t="s">
        <v>645</v>
      </c>
      <c r="O12" s="259"/>
    </row>
    <row r="13" spans="1:80" x14ac:dyDescent="0.2">
      <c r="A13" s="278"/>
      <c r="B13" s="279" t="s">
        <v>100</v>
      </c>
      <c r="C13" s="280" t="s">
        <v>247</v>
      </c>
      <c r="D13" s="281"/>
      <c r="E13" s="282"/>
      <c r="F13" s="283"/>
      <c r="G13" s="284">
        <f>SUM(G7:G12)</f>
        <v>0</v>
      </c>
      <c r="H13" s="285"/>
      <c r="I13" s="286">
        <f>SUM(I7:I12)</f>
        <v>0.30538559999999998</v>
      </c>
      <c r="J13" s="285"/>
      <c r="K13" s="286">
        <f>SUM(K7:K12)</f>
        <v>0</v>
      </c>
      <c r="O13" s="259">
        <v>4</v>
      </c>
      <c r="BA13" s="287">
        <f>SUM(BA7:BA12)</f>
        <v>0</v>
      </c>
      <c r="BB13" s="287">
        <f>SUM(BB7:BB12)</f>
        <v>0</v>
      </c>
      <c r="BC13" s="287">
        <f>SUM(BC7:BC12)</f>
        <v>0</v>
      </c>
      <c r="BD13" s="287">
        <f>SUM(BD7:BD12)</f>
        <v>0</v>
      </c>
      <c r="BE13" s="287">
        <f>SUM(BE7:BE12)</f>
        <v>0</v>
      </c>
    </row>
    <row r="14" spans="1:80" x14ac:dyDescent="0.2">
      <c r="A14" s="249" t="s">
        <v>97</v>
      </c>
      <c r="B14" s="250" t="s">
        <v>318</v>
      </c>
      <c r="C14" s="251" t="s">
        <v>319</v>
      </c>
      <c r="D14" s="252"/>
      <c r="E14" s="253"/>
      <c r="F14" s="253"/>
      <c r="G14" s="254"/>
      <c r="H14" s="255"/>
      <c r="I14" s="256"/>
      <c r="J14" s="257"/>
      <c r="K14" s="258"/>
      <c r="O14" s="259">
        <v>1</v>
      </c>
    </row>
    <row r="15" spans="1:80" x14ac:dyDescent="0.2">
      <c r="A15" s="260">
        <v>3</v>
      </c>
      <c r="B15" s="261" t="s">
        <v>646</v>
      </c>
      <c r="C15" s="262" t="s">
        <v>647</v>
      </c>
      <c r="D15" s="263" t="s">
        <v>290</v>
      </c>
      <c r="E15" s="264">
        <v>5</v>
      </c>
      <c r="F15" s="264">
        <v>0</v>
      </c>
      <c r="G15" s="265">
        <f>E15*F15</f>
        <v>0</v>
      </c>
      <c r="H15" s="266">
        <v>6.7000000000000002E-4</v>
      </c>
      <c r="I15" s="267">
        <f>E15*H15</f>
        <v>3.3500000000000001E-3</v>
      </c>
      <c r="J15" s="266">
        <v>-2E-3</v>
      </c>
      <c r="K15" s="267">
        <f>E15*J15</f>
        <v>-0.01</v>
      </c>
      <c r="O15" s="259">
        <v>2</v>
      </c>
      <c r="AA15" s="232">
        <v>1</v>
      </c>
      <c r="AB15" s="232">
        <v>1</v>
      </c>
      <c r="AC15" s="232">
        <v>1</v>
      </c>
      <c r="AZ15" s="232">
        <v>1</v>
      </c>
      <c r="BA15" s="232">
        <f>IF(AZ15=1,G15,0)</f>
        <v>0</v>
      </c>
      <c r="BB15" s="232">
        <f>IF(AZ15=2,G15,0)</f>
        <v>0</v>
      </c>
      <c r="BC15" s="232">
        <f>IF(AZ15=3,G15,0)</f>
        <v>0</v>
      </c>
      <c r="BD15" s="232">
        <f>IF(AZ15=4,G15,0)</f>
        <v>0</v>
      </c>
      <c r="BE15" s="232">
        <f>IF(AZ15=5,G15,0)</f>
        <v>0</v>
      </c>
      <c r="CA15" s="259">
        <v>1</v>
      </c>
      <c r="CB15" s="259">
        <v>1</v>
      </c>
    </row>
    <row r="16" spans="1:80" x14ac:dyDescent="0.2">
      <c r="A16" s="268"/>
      <c r="B16" s="269"/>
      <c r="C16" s="334" t="s">
        <v>648</v>
      </c>
      <c r="D16" s="335"/>
      <c r="E16" s="335"/>
      <c r="F16" s="335"/>
      <c r="G16" s="336"/>
      <c r="I16" s="270"/>
      <c r="K16" s="270"/>
      <c r="L16" s="271" t="s">
        <v>648</v>
      </c>
      <c r="O16" s="259">
        <v>3</v>
      </c>
    </row>
    <row r="17" spans="1:80" x14ac:dyDescent="0.2">
      <c r="A17" s="268"/>
      <c r="B17" s="272"/>
      <c r="C17" s="327" t="s">
        <v>261</v>
      </c>
      <c r="D17" s="328"/>
      <c r="E17" s="273">
        <v>5</v>
      </c>
      <c r="F17" s="274"/>
      <c r="G17" s="275"/>
      <c r="H17" s="276"/>
      <c r="I17" s="270"/>
      <c r="J17" s="277"/>
      <c r="K17" s="270"/>
      <c r="M17" s="271">
        <v>5</v>
      </c>
      <c r="O17" s="259"/>
    </row>
    <row r="18" spans="1:80" x14ac:dyDescent="0.2">
      <c r="A18" s="260">
        <v>4</v>
      </c>
      <c r="B18" s="261" t="s">
        <v>649</v>
      </c>
      <c r="C18" s="262" t="s">
        <v>650</v>
      </c>
      <c r="D18" s="263" t="s">
        <v>290</v>
      </c>
      <c r="E18" s="264">
        <v>27</v>
      </c>
      <c r="F18" s="264">
        <v>0</v>
      </c>
      <c r="G18" s="265">
        <f>E18*F18</f>
        <v>0</v>
      </c>
      <c r="H18" s="266">
        <v>0</v>
      </c>
      <c r="I18" s="267">
        <f>E18*H18</f>
        <v>0</v>
      </c>
      <c r="J18" s="266">
        <v>-2E-3</v>
      </c>
      <c r="K18" s="267">
        <f>E18*J18</f>
        <v>-5.3999999999999999E-2</v>
      </c>
      <c r="O18" s="259">
        <v>2</v>
      </c>
      <c r="AA18" s="232">
        <v>1</v>
      </c>
      <c r="AB18" s="232">
        <v>1</v>
      </c>
      <c r="AC18" s="232">
        <v>1</v>
      </c>
      <c r="AZ18" s="232">
        <v>1</v>
      </c>
      <c r="BA18" s="232">
        <f>IF(AZ18=1,G18,0)</f>
        <v>0</v>
      </c>
      <c r="BB18" s="232">
        <f>IF(AZ18=2,G18,0)</f>
        <v>0</v>
      </c>
      <c r="BC18" s="232">
        <f>IF(AZ18=3,G18,0)</f>
        <v>0</v>
      </c>
      <c r="BD18" s="232">
        <f>IF(AZ18=4,G18,0)</f>
        <v>0</v>
      </c>
      <c r="BE18" s="232">
        <f>IF(AZ18=5,G18,0)</f>
        <v>0</v>
      </c>
      <c r="CA18" s="259">
        <v>1</v>
      </c>
      <c r="CB18" s="259">
        <v>1</v>
      </c>
    </row>
    <row r="19" spans="1:80" x14ac:dyDescent="0.2">
      <c r="A19" s="268"/>
      <c r="B19" s="269"/>
      <c r="C19" s="334" t="s">
        <v>651</v>
      </c>
      <c r="D19" s="335"/>
      <c r="E19" s="335"/>
      <c r="F19" s="335"/>
      <c r="G19" s="336"/>
      <c r="I19" s="270"/>
      <c r="K19" s="270"/>
      <c r="L19" s="271" t="s">
        <v>651</v>
      </c>
      <c r="O19" s="259">
        <v>3</v>
      </c>
    </row>
    <row r="20" spans="1:80" x14ac:dyDescent="0.2">
      <c r="A20" s="260">
        <v>5</v>
      </c>
      <c r="B20" s="261" t="s">
        <v>652</v>
      </c>
      <c r="C20" s="262" t="s">
        <v>653</v>
      </c>
      <c r="D20" s="263" t="s">
        <v>264</v>
      </c>
      <c r="E20" s="264">
        <v>136</v>
      </c>
      <c r="F20" s="264">
        <v>0</v>
      </c>
      <c r="G20" s="265">
        <f>E20*F20</f>
        <v>0</v>
      </c>
      <c r="H20" s="266">
        <v>4.8999999999999998E-4</v>
      </c>
      <c r="I20" s="267">
        <f>E20*H20</f>
        <v>6.6640000000000005E-2</v>
      </c>
      <c r="J20" s="266">
        <v>-2E-3</v>
      </c>
      <c r="K20" s="267">
        <f>E20*J20</f>
        <v>-0.27200000000000002</v>
      </c>
      <c r="O20" s="259">
        <v>2</v>
      </c>
      <c r="AA20" s="232">
        <v>1</v>
      </c>
      <c r="AB20" s="232">
        <v>1</v>
      </c>
      <c r="AC20" s="232">
        <v>1</v>
      </c>
      <c r="AZ20" s="232">
        <v>1</v>
      </c>
      <c r="BA20" s="232">
        <f>IF(AZ20=1,G20,0)</f>
        <v>0</v>
      </c>
      <c r="BB20" s="232">
        <f>IF(AZ20=2,G20,0)</f>
        <v>0</v>
      </c>
      <c r="BC20" s="232">
        <f>IF(AZ20=3,G20,0)</f>
        <v>0</v>
      </c>
      <c r="BD20" s="232">
        <f>IF(AZ20=4,G20,0)</f>
        <v>0</v>
      </c>
      <c r="BE20" s="232">
        <f>IF(AZ20=5,G20,0)</f>
        <v>0</v>
      </c>
      <c r="CA20" s="259">
        <v>1</v>
      </c>
      <c r="CB20" s="259">
        <v>1</v>
      </c>
    </row>
    <row r="21" spans="1:80" x14ac:dyDescent="0.2">
      <c r="A21" s="268"/>
      <c r="B21" s="269"/>
      <c r="C21" s="334" t="s">
        <v>654</v>
      </c>
      <c r="D21" s="335"/>
      <c r="E21" s="335"/>
      <c r="F21" s="335"/>
      <c r="G21" s="336"/>
      <c r="I21" s="270"/>
      <c r="K21" s="270"/>
      <c r="L21" s="271" t="s">
        <v>654</v>
      </c>
      <c r="O21" s="259">
        <v>3</v>
      </c>
    </row>
    <row r="22" spans="1:80" x14ac:dyDescent="0.2">
      <c r="A22" s="268"/>
      <c r="B22" s="272"/>
      <c r="C22" s="327" t="s">
        <v>655</v>
      </c>
      <c r="D22" s="328"/>
      <c r="E22" s="273">
        <v>80</v>
      </c>
      <c r="F22" s="274"/>
      <c r="G22" s="275"/>
      <c r="H22" s="276"/>
      <c r="I22" s="270"/>
      <c r="J22" s="277"/>
      <c r="K22" s="270"/>
      <c r="M22" s="271" t="s">
        <v>655</v>
      </c>
      <c r="O22" s="259"/>
    </row>
    <row r="23" spans="1:80" x14ac:dyDescent="0.2">
      <c r="A23" s="268"/>
      <c r="B23" s="272"/>
      <c r="C23" s="327" t="s">
        <v>656</v>
      </c>
      <c r="D23" s="328"/>
      <c r="E23" s="273">
        <v>56</v>
      </c>
      <c r="F23" s="274"/>
      <c r="G23" s="275"/>
      <c r="H23" s="276"/>
      <c r="I23" s="270"/>
      <c r="J23" s="277"/>
      <c r="K23" s="270"/>
      <c r="M23" s="271" t="s">
        <v>656</v>
      </c>
      <c r="O23" s="259"/>
    </row>
    <row r="24" spans="1:80" x14ac:dyDescent="0.2">
      <c r="A24" s="278"/>
      <c r="B24" s="279" t="s">
        <v>100</v>
      </c>
      <c r="C24" s="280" t="s">
        <v>320</v>
      </c>
      <c r="D24" s="281"/>
      <c r="E24" s="282"/>
      <c r="F24" s="283"/>
      <c r="G24" s="284">
        <f>SUM(G14:G23)</f>
        <v>0</v>
      </c>
      <c r="H24" s="285"/>
      <c r="I24" s="286">
        <f>SUM(I14:I23)</f>
        <v>6.9990000000000011E-2</v>
      </c>
      <c r="J24" s="285"/>
      <c r="K24" s="286">
        <f>SUM(K14:K23)</f>
        <v>-0.33600000000000002</v>
      </c>
      <c r="O24" s="259">
        <v>4</v>
      </c>
      <c r="BA24" s="287">
        <f>SUM(BA14:BA23)</f>
        <v>0</v>
      </c>
      <c r="BB24" s="287">
        <f>SUM(BB14:BB23)</f>
        <v>0</v>
      </c>
      <c r="BC24" s="287">
        <f>SUM(BC14:BC23)</f>
        <v>0</v>
      </c>
      <c r="BD24" s="287">
        <f>SUM(BD14:BD23)</f>
        <v>0</v>
      </c>
      <c r="BE24" s="287">
        <f>SUM(BE14:BE23)</f>
        <v>0</v>
      </c>
    </row>
    <row r="25" spans="1:80" x14ac:dyDescent="0.2">
      <c r="A25" s="249" t="s">
        <v>97</v>
      </c>
      <c r="B25" s="250" t="s">
        <v>332</v>
      </c>
      <c r="C25" s="251" t="s">
        <v>333</v>
      </c>
      <c r="D25" s="252"/>
      <c r="E25" s="253"/>
      <c r="F25" s="253"/>
      <c r="G25" s="254"/>
      <c r="H25" s="255"/>
      <c r="I25" s="256"/>
      <c r="J25" s="257"/>
      <c r="K25" s="258"/>
      <c r="O25" s="259">
        <v>1</v>
      </c>
    </row>
    <row r="26" spans="1:80" x14ac:dyDescent="0.2">
      <c r="A26" s="260">
        <v>6</v>
      </c>
      <c r="B26" s="261" t="s">
        <v>335</v>
      </c>
      <c r="C26" s="262" t="s">
        <v>336</v>
      </c>
      <c r="D26" s="263" t="s">
        <v>217</v>
      </c>
      <c r="E26" s="264">
        <v>0.37537559999999998</v>
      </c>
      <c r="F26" s="264">
        <v>0</v>
      </c>
      <c r="G26" s="265">
        <f>E26*F26</f>
        <v>0</v>
      </c>
      <c r="H26" s="266">
        <v>0</v>
      </c>
      <c r="I26" s="267">
        <f>E26*H26</f>
        <v>0</v>
      </c>
      <c r="J26" s="266"/>
      <c r="K26" s="267">
        <f>E26*J26</f>
        <v>0</v>
      </c>
      <c r="O26" s="259">
        <v>2</v>
      </c>
      <c r="AA26" s="232">
        <v>7</v>
      </c>
      <c r="AB26" s="232">
        <v>1</v>
      </c>
      <c r="AC26" s="232">
        <v>2</v>
      </c>
      <c r="AZ26" s="232">
        <v>1</v>
      </c>
      <c r="BA26" s="232">
        <f>IF(AZ26=1,G26,0)</f>
        <v>0</v>
      </c>
      <c r="BB26" s="232">
        <f>IF(AZ26=2,G26,0)</f>
        <v>0</v>
      </c>
      <c r="BC26" s="232">
        <f>IF(AZ26=3,G26,0)</f>
        <v>0</v>
      </c>
      <c r="BD26" s="232">
        <f>IF(AZ26=4,G26,0)</f>
        <v>0</v>
      </c>
      <c r="BE26" s="232">
        <f>IF(AZ26=5,G26,0)</f>
        <v>0</v>
      </c>
      <c r="CA26" s="259">
        <v>7</v>
      </c>
      <c r="CB26" s="259">
        <v>1</v>
      </c>
    </row>
    <row r="27" spans="1:80" x14ac:dyDescent="0.2">
      <c r="A27" s="278"/>
      <c r="B27" s="279" t="s">
        <v>100</v>
      </c>
      <c r="C27" s="280" t="s">
        <v>334</v>
      </c>
      <c r="D27" s="281"/>
      <c r="E27" s="282"/>
      <c r="F27" s="283"/>
      <c r="G27" s="284">
        <f>SUM(G25:G26)</f>
        <v>0</v>
      </c>
      <c r="H27" s="285"/>
      <c r="I27" s="286">
        <f>SUM(I25:I26)</f>
        <v>0</v>
      </c>
      <c r="J27" s="285"/>
      <c r="K27" s="286">
        <f>SUM(K25:K26)</f>
        <v>0</v>
      </c>
      <c r="O27" s="259">
        <v>4</v>
      </c>
      <c r="BA27" s="287">
        <f>SUM(BA25:BA26)</f>
        <v>0</v>
      </c>
      <c r="BB27" s="287">
        <f>SUM(BB25:BB26)</f>
        <v>0</v>
      </c>
      <c r="BC27" s="287">
        <f>SUM(BC25:BC26)</f>
        <v>0</v>
      </c>
      <c r="BD27" s="287">
        <f>SUM(BD25:BD26)</f>
        <v>0</v>
      </c>
      <c r="BE27" s="287">
        <f>SUM(BE25:BE26)</f>
        <v>0</v>
      </c>
    </row>
    <row r="28" spans="1:80" x14ac:dyDescent="0.2">
      <c r="A28" s="249" t="s">
        <v>97</v>
      </c>
      <c r="B28" s="250" t="s">
        <v>349</v>
      </c>
      <c r="C28" s="251" t="s">
        <v>350</v>
      </c>
      <c r="D28" s="252"/>
      <c r="E28" s="253"/>
      <c r="F28" s="253"/>
      <c r="G28" s="254"/>
      <c r="H28" s="255"/>
      <c r="I28" s="256"/>
      <c r="J28" s="257"/>
      <c r="K28" s="258"/>
      <c r="O28" s="259">
        <v>1</v>
      </c>
    </row>
    <row r="29" spans="1:80" x14ac:dyDescent="0.2">
      <c r="A29" s="260">
        <v>7</v>
      </c>
      <c r="B29" s="261" t="s">
        <v>657</v>
      </c>
      <c r="C29" s="262" t="s">
        <v>658</v>
      </c>
      <c r="D29" s="263" t="s">
        <v>175</v>
      </c>
      <c r="E29" s="264">
        <v>2</v>
      </c>
      <c r="F29" s="264">
        <v>0</v>
      </c>
      <c r="G29" s="265">
        <f>E29*F29</f>
        <v>0</v>
      </c>
      <c r="H29" s="266">
        <v>8.4999999999999995E-4</v>
      </c>
      <c r="I29" s="267">
        <f>E29*H29</f>
        <v>1.6999999999999999E-3</v>
      </c>
      <c r="J29" s="266">
        <v>0</v>
      </c>
      <c r="K29" s="267">
        <f>E29*J29</f>
        <v>0</v>
      </c>
      <c r="O29" s="259">
        <v>2</v>
      </c>
      <c r="AA29" s="232">
        <v>1</v>
      </c>
      <c r="AB29" s="232">
        <v>7</v>
      </c>
      <c r="AC29" s="232">
        <v>7</v>
      </c>
      <c r="AZ29" s="232">
        <v>2</v>
      </c>
      <c r="BA29" s="232">
        <f>IF(AZ29=1,G29,0)</f>
        <v>0</v>
      </c>
      <c r="BB29" s="232">
        <f>IF(AZ29=2,G29,0)</f>
        <v>0</v>
      </c>
      <c r="BC29" s="232">
        <f>IF(AZ29=3,G29,0)</f>
        <v>0</v>
      </c>
      <c r="BD29" s="232">
        <f>IF(AZ29=4,G29,0)</f>
        <v>0</v>
      </c>
      <c r="BE29" s="232">
        <f>IF(AZ29=5,G29,0)</f>
        <v>0</v>
      </c>
      <c r="CA29" s="259">
        <v>1</v>
      </c>
      <c r="CB29" s="259">
        <v>7</v>
      </c>
    </row>
    <row r="30" spans="1:80" x14ac:dyDescent="0.2">
      <c r="A30" s="268"/>
      <c r="B30" s="269"/>
      <c r="C30" s="334"/>
      <c r="D30" s="335"/>
      <c r="E30" s="335"/>
      <c r="F30" s="335"/>
      <c r="G30" s="336"/>
      <c r="I30" s="270"/>
      <c r="K30" s="270"/>
      <c r="L30" s="271"/>
      <c r="O30" s="259">
        <v>3</v>
      </c>
    </row>
    <row r="31" spans="1:80" x14ac:dyDescent="0.2">
      <c r="A31" s="260">
        <v>8</v>
      </c>
      <c r="B31" s="261" t="s">
        <v>659</v>
      </c>
      <c r="C31" s="262" t="s">
        <v>660</v>
      </c>
      <c r="D31" s="263" t="s">
        <v>290</v>
      </c>
      <c r="E31" s="264">
        <v>6</v>
      </c>
      <c r="F31" s="264">
        <v>0</v>
      </c>
      <c r="G31" s="265">
        <f>E31*F31</f>
        <v>0</v>
      </c>
      <c r="H31" s="266">
        <v>1.8600000000000001E-3</v>
      </c>
      <c r="I31" s="267">
        <f>E31*H31</f>
        <v>1.116E-2</v>
      </c>
      <c r="J31" s="266">
        <v>0</v>
      </c>
      <c r="K31" s="267">
        <f>E31*J31</f>
        <v>0</v>
      </c>
      <c r="O31" s="259">
        <v>2</v>
      </c>
      <c r="AA31" s="232">
        <v>1</v>
      </c>
      <c r="AB31" s="232">
        <v>0</v>
      </c>
      <c r="AC31" s="232">
        <v>0</v>
      </c>
      <c r="AZ31" s="232">
        <v>2</v>
      </c>
      <c r="BA31" s="232">
        <f>IF(AZ31=1,G31,0)</f>
        <v>0</v>
      </c>
      <c r="BB31" s="232">
        <f>IF(AZ31=2,G31,0)</f>
        <v>0</v>
      </c>
      <c r="BC31" s="232">
        <f>IF(AZ31=3,G31,0)</f>
        <v>0</v>
      </c>
      <c r="BD31" s="232">
        <f>IF(AZ31=4,G31,0)</f>
        <v>0</v>
      </c>
      <c r="BE31" s="232">
        <f>IF(AZ31=5,G31,0)</f>
        <v>0</v>
      </c>
      <c r="CA31" s="259">
        <v>1</v>
      </c>
      <c r="CB31" s="259">
        <v>0</v>
      </c>
    </row>
    <row r="32" spans="1:80" x14ac:dyDescent="0.2">
      <c r="A32" s="268"/>
      <c r="B32" s="269"/>
      <c r="C32" s="334"/>
      <c r="D32" s="335"/>
      <c r="E32" s="335"/>
      <c r="F32" s="335"/>
      <c r="G32" s="336"/>
      <c r="I32" s="270"/>
      <c r="K32" s="270"/>
      <c r="L32" s="271"/>
      <c r="O32" s="259">
        <v>3</v>
      </c>
    </row>
    <row r="33" spans="1:80" x14ac:dyDescent="0.2">
      <c r="A33" s="278"/>
      <c r="B33" s="279" t="s">
        <v>100</v>
      </c>
      <c r="C33" s="280" t="s">
        <v>351</v>
      </c>
      <c r="D33" s="281"/>
      <c r="E33" s="282"/>
      <c r="F33" s="283"/>
      <c r="G33" s="284">
        <f>SUM(G28:G32)</f>
        <v>0</v>
      </c>
      <c r="H33" s="285"/>
      <c r="I33" s="286">
        <f>SUM(I28:I32)</f>
        <v>1.286E-2</v>
      </c>
      <c r="J33" s="285"/>
      <c r="K33" s="286">
        <f>SUM(K28:K32)</f>
        <v>0</v>
      </c>
      <c r="O33" s="259">
        <v>4</v>
      </c>
      <c r="BA33" s="287">
        <f>SUM(BA28:BA32)</f>
        <v>0</v>
      </c>
      <c r="BB33" s="287">
        <f>SUM(BB28:BB32)</f>
        <v>0</v>
      </c>
      <c r="BC33" s="287">
        <f>SUM(BC28:BC32)</f>
        <v>0</v>
      </c>
      <c r="BD33" s="287">
        <f>SUM(BD28:BD32)</f>
        <v>0</v>
      </c>
      <c r="BE33" s="287">
        <f>SUM(BE28:BE32)</f>
        <v>0</v>
      </c>
    </row>
    <row r="34" spans="1:80" x14ac:dyDescent="0.2">
      <c r="A34" s="249" t="s">
        <v>97</v>
      </c>
      <c r="B34" s="250" t="s">
        <v>661</v>
      </c>
      <c r="C34" s="251" t="s">
        <v>662</v>
      </c>
      <c r="D34" s="252"/>
      <c r="E34" s="253"/>
      <c r="F34" s="253"/>
      <c r="G34" s="254"/>
      <c r="H34" s="255"/>
      <c r="I34" s="256"/>
      <c r="J34" s="257"/>
      <c r="K34" s="258"/>
      <c r="O34" s="259">
        <v>1</v>
      </c>
    </row>
    <row r="35" spans="1:80" x14ac:dyDescent="0.2">
      <c r="A35" s="260">
        <v>9</v>
      </c>
      <c r="B35" s="261" t="s">
        <v>664</v>
      </c>
      <c r="C35" s="262" t="s">
        <v>665</v>
      </c>
      <c r="D35" s="263" t="s">
        <v>264</v>
      </c>
      <c r="E35" s="264">
        <v>20</v>
      </c>
      <c r="F35" s="264">
        <v>0</v>
      </c>
      <c r="G35" s="265">
        <f>E35*F35</f>
        <v>0</v>
      </c>
      <c r="H35" s="266">
        <v>0</v>
      </c>
      <c r="I35" s="267">
        <f>E35*H35</f>
        <v>0</v>
      </c>
      <c r="J35" s="266">
        <v>0</v>
      </c>
      <c r="K35" s="267">
        <f>E35*J35</f>
        <v>0</v>
      </c>
      <c r="O35" s="259">
        <v>2</v>
      </c>
      <c r="AA35" s="232">
        <v>1</v>
      </c>
      <c r="AB35" s="232">
        <v>9</v>
      </c>
      <c r="AC35" s="232">
        <v>9</v>
      </c>
      <c r="AZ35" s="232">
        <v>4</v>
      </c>
      <c r="BA35" s="232">
        <f>IF(AZ35=1,G35,0)</f>
        <v>0</v>
      </c>
      <c r="BB35" s="232">
        <f>IF(AZ35=2,G35,0)</f>
        <v>0</v>
      </c>
      <c r="BC35" s="232">
        <f>IF(AZ35=3,G35,0)</f>
        <v>0</v>
      </c>
      <c r="BD35" s="232">
        <f>IF(AZ35=4,G35,0)</f>
        <v>0</v>
      </c>
      <c r="BE35" s="232">
        <f>IF(AZ35=5,G35,0)</f>
        <v>0</v>
      </c>
      <c r="CA35" s="259">
        <v>1</v>
      </c>
      <c r="CB35" s="259">
        <v>9</v>
      </c>
    </row>
    <row r="36" spans="1:80" x14ac:dyDescent="0.2">
      <c r="A36" s="268"/>
      <c r="B36" s="269"/>
      <c r="C36" s="334" t="s">
        <v>666</v>
      </c>
      <c r="D36" s="335"/>
      <c r="E36" s="335"/>
      <c r="F36" s="335"/>
      <c r="G36" s="336"/>
      <c r="I36" s="270"/>
      <c r="K36" s="270"/>
      <c r="L36" s="271" t="s">
        <v>666</v>
      </c>
      <c r="O36" s="259">
        <v>3</v>
      </c>
    </row>
    <row r="37" spans="1:80" x14ac:dyDescent="0.2">
      <c r="A37" s="260">
        <v>10</v>
      </c>
      <c r="B37" s="261" t="s">
        <v>667</v>
      </c>
      <c r="C37" s="262" t="s">
        <v>668</v>
      </c>
      <c r="D37" s="263" t="s">
        <v>290</v>
      </c>
      <c r="E37" s="264">
        <v>77</v>
      </c>
      <c r="F37" s="264">
        <v>0</v>
      </c>
      <c r="G37" s="265">
        <f>E37*F37</f>
        <v>0</v>
      </c>
      <c r="H37" s="266">
        <v>0</v>
      </c>
      <c r="I37" s="267">
        <f>E37*H37</f>
        <v>0</v>
      </c>
      <c r="J37" s="266">
        <v>0</v>
      </c>
      <c r="K37" s="267">
        <f>E37*J37</f>
        <v>0</v>
      </c>
      <c r="O37" s="259">
        <v>2</v>
      </c>
      <c r="AA37" s="232">
        <v>1</v>
      </c>
      <c r="AB37" s="232">
        <v>9</v>
      </c>
      <c r="AC37" s="232">
        <v>9</v>
      </c>
      <c r="AZ37" s="232">
        <v>4</v>
      </c>
      <c r="BA37" s="232">
        <f>IF(AZ37=1,G37,0)</f>
        <v>0</v>
      </c>
      <c r="BB37" s="232">
        <f>IF(AZ37=2,G37,0)</f>
        <v>0</v>
      </c>
      <c r="BC37" s="232">
        <f>IF(AZ37=3,G37,0)</f>
        <v>0</v>
      </c>
      <c r="BD37" s="232">
        <f>IF(AZ37=4,G37,0)</f>
        <v>0</v>
      </c>
      <c r="BE37" s="232">
        <f>IF(AZ37=5,G37,0)</f>
        <v>0</v>
      </c>
      <c r="CA37" s="259">
        <v>1</v>
      </c>
      <c r="CB37" s="259">
        <v>9</v>
      </c>
    </row>
    <row r="38" spans="1:80" x14ac:dyDescent="0.2">
      <c r="A38" s="268"/>
      <c r="B38" s="272"/>
      <c r="C38" s="327" t="s">
        <v>669</v>
      </c>
      <c r="D38" s="328"/>
      <c r="E38" s="273">
        <v>5</v>
      </c>
      <c r="F38" s="274"/>
      <c r="G38" s="275"/>
      <c r="H38" s="276"/>
      <c r="I38" s="270"/>
      <c r="J38" s="277"/>
      <c r="K38" s="270"/>
      <c r="M38" s="271" t="s">
        <v>669</v>
      </c>
      <c r="O38" s="259"/>
    </row>
    <row r="39" spans="1:80" x14ac:dyDescent="0.2">
      <c r="A39" s="268"/>
      <c r="B39" s="272"/>
      <c r="C39" s="327" t="s">
        <v>670</v>
      </c>
      <c r="D39" s="328"/>
      <c r="E39" s="273">
        <v>22</v>
      </c>
      <c r="F39" s="274"/>
      <c r="G39" s="275"/>
      <c r="H39" s="276"/>
      <c r="I39" s="270"/>
      <c r="J39" s="277"/>
      <c r="K39" s="270"/>
      <c r="M39" s="271" t="s">
        <v>670</v>
      </c>
      <c r="O39" s="259"/>
    </row>
    <row r="40" spans="1:80" x14ac:dyDescent="0.2">
      <c r="A40" s="268"/>
      <c r="B40" s="272"/>
      <c r="C40" s="327" t="s">
        <v>671</v>
      </c>
      <c r="D40" s="328"/>
      <c r="E40" s="273">
        <v>45</v>
      </c>
      <c r="F40" s="274"/>
      <c r="G40" s="275"/>
      <c r="H40" s="276"/>
      <c r="I40" s="270"/>
      <c r="J40" s="277"/>
      <c r="K40" s="270"/>
      <c r="M40" s="271" t="s">
        <v>671</v>
      </c>
      <c r="O40" s="259"/>
    </row>
    <row r="41" spans="1:80" x14ac:dyDescent="0.2">
      <c r="A41" s="268"/>
      <c r="B41" s="272"/>
      <c r="C41" s="327" t="s">
        <v>672</v>
      </c>
      <c r="D41" s="328"/>
      <c r="E41" s="273">
        <v>5</v>
      </c>
      <c r="F41" s="274"/>
      <c r="G41" s="275"/>
      <c r="H41" s="276"/>
      <c r="I41" s="270"/>
      <c r="J41" s="277"/>
      <c r="K41" s="270"/>
      <c r="M41" s="271" t="s">
        <v>672</v>
      </c>
      <c r="O41" s="259"/>
    </row>
    <row r="42" spans="1:80" x14ac:dyDescent="0.2">
      <c r="A42" s="260">
        <v>11</v>
      </c>
      <c r="B42" s="261" t="s">
        <v>673</v>
      </c>
      <c r="C42" s="262" t="s">
        <v>674</v>
      </c>
      <c r="D42" s="263" t="s">
        <v>290</v>
      </c>
      <c r="E42" s="264">
        <v>8</v>
      </c>
      <c r="F42" s="264">
        <v>0</v>
      </c>
      <c r="G42" s="265">
        <f>E42*F42</f>
        <v>0</v>
      </c>
      <c r="H42" s="266">
        <v>0</v>
      </c>
      <c r="I42" s="267">
        <f>E42*H42</f>
        <v>0</v>
      </c>
      <c r="J42" s="266">
        <v>0</v>
      </c>
      <c r="K42" s="267">
        <f>E42*J42</f>
        <v>0</v>
      </c>
      <c r="O42" s="259">
        <v>2</v>
      </c>
      <c r="AA42" s="232">
        <v>1</v>
      </c>
      <c r="AB42" s="232">
        <v>9</v>
      </c>
      <c r="AC42" s="232">
        <v>9</v>
      </c>
      <c r="AZ42" s="232">
        <v>4</v>
      </c>
      <c r="BA42" s="232">
        <f>IF(AZ42=1,G42,0)</f>
        <v>0</v>
      </c>
      <c r="BB42" s="232">
        <f>IF(AZ42=2,G42,0)</f>
        <v>0</v>
      </c>
      <c r="BC42" s="232">
        <f>IF(AZ42=3,G42,0)</f>
        <v>0</v>
      </c>
      <c r="BD42" s="232">
        <f>IF(AZ42=4,G42,0)</f>
        <v>0</v>
      </c>
      <c r="BE42" s="232">
        <f>IF(AZ42=5,G42,0)</f>
        <v>0</v>
      </c>
      <c r="CA42" s="259">
        <v>1</v>
      </c>
      <c r="CB42" s="259">
        <v>9</v>
      </c>
    </row>
    <row r="43" spans="1:80" x14ac:dyDescent="0.2">
      <c r="A43" s="268"/>
      <c r="B43" s="269"/>
      <c r="C43" s="334" t="s">
        <v>675</v>
      </c>
      <c r="D43" s="335"/>
      <c r="E43" s="335"/>
      <c r="F43" s="335"/>
      <c r="G43" s="336"/>
      <c r="I43" s="270"/>
      <c r="K43" s="270"/>
      <c r="L43" s="271" t="s">
        <v>675</v>
      </c>
      <c r="O43" s="259">
        <v>3</v>
      </c>
    </row>
    <row r="44" spans="1:80" ht="22.5" x14ac:dyDescent="0.2">
      <c r="A44" s="260">
        <v>12</v>
      </c>
      <c r="B44" s="261" t="s">
        <v>676</v>
      </c>
      <c r="C44" s="262" t="s">
        <v>677</v>
      </c>
      <c r="D44" s="263" t="s">
        <v>290</v>
      </c>
      <c r="E44" s="264">
        <v>5</v>
      </c>
      <c r="F44" s="264">
        <v>0</v>
      </c>
      <c r="G44" s="265">
        <f>E44*F44</f>
        <v>0</v>
      </c>
      <c r="H44" s="266">
        <v>4.0000000000000003E-5</v>
      </c>
      <c r="I44" s="267">
        <f>E44*H44</f>
        <v>2.0000000000000001E-4</v>
      </c>
      <c r="J44" s="266">
        <v>0</v>
      </c>
      <c r="K44" s="267">
        <f>E44*J44</f>
        <v>0</v>
      </c>
      <c r="O44" s="259">
        <v>2</v>
      </c>
      <c r="AA44" s="232">
        <v>1</v>
      </c>
      <c r="AB44" s="232">
        <v>9</v>
      </c>
      <c r="AC44" s="232">
        <v>9</v>
      </c>
      <c r="AZ44" s="232">
        <v>4</v>
      </c>
      <c r="BA44" s="232">
        <f>IF(AZ44=1,G44,0)</f>
        <v>0</v>
      </c>
      <c r="BB44" s="232">
        <f>IF(AZ44=2,G44,0)</f>
        <v>0</v>
      </c>
      <c r="BC44" s="232">
        <f>IF(AZ44=3,G44,0)</f>
        <v>0</v>
      </c>
      <c r="BD44" s="232">
        <f>IF(AZ44=4,G44,0)</f>
        <v>0</v>
      </c>
      <c r="BE44" s="232">
        <f>IF(AZ44=5,G44,0)</f>
        <v>0</v>
      </c>
      <c r="CA44" s="259">
        <v>1</v>
      </c>
      <c r="CB44" s="259">
        <v>9</v>
      </c>
    </row>
    <row r="45" spans="1:80" x14ac:dyDescent="0.2">
      <c r="A45" s="268"/>
      <c r="B45" s="272"/>
      <c r="C45" s="327" t="s">
        <v>678</v>
      </c>
      <c r="D45" s="328"/>
      <c r="E45" s="273">
        <v>3</v>
      </c>
      <c r="F45" s="274"/>
      <c r="G45" s="275"/>
      <c r="H45" s="276"/>
      <c r="I45" s="270"/>
      <c r="J45" s="277"/>
      <c r="K45" s="270"/>
      <c r="M45" s="271" t="s">
        <v>678</v>
      </c>
      <c r="O45" s="259"/>
    </row>
    <row r="46" spans="1:80" x14ac:dyDescent="0.2">
      <c r="A46" s="268"/>
      <c r="B46" s="272"/>
      <c r="C46" s="327" t="s">
        <v>679</v>
      </c>
      <c r="D46" s="328"/>
      <c r="E46" s="273">
        <v>2</v>
      </c>
      <c r="F46" s="274"/>
      <c r="G46" s="275"/>
      <c r="H46" s="276"/>
      <c r="I46" s="270"/>
      <c r="J46" s="277"/>
      <c r="K46" s="270"/>
      <c r="M46" s="271" t="s">
        <v>679</v>
      </c>
      <c r="O46" s="259"/>
    </row>
    <row r="47" spans="1:80" x14ac:dyDescent="0.2">
      <c r="A47" s="260">
        <v>13</v>
      </c>
      <c r="B47" s="261" t="s">
        <v>680</v>
      </c>
      <c r="C47" s="262" t="s">
        <v>681</v>
      </c>
      <c r="D47" s="263" t="s">
        <v>290</v>
      </c>
      <c r="E47" s="264">
        <v>2</v>
      </c>
      <c r="F47" s="264">
        <v>0</v>
      </c>
      <c r="G47" s="265">
        <f>E47*F47</f>
        <v>0</v>
      </c>
      <c r="H47" s="266">
        <v>0</v>
      </c>
      <c r="I47" s="267">
        <f>E47*H47</f>
        <v>0</v>
      </c>
      <c r="J47" s="266">
        <v>0</v>
      </c>
      <c r="K47" s="267">
        <f>E47*J47</f>
        <v>0</v>
      </c>
      <c r="O47" s="259">
        <v>2</v>
      </c>
      <c r="AA47" s="232">
        <v>1</v>
      </c>
      <c r="AB47" s="232">
        <v>9</v>
      </c>
      <c r="AC47" s="232">
        <v>9</v>
      </c>
      <c r="AZ47" s="232">
        <v>4</v>
      </c>
      <c r="BA47" s="232">
        <f>IF(AZ47=1,G47,0)</f>
        <v>0</v>
      </c>
      <c r="BB47" s="232">
        <f>IF(AZ47=2,G47,0)</f>
        <v>0</v>
      </c>
      <c r="BC47" s="232">
        <f>IF(AZ47=3,G47,0)</f>
        <v>0</v>
      </c>
      <c r="BD47" s="232">
        <f>IF(AZ47=4,G47,0)</f>
        <v>0</v>
      </c>
      <c r="BE47" s="232">
        <f>IF(AZ47=5,G47,0)</f>
        <v>0</v>
      </c>
      <c r="CA47" s="259">
        <v>1</v>
      </c>
      <c r="CB47" s="259">
        <v>9</v>
      </c>
    </row>
    <row r="48" spans="1:80" x14ac:dyDescent="0.2">
      <c r="A48" s="268"/>
      <c r="B48" s="269"/>
      <c r="C48" s="334" t="s">
        <v>682</v>
      </c>
      <c r="D48" s="335"/>
      <c r="E48" s="335"/>
      <c r="F48" s="335"/>
      <c r="G48" s="336"/>
      <c r="I48" s="270"/>
      <c r="K48" s="270"/>
      <c r="L48" s="271" t="s">
        <v>682</v>
      </c>
      <c r="O48" s="259">
        <v>3</v>
      </c>
    </row>
    <row r="49" spans="1:80" ht="22.5" x14ac:dyDescent="0.2">
      <c r="A49" s="260">
        <v>14</v>
      </c>
      <c r="B49" s="261" t="s">
        <v>683</v>
      </c>
      <c r="C49" s="262" t="s">
        <v>684</v>
      </c>
      <c r="D49" s="263" t="s">
        <v>290</v>
      </c>
      <c r="E49" s="264">
        <v>4</v>
      </c>
      <c r="F49" s="264">
        <v>0</v>
      </c>
      <c r="G49" s="265">
        <f>E49*F49</f>
        <v>0</v>
      </c>
      <c r="H49" s="266">
        <v>4.0000000000000003E-5</v>
      </c>
      <c r="I49" s="267">
        <f>E49*H49</f>
        <v>1.6000000000000001E-4</v>
      </c>
      <c r="J49" s="266">
        <v>0</v>
      </c>
      <c r="K49" s="267">
        <f>E49*J49</f>
        <v>0</v>
      </c>
      <c r="O49" s="259">
        <v>2</v>
      </c>
      <c r="AA49" s="232">
        <v>1</v>
      </c>
      <c r="AB49" s="232">
        <v>9</v>
      </c>
      <c r="AC49" s="232">
        <v>9</v>
      </c>
      <c r="AZ49" s="232">
        <v>4</v>
      </c>
      <c r="BA49" s="232">
        <f>IF(AZ49=1,G49,0)</f>
        <v>0</v>
      </c>
      <c r="BB49" s="232">
        <f>IF(AZ49=2,G49,0)</f>
        <v>0</v>
      </c>
      <c r="BC49" s="232">
        <f>IF(AZ49=3,G49,0)</f>
        <v>0</v>
      </c>
      <c r="BD49" s="232">
        <f>IF(AZ49=4,G49,0)</f>
        <v>0</v>
      </c>
      <c r="BE49" s="232">
        <f>IF(AZ49=5,G49,0)</f>
        <v>0</v>
      </c>
      <c r="CA49" s="259">
        <v>1</v>
      </c>
      <c r="CB49" s="259">
        <v>9</v>
      </c>
    </row>
    <row r="50" spans="1:80" x14ac:dyDescent="0.2">
      <c r="A50" s="268"/>
      <c r="B50" s="272"/>
      <c r="C50" s="327" t="s">
        <v>685</v>
      </c>
      <c r="D50" s="328"/>
      <c r="E50" s="273">
        <v>2</v>
      </c>
      <c r="F50" s="274"/>
      <c r="G50" s="275"/>
      <c r="H50" s="276"/>
      <c r="I50" s="270"/>
      <c r="J50" s="277"/>
      <c r="K50" s="270"/>
      <c r="M50" s="271" t="s">
        <v>685</v>
      </c>
      <c r="O50" s="259"/>
    </row>
    <row r="51" spans="1:80" x14ac:dyDescent="0.2">
      <c r="A51" s="268"/>
      <c r="B51" s="272"/>
      <c r="C51" s="327" t="s">
        <v>679</v>
      </c>
      <c r="D51" s="328"/>
      <c r="E51" s="273">
        <v>2</v>
      </c>
      <c r="F51" s="274"/>
      <c r="G51" s="275"/>
      <c r="H51" s="276"/>
      <c r="I51" s="270"/>
      <c r="J51" s="277"/>
      <c r="K51" s="270"/>
      <c r="M51" s="271" t="s">
        <v>679</v>
      </c>
      <c r="O51" s="259"/>
    </row>
    <row r="52" spans="1:80" ht="22.5" x14ac:dyDescent="0.2">
      <c r="A52" s="260">
        <v>15</v>
      </c>
      <c r="B52" s="261" t="s">
        <v>686</v>
      </c>
      <c r="C52" s="262" t="s">
        <v>687</v>
      </c>
      <c r="D52" s="263" t="s">
        <v>290</v>
      </c>
      <c r="E52" s="264">
        <v>2</v>
      </c>
      <c r="F52" s="264">
        <v>0</v>
      </c>
      <c r="G52" s="265">
        <f>E52*F52</f>
        <v>0</v>
      </c>
      <c r="H52" s="266">
        <v>1.0000000000000001E-5</v>
      </c>
      <c r="I52" s="267">
        <f>E52*H52</f>
        <v>2.0000000000000002E-5</v>
      </c>
      <c r="J52" s="266">
        <v>-1.4999999999999999E-4</v>
      </c>
      <c r="K52" s="267">
        <f>E52*J52</f>
        <v>-2.9999999999999997E-4</v>
      </c>
      <c r="O52" s="259">
        <v>2</v>
      </c>
      <c r="AA52" s="232">
        <v>1</v>
      </c>
      <c r="AB52" s="232">
        <v>9</v>
      </c>
      <c r="AC52" s="232">
        <v>9</v>
      </c>
      <c r="AZ52" s="232">
        <v>4</v>
      </c>
      <c r="BA52" s="232">
        <f>IF(AZ52=1,G52,0)</f>
        <v>0</v>
      </c>
      <c r="BB52" s="232">
        <f>IF(AZ52=2,G52,0)</f>
        <v>0</v>
      </c>
      <c r="BC52" s="232">
        <f>IF(AZ52=3,G52,0)</f>
        <v>0</v>
      </c>
      <c r="BD52" s="232">
        <f>IF(AZ52=4,G52,0)</f>
        <v>0</v>
      </c>
      <c r="BE52" s="232">
        <f>IF(AZ52=5,G52,0)</f>
        <v>0</v>
      </c>
      <c r="CA52" s="259">
        <v>1</v>
      </c>
      <c r="CB52" s="259">
        <v>9</v>
      </c>
    </row>
    <row r="53" spans="1:80" x14ac:dyDescent="0.2">
      <c r="A53" s="268"/>
      <c r="B53" s="269"/>
      <c r="C53" s="334" t="s">
        <v>688</v>
      </c>
      <c r="D53" s="335"/>
      <c r="E53" s="335"/>
      <c r="F53" s="335"/>
      <c r="G53" s="336"/>
      <c r="I53" s="270"/>
      <c r="K53" s="270"/>
      <c r="L53" s="271" t="s">
        <v>688</v>
      </c>
      <c r="O53" s="259">
        <v>3</v>
      </c>
    </row>
    <row r="54" spans="1:80" x14ac:dyDescent="0.2">
      <c r="A54" s="260">
        <v>16</v>
      </c>
      <c r="B54" s="261" t="s">
        <v>689</v>
      </c>
      <c r="C54" s="262" t="s">
        <v>690</v>
      </c>
      <c r="D54" s="263" t="s">
        <v>290</v>
      </c>
      <c r="E54" s="264">
        <v>39</v>
      </c>
      <c r="F54" s="264">
        <v>0</v>
      </c>
      <c r="G54" s="265">
        <f>E54*F54</f>
        <v>0</v>
      </c>
      <c r="H54" s="266">
        <v>0</v>
      </c>
      <c r="I54" s="267">
        <f>E54*H54</f>
        <v>0</v>
      </c>
      <c r="J54" s="266">
        <v>0</v>
      </c>
      <c r="K54" s="267">
        <f>E54*J54</f>
        <v>0</v>
      </c>
      <c r="O54" s="259">
        <v>2</v>
      </c>
      <c r="AA54" s="232">
        <v>1</v>
      </c>
      <c r="AB54" s="232">
        <v>9</v>
      </c>
      <c r="AC54" s="232">
        <v>9</v>
      </c>
      <c r="AZ54" s="232">
        <v>4</v>
      </c>
      <c r="BA54" s="232">
        <f>IF(AZ54=1,G54,0)</f>
        <v>0</v>
      </c>
      <c r="BB54" s="232">
        <f>IF(AZ54=2,G54,0)</f>
        <v>0</v>
      </c>
      <c r="BC54" s="232">
        <f>IF(AZ54=3,G54,0)</f>
        <v>0</v>
      </c>
      <c r="BD54" s="232">
        <f>IF(AZ54=4,G54,0)</f>
        <v>0</v>
      </c>
      <c r="BE54" s="232">
        <f>IF(AZ54=5,G54,0)</f>
        <v>0</v>
      </c>
      <c r="CA54" s="259">
        <v>1</v>
      </c>
      <c r="CB54" s="259">
        <v>9</v>
      </c>
    </row>
    <row r="55" spans="1:80" x14ac:dyDescent="0.2">
      <c r="A55" s="268"/>
      <c r="B55" s="269"/>
      <c r="C55" s="334" t="s">
        <v>691</v>
      </c>
      <c r="D55" s="335"/>
      <c r="E55" s="335"/>
      <c r="F55" s="335"/>
      <c r="G55" s="336"/>
      <c r="I55" s="270"/>
      <c r="K55" s="270"/>
      <c r="L55" s="271" t="s">
        <v>691</v>
      </c>
      <c r="O55" s="259">
        <v>3</v>
      </c>
    </row>
    <row r="56" spans="1:80" x14ac:dyDescent="0.2">
      <c r="A56" s="268"/>
      <c r="B56" s="272"/>
      <c r="C56" s="327" t="s">
        <v>692</v>
      </c>
      <c r="D56" s="328"/>
      <c r="E56" s="273">
        <v>7</v>
      </c>
      <c r="F56" s="274"/>
      <c r="G56" s="275"/>
      <c r="H56" s="276"/>
      <c r="I56" s="270"/>
      <c r="J56" s="277"/>
      <c r="K56" s="270"/>
      <c r="M56" s="298">
        <v>9.1298611111111114</v>
      </c>
      <c r="O56" s="259"/>
    </row>
    <row r="57" spans="1:80" x14ac:dyDescent="0.2">
      <c r="A57" s="268"/>
      <c r="B57" s="272"/>
      <c r="C57" s="327" t="s">
        <v>693</v>
      </c>
      <c r="D57" s="328"/>
      <c r="E57" s="273">
        <v>19</v>
      </c>
      <c r="F57" s="274"/>
      <c r="G57" s="275"/>
      <c r="H57" s="276"/>
      <c r="I57" s="270"/>
      <c r="J57" s="277"/>
      <c r="K57" s="270"/>
      <c r="M57" s="298">
        <v>9.5131944444444443</v>
      </c>
      <c r="O57" s="259"/>
    </row>
    <row r="58" spans="1:80" x14ac:dyDescent="0.2">
      <c r="A58" s="268"/>
      <c r="B58" s="272"/>
      <c r="C58" s="327" t="s">
        <v>694</v>
      </c>
      <c r="D58" s="328"/>
      <c r="E58" s="273">
        <v>8</v>
      </c>
      <c r="F58" s="274"/>
      <c r="G58" s="275"/>
      <c r="H58" s="276"/>
      <c r="I58" s="270"/>
      <c r="J58" s="277"/>
      <c r="K58" s="270"/>
      <c r="M58" s="298">
        <v>10.463888888888889</v>
      </c>
      <c r="O58" s="259"/>
    </row>
    <row r="59" spans="1:80" x14ac:dyDescent="0.2">
      <c r="A59" s="268"/>
      <c r="B59" s="272"/>
      <c r="C59" s="327" t="s">
        <v>695</v>
      </c>
      <c r="D59" s="328"/>
      <c r="E59" s="273">
        <v>5</v>
      </c>
      <c r="F59" s="274"/>
      <c r="G59" s="275"/>
      <c r="H59" s="276"/>
      <c r="I59" s="270"/>
      <c r="J59" s="277"/>
      <c r="K59" s="270"/>
      <c r="M59" s="298">
        <v>9.3368055555555554</v>
      </c>
      <c r="O59" s="259"/>
    </row>
    <row r="60" spans="1:80" ht="22.5" x14ac:dyDescent="0.2">
      <c r="A60" s="260">
        <v>17</v>
      </c>
      <c r="B60" s="261" t="s">
        <v>696</v>
      </c>
      <c r="C60" s="262" t="s">
        <v>697</v>
      </c>
      <c r="D60" s="263" t="s">
        <v>290</v>
      </c>
      <c r="E60" s="264">
        <v>15</v>
      </c>
      <c r="F60" s="264">
        <v>0</v>
      </c>
      <c r="G60" s="265">
        <f>E60*F60</f>
        <v>0</v>
      </c>
      <c r="H60" s="266">
        <v>1.4999999999999999E-4</v>
      </c>
      <c r="I60" s="267">
        <f>E60*H60</f>
        <v>2.2499999999999998E-3</v>
      </c>
      <c r="J60" s="266">
        <v>0</v>
      </c>
      <c r="K60" s="267">
        <f>E60*J60</f>
        <v>0</v>
      </c>
      <c r="O60" s="259">
        <v>2</v>
      </c>
      <c r="AA60" s="232">
        <v>1</v>
      </c>
      <c r="AB60" s="232">
        <v>9</v>
      </c>
      <c r="AC60" s="232">
        <v>9</v>
      </c>
      <c r="AZ60" s="232">
        <v>4</v>
      </c>
      <c r="BA60" s="232">
        <f>IF(AZ60=1,G60,0)</f>
        <v>0</v>
      </c>
      <c r="BB60" s="232">
        <f>IF(AZ60=2,G60,0)</f>
        <v>0</v>
      </c>
      <c r="BC60" s="232">
        <f>IF(AZ60=3,G60,0)</f>
        <v>0</v>
      </c>
      <c r="BD60" s="232">
        <f>IF(AZ60=4,G60,0)</f>
        <v>0</v>
      </c>
      <c r="BE60" s="232">
        <f>IF(AZ60=5,G60,0)</f>
        <v>0</v>
      </c>
      <c r="CA60" s="259">
        <v>1</v>
      </c>
      <c r="CB60" s="259">
        <v>9</v>
      </c>
    </row>
    <row r="61" spans="1:80" ht="22.5" x14ac:dyDescent="0.2">
      <c r="A61" s="260">
        <v>18</v>
      </c>
      <c r="B61" s="261" t="s">
        <v>698</v>
      </c>
      <c r="C61" s="262" t="s">
        <v>699</v>
      </c>
      <c r="D61" s="263" t="s">
        <v>290</v>
      </c>
      <c r="E61" s="264">
        <v>3</v>
      </c>
      <c r="F61" s="264">
        <v>0</v>
      </c>
      <c r="G61" s="265">
        <f>E61*F61</f>
        <v>0</v>
      </c>
      <c r="H61" s="266">
        <v>1.2E-4</v>
      </c>
      <c r="I61" s="267">
        <f>E61*H61</f>
        <v>3.6000000000000002E-4</v>
      </c>
      <c r="J61" s="266">
        <v>0</v>
      </c>
      <c r="K61" s="267">
        <f>E61*J61</f>
        <v>0</v>
      </c>
      <c r="O61" s="259">
        <v>2</v>
      </c>
      <c r="AA61" s="232">
        <v>1</v>
      </c>
      <c r="AB61" s="232">
        <v>9</v>
      </c>
      <c r="AC61" s="232">
        <v>9</v>
      </c>
      <c r="AZ61" s="232">
        <v>4</v>
      </c>
      <c r="BA61" s="232">
        <f>IF(AZ61=1,G61,0)</f>
        <v>0</v>
      </c>
      <c r="BB61" s="232">
        <f>IF(AZ61=2,G61,0)</f>
        <v>0</v>
      </c>
      <c r="BC61" s="232">
        <f>IF(AZ61=3,G61,0)</f>
        <v>0</v>
      </c>
      <c r="BD61" s="232">
        <f>IF(AZ61=4,G61,0)</f>
        <v>0</v>
      </c>
      <c r="BE61" s="232">
        <f>IF(AZ61=5,G61,0)</f>
        <v>0</v>
      </c>
      <c r="CA61" s="259">
        <v>1</v>
      </c>
      <c r="CB61" s="259">
        <v>9</v>
      </c>
    </row>
    <row r="62" spans="1:80" ht="22.5" x14ac:dyDescent="0.2">
      <c r="A62" s="260">
        <v>19</v>
      </c>
      <c r="B62" s="261" t="s">
        <v>700</v>
      </c>
      <c r="C62" s="262" t="s">
        <v>701</v>
      </c>
      <c r="D62" s="263" t="s">
        <v>290</v>
      </c>
      <c r="E62" s="264">
        <v>4</v>
      </c>
      <c r="F62" s="264">
        <v>0</v>
      </c>
      <c r="G62" s="265">
        <f>E62*F62</f>
        <v>0</v>
      </c>
      <c r="H62" s="266">
        <v>0</v>
      </c>
      <c r="I62" s="267">
        <f>E62*H62</f>
        <v>0</v>
      </c>
      <c r="J62" s="266">
        <v>0</v>
      </c>
      <c r="K62" s="267">
        <f>E62*J62</f>
        <v>0</v>
      </c>
      <c r="O62" s="259">
        <v>2</v>
      </c>
      <c r="AA62" s="232">
        <v>1</v>
      </c>
      <c r="AB62" s="232">
        <v>9</v>
      </c>
      <c r="AC62" s="232">
        <v>9</v>
      </c>
      <c r="AZ62" s="232">
        <v>4</v>
      </c>
      <c r="BA62" s="232">
        <f>IF(AZ62=1,G62,0)</f>
        <v>0</v>
      </c>
      <c r="BB62" s="232">
        <f>IF(AZ62=2,G62,0)</f>
        <v>0</v>
      </c>
      <c r="BC62" s="232">
        <f>IF(AZ62=3,G62,0)</f>
        <v>0</v>
      </c>
      <c r="BD62" s="232">
        <f>IF(AZ62=4,G62,0)</f>
        <v>0</v>
      </c>
      <c r="BE62" s="232">
        <f>IF(AZ62=5,G62,0)</f>
        <v>0</v>
      </c>
      <c r="CA62" s="259">
        <v>1</v>
      </c>
      <c r="CB62" s="259">
        <v>9</v>
      </c>
    </row>
    <row r="63" spans="1:80" x14ac:dyDescent="0.2">
      <c r="A63" s="268"/>
      <c r="B63" s="269"/>
      <c r="C63" s="334" t="s">
        <v>702</v>
      </c>
      <c r="D63" s="335"/>
      <c r="E63" s="335"/>
      <c r="F63" s="335"/>
      <c r="G63" s="336"/>
      <c r="I63" s="270"/>
      <c r="K63" s="270"/>
      <c r="L63" s="271" t="s">
        <v>702</v>
      </c>
      <c r="O63" s="259">
        <v>3</v>
      </c>
    </row>
    <row r="64" spans="1:80" x14ac:dyDescent="0.2">
      <c r="A64" s="260">
        <v>20</v>
      </c>
      <c r="B64" s="261" t="s">
        <v>703</v>
      </c>
      <c r="C64" s="262" t="s">
        <v>704</v>
      </c>
      <c r="D64" s="263" t="s">
        <v>290</v>
      </c>
      <c r="E64" s="264">
        <v>2</v>
      </c>
      <c r="F64" s="264">
        <v>0</v>
      </c>
      <c r="G64" s="265">
        <f>E64*F64</f>
        <v>0</v>
      </c>
      <c r="H64" s="266">
        <v>0</v>
      </c>
      <c r="I64" s="267">
        <f>E64*H64</f>
        <v>0</v>
      </c>
      <c r="J64" s="266">
        <v>0</v>
      </c>
      <c r="K64" s="267">
        <f>E64*J64</f>
        <v>0</v>
      </c>
      <c r="O64" s="259">
        <v>2</v>
      </c>
      <c r="AA64" s="232">
        <v>1</v>
      </c>
      <c r="AB64" s="232">
        <v>9</v>
      </c>
      <c r="AC64" s="232">
        <v>9</v>
      </c>
      <c r="AZ64" s="232">
        <v>4</v>
      </c>
      <c r="BA64" s="232">
        <f>IF(AZ64=1,G64,0)</f>
        <v>0</v>
      </c>
      <c r="BB64" s="232">
        <f>IF(AZ64=2,G64,0)</f>
        <v>0</v>
      </c>
      <c r="BC64" s="232">
        <f>IF(AZ64=3,G64,0)</f>
        <v>0</v>
      </c>
      <c r="BD64" s="232">
        <f>IF(AZ64=4,G64,0)</f>
        <v>0</v>
      </c>
      <c r="BE64" s="232">
        <f>IF(AZ64=5,G64,0)</f>
        <v>0</v>
      </c>
      <c r="CA64" s="259">
        <v>1</v>
      </c>
      <c r="CB64" s="259">
        <v>9</v>
      </c>
    </row>
    <row r="65" spans="1:80" x14ac:dyDescent="0.2">
      <c r="A65" s="268"/>
      <c r="B65" s="269"/>
      <c r="C65" s="334" t="s">
        <v>705</v>
      </c>
      <c r="D65" s="335"/>
      <c r="E65" s="335"/>
      <c r="F65" s="335"/>
      <c r="G65" s="336"/>
      <c r="I65" s="270"/>
      <c r="K65" s="270"/>
      <c r="L65" s="271" t="s">
        <v>705</v>
      </c>
      <c r="O65" s="259">
        <v>3</v>
      </c>
    </row>
    <row r="66" spans="1:80" x14ac:dyDescent="0.2">
      <c r="A66" s="268"/>
      <c r="B66" s="269"/>
      <c r="C66" s="334" t="s">
        <v>706</v>
      </c>
      <c r="D66" s="335"/>
      <c r="E66" s="335"/>
      <c r="F66" s="335"/>
      <c r="G66" s="336"/>
      <c r="I66" s="270"/>
      <c r="K66" s="270"/>
      <c r="L66" s="271" t="s">
        <v>706</v>
      </c>
      <c r="O66" s="259">
        <v>3</v>
      </c>
    </row>
    <row r="67" spans="1:80" x14ac:dyDescent="0.2">
      <c r="A67" s="260">
        <v>21</v>
      </c>
      <c r="B67" s="261" t="s">
        <v>707</v>
      </c>
      <c r="C67" s="262" t="s">
        <v>708</v>
      </c>
      <c r="D67" s="263" t="s">
        <v>290</v>
      </c>
      <c r="E67" s="264">
        <v>36</v>
      </c>
      <c r="F67" s="264">
        <v>0</v>
      </c>
      <c r="G67" s="265">
        <f>E67*F67</f>
        <v>0</v>
      </c>
      <c r="H67" s="266">
        <v>0</v>
      </c>
      <c r="I67" s="267">
        <f>E67*H67</f>
        <v>0</v>
      </c>
      <c r="J67" s="266">
        <v>0</v>
      </c>
      <c r="K67" s="267">
        <f>E67*J67</f>
        <v>0</v>
      </c>
      <c r="O67" s="259">
        <v>2</v>
      </c>
      <c r="AA67" s="232">
        <v>1</v>
      </c>
      <c r="AB67" s="232">
        <v>9</v>
      </c>
      <c r="AC67" s="232">
        <v>9</v>
      </c>
      <c r="AZ67" s="232">
        <v>4</v>
      </c>
      <c r="BA67" s="232">
        <f>IF(AZ67=1,G67,0)</f>
        <v>0</v>
      </c>
      <c r="BB67" s="232">
        <f>IF(AZ67=2,G67,0)</f>
        <v>0</v>
      </c>
      <c r="BC67" s="232">
        <f>IF(AZ67=3,G67,0)</f>
        <v>0</v>
      </c>
      <c r="BD67" s="232">
        <f>IF(AZ67=4,G67,0)</f>
        <v>0</v>
      </c>
      <c r="BE67" s="232">
        <f>IF(AZ67=5,G67,0)</f>
        <v>0</v>
      </c>
      <c r="CA67" s="259">
        <v>1</v>
      </c>
      <c r="CB67" s="259">
        <v>9</v>
      </c>
    </row>
    <row r="68" spans="1:80" x14ac:dyDescent="0.2">
      <c r="A68" s="268"/>
      <c r="B68" s="269"/>
      <c r="C68" s="334" t="s">
        <v>709</v>
      </c>
      <c r="D68" s="335"/>
      <c r="E68" s="335"/>
      <c r="F68" s="335"/>
      <c r="G68" s="336"/>
      <c r="I68" s="270"/>
      <c r="K68" s="270"/>
      <c r="L68" s="271" t="s">
        <v>709</v>
      </c>
      <c r="O68" s="259">
        <v>3</v>
      </c>
    </row>
    <row r="69" spans="1:80" x14ac:dyDescent="0.2">
      <c r="A69" s="268"/>
      <c r="B69" s="272"/>
      <c r="C69" s="327" t="s">
        <v>710</v>
      </c>
      <c r="D69" s="328"/>
      <c r="E69" s="273">
        <v>20</v>
      </c>
      <c r="F69" s="274"/>
      <c r="G69" s="275"/>
      <c r="H69" s="276"/>
      <c r="I69" s="270"/>
      <c r="J69" s="277"/>
      <c r="K69" s="270"/>
      <c r="M69" s="271" t="s">
        <v>710</v>
      </c>
      <c r="O69" s="259"/>
    </row>
    <row r="70" spans="1:80" x14ac:dyDescent="0.2">
      <c r="A70" s="268"/>
      <c r="B70" s="272"/>
      <c r="C70" s="327" t="s">
        <v>711</v>
      </c>
      <c r="D70" s="328"/>
      <c r="E70" s="273">
        <v>16</v>
      </c>
      <c r="F70" s="274"/>
      <c r="G70" s="275"/>
      <c r="H70" s="276"/>
      <c r="I70" s="270"/>
      <c r="J70" s="277"/>
      <c r="K70" s="270"/>
      <c r="M70" s="271" t="s">
        <v>711</v>
      </c>
      <c r="O70" s="259"/>
    </row>
    <row r="71" spans="1:80" x14ac:dyDescent="0.2">
      <c r="A71" s="260">
        <v>22</v>
      </c>
      <c r="B71" s="261" t="s">
        <v>712</v>
      </c>
      <c r="C71" s="262" t="s">
        <v>713</v>
      </c>
      <c r="D71" s="263" t="s">
        <v>714</v>
      </c>
      <c r="E71" s="264">
        <v>16</v>
      </c>
      <c r="F71" s="264">
        <v>0</v>
      </c>
      <c r="G71" s="265">
        <f>E71*F71</f>
        <v>0</v>
      </c>
      <c r="H71" s="266">
        <v>0</v>
      </c>
      <c r="I71" s="267">
        <f>E71*H71</f>
        <v>0</v>
      </c>
      <c r="J71" s="266">
        <v>0</v>
      </c>
      <c r="K71" s="267">
        <f>E71*J71</f>
        <v>0</v>
      </c>
      <c r="O71" s="259">
        <v>2</v>
      </c>
      <c r="AA71" s="232">
        <v>1</v>
      </c>
      <c r="AB71" s="232">
        <v>9</v>
      </c>
      <c r="AC71" s="232">
        <v>9</v>
      </c>
      <c r="AZ71" s="232">
        <v>4</v>
      </c>
      <c r="BA71" s="232">
        <f>IF(AZ71=1,G71,0)</f>
        <v>0</v>
      </c>
      <c r="BB71" s="232">
        <f>IF(AZ71=2,G71,0)</f>
        <v>0</v>
      </c>
      <c r="BC71" s="232">
        <f>IF(AZ71=3,G71,0)</f>
        <v>0</v>
      </c>
      <c r="BD71" s="232">
        <f>IF(AZ71=4,G71,0)</f>
        <v>0</v>
      </c>
      <c r="BE71" s="232">
        <f>IF(AZ71=5,G71,0)</f>
        <v>0</v>
      </c>
      <c r="CA71" s="259">
        <v>1</v>
      </c>
      <c r="CB71" s="259">
        <v>9</v>
      </c>
    </row>
    <row r="72" spans="1:80" x14ac:dyDescent="0.2">
      <c r="A72" s="268"/>
      <c r="B72" s="269"/>
      <c r="C72" s="334" t="s">
        <v>715</v>
      </c>
      <c r="D72" s="335"/>
      <c r="E72" s="335"/>
      <c r="F72" s="335"/>
      <c r="G72" s="336"/>
      <c r="I72" s="270"/>
      <c r="K72" s="270"/>
      <c r="L72" s="271" t="s">
        <v>715</v>
      </c>
      <c r="O72" s="259">
        <v>3</v>
      </c>
    </row>
    <row r="73" spans="1:80" ht="22.5" x14ac:dyDescent="0.2">
      <c r="A73" s="260">
        <v>23</v>
      </c>
      <c r="B73" s="261" t="s">
        <v>716</v>
      </c>
      <c r="C73" s="262" t="s">
        <v>717</v>
      </c>
      <c r="D73" s="263" t="s">
        <v>264</v>
      </c>
      <c r="E73" s="264">
        <v>210</v>
      </c>
      <c r="F73" s="264">
        <v>0</v>
      </c>
      <c r="G73" s="265">
        <f>E73*F73</f>
        <v>0</v>
      </c>
      <c r="H73" s="266">
        <v>1.7000000000000001E-4</v>
      </c>
      <c r="I73" s="267">
        <f>E73*H73</f>
        <v>3.5700000000000003E-2</v>
      </c>
      <c r="J73" s="266">
        <v>0</v>
      </c>
      <c r="K73" s="267">
        <f>E73*J73</f>
        <v>0</v>
      </c>
      <c r="O73" s="259">
        <v>2</v>
      </c>
      <c r="AA73" s="232">
        <v>1</v>
      </c>
      <c r="AB73" s="232">
        <v>9</v>
      </c>
      <c r="AC73" s="232">
        <v>9</v>
      </c>
      <c r="AZ73" s="232">
        <v>4</v>
      </c>
      <c r="BA73" s="232">
        <f>IF(AZ73=1,G73,0)</f>
        <v>0</v>
      </c>
      <c r="BB73" s="232">
        <f>IF(AZ73=2,G73,0)</f>
        <v>0</v>
      </c>
      <c r="BC73" s="232">
        <f>IF(AZ73=3,G73,0)</f>
        <v>0</v>
      </c>
      <c r="BD73" s="232">
        <f>IF(AZ73=4,G73,0)</f>
        <v>0</v>
      </c>
      <c r="BE73" s="232">
        <f>IF(AZ73=5,G73,0)</f>
        <v>0</v>
      </c>
      <c r="CA73" s="259">
        <v>1</v>
      </c>
      <c r="CB73" s="259">
        <v>9</v>
      </c>
    </row>
    <row r="74" spans="1:80" ht="22.5" x14ac:dyDescent="0.2">
      <c r="A74" s="260">
        <v>24</v>
      </c>
      <c r="B74" s="261" t="s">
        <v>718</v>
      </c>
      <c r="C74" s="262" t="s">
        <v>719</v>
      </c>
      <c r="D74" s="263" t="s">
        <v>264</v>
      </c>
      <c r="E74" s="264">
        <v>115</v>
      </c>
      <c r="F74" s="264">
        <v>0</v>
      </c>
      <c r="G74" s="265">
        <f>E74*F74</f>
        <v>0</v>
      </c>
      <c r="H74" s="266">
        <v>2.3000000000000001E-4</v>
      </c>
      <c r="I74" s="267">
        <f>E74*H74</f>
        <v>2.6450000000000001E-2</v>
      </c>
      <c r="J74" s="266">
        <v>0</v>
      </c>
      <c r="K74" s="267">
        <f>E74*J74</f>
        <v>0</v>
      </c>
      <c r="O74" s="259">
        <v>2</v>
      </c>
      <c r="AA74" s="232">
        <v>1</v>
      </c>
      <c r="AB74" s="232">
        <v>9</v>
      </c>
      <c r="AC74" s="232">
        <v>9</v>
      </c>
      <c r="AZ74" s="232">
        <v>4</v>
      </c>
      <c r="BA74" s="232">
        <f>IF(AZ74=1,G74,0)</f>
        <v>0</v>
      </c>
      <c r="BB74" s="232">
        <f>IF(AZ74=2,G74,0)</f>
        <v>0</v>
      </c>
      <c r="BC74" s="232">
        <f>IF(AZ74=3,G74,0)</f>
        <v>0</v>
      </c>
      <c r="BD74" s="232">
        <f>IF(AZ74=4,G74,0)</f>
        <v>0</v>
      </c>
      <c r="BE74" s="232">
        <f>IF(AZ74=5,G74,0)</f>
        <v>0</v>
      </c>
      <c r="CA74" s="259">
        <v>1</v>
      </c>
      <c r="CB74" s="259">
        <v>9</v>
      </c>
    </row>
    <row r="75" spans="1:80" ht="22.5" x14ac:dyDescent="0.2">
      <c r="A75" s="260">
        <v>25</v>
      </c>
      <c r="B75" s="261" t="s">
        <v>720</v>
      </c>
      <c r="C75" s="262" t="s">
        <v>721</v>
      </c>
      <c r="D75" s="263" t="s">
        <v>264</v>
      </c>
      <c r="E75" s="264">
        <v>40</v>
      </c>
      <c r="F75" s="264">
        <v>0</v>
      </c>
      <c r="G75" s="265">
        <f>E75*F75</f>
        <v>0</v>
      </c>
      <c r="H75" s="266">
        <v>2.2000000000000001E-4</v>
      </c>
      <c r="I75" s="267">
        <f>E75*H75</f>
        <v>8.8000000000000005E-3</v>
      </c>
      <c r="J75" s="266">
        <v>0</v>
      </c>
      <c r="K75" s="267">
        <f>E75*J75</f>
        <v>0</v>
      </c>
      <c r="O75" s="259">
        <v>2</v>
      </c>
      <c r="AA75" s="232">
        <v>1</v>
      </c>
      <c r="AB75" s="232">
        <v>9</v>
      </c>
      <c r="AC75" s="232">
        <v>9</v>
      </c>
      <c r="AZ75" s="232">
        <v>4</v>
      </c>
      <c r="BA75" s="232">
        <f>IF(AZ75=1,G75,0)</f>
        <v>0</v>
      </c>
      <c r="BB75" s="232">
        <f>IF(AZ75=2,G75,0)</f>
        <v>0</v>
      </c>
      <c r="BC75" s="232">
        <f>IF(AZ75=3,G75,0)</f>
        <v>0</v>
      </c>
      <c r="BD75" s="232">
        <f>IF(AZ75=4,G75,0)</f>
        <v>0</v>
      </c>
      <c r="BE75" s="232">
        <f>IF(AZ75=5,G75,0)</f>
        <v>0</v>
      </c>
      <c r="CA75" s="259">
        <v>1</v>
      </c>
      <c r="CB75" s="259">
        <v>9</v>
      </c>
    </row>
    <row r="76" spans="1:80" x14ac:dyDescent="0.2">
      <c r="A76" s="268"/>
      <c r="B76" s="269"/>
      <c r="C76" s="334" t="s">
        <v>722</v>
      </c>
      <c r="D76" s="335"/>
      <c r="E76" s="335"/>
      <c r="F76" s="335"/>
      <c r="G76" s="336"/>
      <c r="I76" s="270"/>
      <c r="K76" s="270"/>
      <c r="L76" s="271" t="s">
        <v>722</v>
      </c>
      <c r="O76" s="259">
        <v>3</v>
      </c>
    </row>
    <row r="77" spans="1:80" x14ac:dyDescent="0.2">
      <c r="A77" s="260">
        <v>26</v>
      </c>
      <c r="B77" s="261" t="s">
        <v>723</v>
      </c>
      <c r="C77" s="262" t="s">
        <v>724</v>
      </c>
      <c r="D77" s="263" t="s">
        <v>290</v>
      </c>
      <c r="E77" s="264">
        <v>1</v>
      </c>
      <c r="F77" s="264">
        <v>0</v>
      </c>
      <c r="G77" s="265">
        <f>E77*F77</f>
        <v>0</v>
      </c>
      <c r="H77" s="266">
        <v>1.5E-3</v>
      </c>
      <c r="I77" s="267">
        <f>E77*H77</f>
        <v>1.5E-3</v>
      </c>
      <c r="J77" s="266"/>
      <c r="K77" s="267">
        <f>E77*J77</f>
        <v>0</v>
      </c>
      <c r="O77" s="259">
        <v>2</v>
      </c>
      <c r="AA77" s="232">
        <v>3</v>
      </c>
      <c r="AB77" s="232">
        <v>9</v>
      </c>
      <c r="AC77" s="232" t="s">
        <v>723</v>
      </c>
      <c r="AZ77" s="232">
        <v>3</v>
      </c>
      <c r="BA77" s="232">
        <f>IF(AZ77=1,G77,0)</f>
        <v>0</v>
      </c>
      <c r="BB77" s="232">
        <f>IF(AZ77=2,G77,0)</f>
        <v>0</v>
      </c>
      <c r="BC77" s="232">
        <f>IF(AZ77=3,G77,0)</f>
        <v>0</v>
      </c>
      <c r="BD77" s="232">
        <f>IF(AZ77=4,G77,0)</f>
        <v>0</v>
      </c>
      <c r="BE77" s="232">
        <f>IF(AZ77=5,G77,0)</f>
        <v>0</v>
      </c>
      <c r="CA77" s="259">
        <v>3</v>
      </c>
      <c r="CB77" s="259">
        <v>9</v>
      </c>
    </row>
    <row r="78" spans="1:80" x14ac:dyDescent="0.2">
      <c r="A78" s="268"/>
      <c r="B78" s="269"/>
      <c r="C78" s="334" t="s">
        <v>725</v>
      </c>
      <c r="D78" s="335"/>
      <c r="E78" s="335"/>
      <c r="F78" s="335"/>
      <c r="G78" s="336"/>
      <c r="I78" s="270"/>
      <c r="K78" s="270"/>
      <c r="L78" s="271" t="s">
        <v>725</v>
      </c>
      <c r="O78" s="259">
        <v>3</v>
      </c>
    </row>
    <row r="79" spans="1:80" x14ac:dyDescent="0.2">
      <c r="A79" s="260">
        <v>27</v>
      </c>
      <c r="B79" s="261" t="s">
        <v>726</v>
      </c>
      <c r="C79" s="262" t="s">
        <v>727</v>
      </c>
      <c r="D79" s="263" t="s">
        <v>290</v>
      </c>
      <c r="E79" s="264">
        <v>14</v>
      </c>
      <c r="F79" s="264">
        <v>0</v>
      </c>
      <c r="G79" s="265">
        <f>E79*F79</f>
        <v>0</v>
      </c>
      <c r="H79" s="266">
        <v>0</v>
      </c>
      <c r="I79" s="267">
        <f>E79*H79</f>
        <v>0</v>
      </c>
      <c r="J79" s="266"/>
      <c r="K79" s="267">
        <f>E79*J79</f>
        <v>0</v>
      </c>
      <c r="O79" s="259">
        <v>2</v>
      </c>
      <c r="AA79" s="232">
        <v>3</v>
      </c>
      <c r="AB79" s="232">
        <v>9</v>
      </c>
      <c r="AC79" s="232">
        <v>34561401</v>
      </c>
      <c r="AZ79" s="232">
        <v>3</v>
      </c>
      <c r="BA79" s="232">
        <f>IF(AZ79=1,G79,0)</f>
        <v>0</v>
      </c>
      <c r="BB79" s="232">
        <f>IF(AZ79=2,G79,0)</f>
        <v>0</v>
      </c>
      <c r="BC79" s="232">
        <f>IF(AZ79=3,G79,0)</f>
        <v>0</v>
      </c>
      <c r="BD79" s="232">
        <f>IF(AZ79=4,G79,0)</f>
        <v>0</v>
      </c>
      <c r="BE79" s="232">
        <f>IF(AZ79=5,G79,0)</f>
        <v>0</v>
      </c>
      <c r="CA79" s="259">
        <v>3</v>
      </c>
      <c r="CB79" s="259">
        <v>9</v>
      </c>
    </row>
    <row r="80" spans="1:80" x14ac:dyDescent="0.2">
      <c r="A80" s="260">
        <v>28</v>
      </c>
      <c r="B80" s="261" t="s">
        <v>728</v>
      </c>
      <c r="C80" s="262" t="s">
        <v>729</v>
      </c>
      <c r="D80" s="263" t="s">
        <v>290</v>
      </c>
      <c r="E80" s="264">
        <v>20</v>
      </c>
      <c r="F80" s="264">
        <v>0</v>
      </c>
      <c r="G80" s="265">
        <f>E80*F80</f>
        <v>0</v>
      </c>
      <c r="H80" s="266">
        <v>0</v>
      </c>
      <c r="I80" s="267">
        <f>E80*H80</f>
        <v>0</v>
      </c>
      <c r="J80" s="266"/>
      <c r="K80" s="267">
        <f>E80*J80</f>
        <v>0</v>
      </c>
      <c r="O80" s="259">
        <v>2</v>
      </c>
      <c r="AA80" s="232">
        <v>3</v>
      </c>
      <c r="AB80" s="232">
        <v>9</v>
      </c>
      <c r="AC80" s="232">
        <v>34561406</v>
      </c>
      <c r="AZ80" s="232">
        <v>3</v>
      </c>
      <c r="BA80" s="232">
        <f>IF(AZ80=1,G80,0)</f>
        <v>0</v>
      </c>
      <c r="BB80" s="232">
        <f>IF(AZ80=2,G80,0)</f>
        <v>0</v>
      </c>
      <c r="BC80" s="232">
        <f>IF(AZ80=3,G80,0)</f>
        <v>0</v>
      </c>
      <c r="BD80" s="232">
        <f>IF(AZ80=4,G80,0)</f>
        <v>0</v>
      </c>
      <c r="BE80" s="232">
        <f>IF(AZ80=5,G80,0)</f>
        <v>0</v>
      </c>
      <c r="CA80" s="259">
        <v>3</v>
      </c>
      <c r="CB80" s="259">
        <v>9</v>
      </c>
    </row>
    <row r="81" spans="1:80" x14ac:dyDescent="0.2">
      <c r="A81" s="260">
        <v>29</v>
      </c>
      <c r="B81" s="261" t="s">
        <v>730</v>
      </c>
      <c r="C81" s="262" t="s">
        <v>731</v>
      </c>
      <c r="D81" s="263" t="s">
        <v>290</v>
      </c>
      <c r="E81" s="264">
        <v>20</v>
      </c>
      <c r="F81" s="264">
        <v>0</v>
      </c>
      <c r="G81" s="265">
        <f>E81*F81</f>
        <v>0</v>
      </c>
      <c r="H81" s="266">
        <v>0</v>
      </c>
      <c r="I81" s="267">
        <f>E81*H81</f>
        <v>0</v>
      </c>
      <c r="J81" s="266"/>
      <c r="K81" s="267">
        <f>E81*J81</f>
        <v>0</v>
      </c>
      <c r="O81" s="259">
        <v>2</v>
      </c>
      <c r="AA81" s="232">
        <v>3</v>
      </c>
      <c r="AB81" s="232">
        <v>9</v>
      </c>
      <c r="AC81" s="232">
        <v>34561412</v>
      </c>
      <c r="AZ81" s="232">
        <v>3</v>
      </c>
      <c r="BA81" s="232">
        <f>IF(AZ81=1,G81,0)</f>
        <v>0</v>
      </c>
      <c r="BB81" s="232">
        <f>IF(AZ81=2,G81,0)</f>
        <v>0</v>
      </c>
      <c r="BC81" s="232">
        <f>IF(AZ81=3,G81,0)</f>
        <v>0</v>
      </c>
      <c r="BD81" s="232">
        <f>IF(AZ81=4,G81,0)</f>
        <v>0</v>
      </c>
      <c r="BE81" s="232">
        <f>IF(AZ81=5,G81,0)</f>
        <v>0</v>
      </c>
      <c r="CA81" s="259">
        <v>3</v>
      </c>
      <c r="CB81" s="259">
        <v>9</v>
      </c>
    </row>
    <row r="82" spans="1:80" x14ac:dyDescent="0.2">
      <c r="A82" s="260">
        <v>30</v>
      </c>
      <c r="B82" s="261" t="s">
        <v>732</v>
      </c>
      <c r="C82" s="262" t="s">
        <v>733</v>
      </c>
      <c r="D82" s="263" t="s">
        <v>264</v>
      </c>
      <c r="E82" s="264">
        <v>20</v>
      </c>
      <c r="F82" s="264">
        <v>0</v>
      </c>
      <c r="G82" s="265">
        <f>E82*F82</f>
        <v>0</v>
      </c>
      <c r="H82" s="266">
        <v>6.0000000000000002E-5</v>
      </c>
      <c r="I82" s="267">
        <f>E82*H82</f>
        <v>1.2000000000000001E-3</v>
      </c>
      <c r="J82" s="266"/>
      <c r="K82" s="267">
        <f>E82*J82</f>
        <v>0</v>
      </c>
      <c r="O82" s="259">
        <v>2</v>
      </c>
      <c r="AA82" s="232">
        <v>3</v>
      </c>
      <c r="AB82" s="232">
        <v>9</v>
      </c>
      <c r="AC82" s="232">
        <v>34571050</v>
      </c>
      <c r="AZ82" s="232">
        <v>3</v>
      </c>
      <c r="BA82" s="232">
        <f>IF(AZ82=1,G82,0)</f>
        <v>0</v>
      </c>
      <c r="BB82" s="232">
        <f>IF(AZ82=2,G82,0)</f>
        <v>0</v>
      </c>
      <c r="BC82" s="232">
        <f>IF(AZ82=3,G82,0)</f>
        <v>0</v>
      </c>
      <c r="BD82" s="232">
        <f>IF(AZ82=4,G82,0)</f>
        <v>0</v>
      </c>
      <c r="BE82" s="232">
        <f>IF(AZ82=5,G82,0)</f>
        <v>0</v>
      </c>
      <c r="CA82" s="259">
        <v>3</v>
      </c>
      <c r="CB82" s="259">
        <v>9</v>
      </c>
    </row>
    <row r="83" spans="1:80" x14ac:dyDescent="0.2">
      <c r="A83" s="260">
        <v>31</v>
      </c>
      <c r="B83" s="261" t="s">
        <v>734</v>
      </c>
      <c r="C83" s="262" t="s">
        <v>735</v>
      </c>
      <c r="D83" s="263" t="s">
        <v>290</v>
      </c>
      <c r="E83" s="264">
        <v>16</v>
      </c>
      <c r="F83" s="264">
        <v>0</v>
      </c>
      <c r="G83" s="265">
        <f>E83*F83</f>
        <v>0</v>
      </c>
      <c r="H83" s="266">
        <v>0</v>
      </c>
      <c r="I83" s="267">
        <f>E83*H83</f>
        <v>0</v>
      </c>
      <c r="J83" s="266"/>
      <c r="K83" s="267">
        <f>E83*J83</f>
        <v>0</v>
      </c>
      <c r="O83" s="259">
        <v>2</v>
      </c>
      <c r="AA83" s="232">
        <v>3</v>
      </c>
      <c r="AB83" s="232">
        <v>1</v>
      </c>
      <c r="AC83" s="232" t="s">
        <v>734</v>
      </c>
      <c r="AZ83" s="232">
        <v>3</v>
      </c>
      <c r="BA83" s="232">
        <f>IF(AZ83=1,G83,0)</f>
        <v>0</v>
      </c>
      <c r="BB83" s="232">
        <f>IF(AZ83=2,G83,0)</f>
        <v>0</v>
      </c>
      <c r="BC83" s="232">
        <f>IF(AZ83=3,G83,0)</f>
        <v>0</v>
      </c>
      <c r="BD83" s="232">
        <f>IF(AZ83=4,G83,0)</f>
        <v>0</v>
      </c>
      <c r="BE83" s="232">
        <f>IF(AZ83=5,G83,0)</f>
        <v>0</v>
      </c>
      <c r="CA83" s="259">
        <v>3</v>
      </c>
      <c r="CB83" s="259">
        <v>1</v>
      </c>
    </row>
    <row r="84" spans="1:80" x14ac:dyDescent="0.2">
      <c r="A84" s="268"/>
      <c r="B84" s="269"/>
      <c r="C84" s="334" t="s">
        <v>736</v>
      </c>
      <c r="D84" s="335"/>
      <c r="E84" s="335"/>
      <c r="F84" s="335"/>
      <c r="G84" s="336"/>
      <c r="I84" s="270"/>
      <c r="K84" s="270"/>
      <c r="L84" s="271" t="s">
        <v>736</v>
      </c>
      <c r="O84" s="259">
        <v>3</v>
      </c>
    </row>
    <row r="85" spans="1:80" x14ac:dyDescent="0.2">
      <c r="A85" s="260">
        <v>32</v>
      </c>
      <c r="B85" s="261" t="s">
        <v>737</v>
      </c>
      <c r="C85" s="262" t="s">
        <v>738</v>
      </c>
      <c r="D85" s="263" t="s">
        <v>290</v>
      </c>
      <c r="E85" s="264">
        <v>4</v>
      </c>
      <c r="F85" s="264">
        <v>0</v>
      </c>
      <c r="G85" s="265">
        <f>E85*F85</f>
        <v>0</v>
      </c>
      <c r="H85" s="266">
        <v>0</v>
      </c>
      <c r="I85" s="267">
        <f>E85*H85</f>
        <v>0</v>
      </c>
      <c r="J85" s="266"/>
      <c r="K85" s="267">
        <f>E85*J85</f>
        <v>0</v>
      </c>
      <c r="O85" s="259">
        <v>2</v>
      </c>
      <c r="AA85" s="232">
        <v>3</v>
      </c>
      <c r="AB85" s="232">
        <v>1</v>
      </c>
      <c r="AC85" s="232" t="s">
        <v>737</v>
      </c>
      <c r="AZ85" s="232">
        <v>3</v>
      </c>
      <c r="BA85" s="232">
        <f>IF(AZ85=1,G85,0)</f>
        <v>0</v>
      </c>
      <c r="BB85" s="232">
        <f>IF(AZ85=2,G85,0)</f>
        <v>0</v>
      </c>
      <c r="BC85" s="232">
        <f>IF(AZ85=3,G85,0)</f>
        <v>0</v>
      </c>
      <c r="BD85" s="232">
        <f>IF(AZ85=4,G85,0)</f>
        <v>0</v>
      </c>
      <c r="BE85" s="232">
        <f>IF(AZ85=5,G85,0)</f>
        <v>0</v>
      </c>
      <c r="CA85" s="259">
        <v>3</v>
      </c>
      <c r="CB85" s="259">
        <v>1</v>
      </c>
    </row>
    <row r="86" spans="1:80" x14ac:dyDescent="0.2">
      <c r="A86" s="268"/>
      <c r="B86" s="269"/>
      <c r="C86" s="334" t="s">
        <v>736</v>
      </c>
      <c r="D86" s="335"/>
      <c r="E86" s="335"/>
      <c r="F86" s="335"/>
      <c r="G86" s="336"/>
      <c r="I86" s="270"/>
      <c r="K86" s="270"/>
      <c r="L86" s="271" t="s">
        <v>736</v>
      </c>
      <c r="O86" s="259">
        <v>3</v>
      </c>
    </row>
    <row r="87" spans="1:80" x14ac:dyDescent="0.2">
      <c r="A87" s="278"/>
      <c r="B87" s="279" t="s">
        <v>100</v>
      </c>
      <c r="C87" s="280" t="s">
        <v>663</v>
      </c>
      <c r="D87" s="281"/>
      <c r="E87" s="282"/>
      <c r="F87" s="283"/>
      <c r="G87" s="284">
        <f>SUM(G34:G86)</f>
        <v>0</v>
      </c>
      <c r="H87" s="285"/>
      <c r="I87" s="286">
        <f>SUM(I34:I86)</f>
        <v>7.6640000000000014E-2</v>
      </c>
      <c r="J87" s="285"/>
      <c r="K87" s="286">
        <f>SUM(K34:K86)</f>
        <v>-2.9999999999999997E-4</v>
      </c>
      <c r="O87" s="259">
        <v>4</v>
      </c>
      <c r="BA87" s="287">
        <f>SUM(BA34:BA86)</f>
        <v>0</v>
      </c>
      <c r="BB87" s="287">
        <f>SUM(BB34:BB86)</f>
        <v>0</v>
      </c>
      <c r="BC87" s="287">
        <f>SUM(BC34:BC86)</f>
        <v>0</v>
      </c>
      <c r="BD87" s="287">
        <f>SUM(BD34:BD86)</f>
        <v>0</v>
      </c>
      <c r="BE87" s="287">
        <f>SUM(BE34:BE86)</f>
        <v>0</v>
      </c>
    </row>
    <row r="88" spans="1:80" x14ac:dyDescent="0.2">
      <c r="A88" s="249" t="s">
        <v>97</v>
      </c>
      <c r="B88" s="250" t="s">
        <v>739</v>
      </c>
      <c r="C88" s="251" t="s">
        <v>740</v>
      </c>
      <c r="D88" s="252"/>
      <c r="E88" s="253"/>
      <c r="F88" s="253"/>
      <c r="G88" s="254"/>
      <c r="H88" s="255"/>
      <c r="I88" s="256"/>
      <c r="J88" s="257"/>
      <c r="K88" s="258"/>
      <c r="O88" s="259">
        <v>1</v>
      </c>
    </row>
    <row r="89" spans="1:80" x14ac:dyDescent="0.2">
      <c r="A89" s="260">
        <v>33</v>
      </c>
      <c r="B89" s="261" t="s">
        <v>742</v>
      </c>
      <c r="C89" s="262" t="s">
        <v>743</v>
      </c>
      <c r="D89" s="263" t="s">
        <v>290</v>
      </c>
      <c r="E89" s="264">
        <v>16</v>
      </c>
      <c r="F89" s="264">
        <v>0</v>
      </c>
      <c r="G89" s="265">
        <f>E89*F89</f>
        <v>0</v>
      </c>
      <c r="H89" s="266">
        <v>0</v>
      </c>
      <c r="I89" s="267">
        <f>E89*H89</f>
        <v>0</v>
      </c>
      <c r="J89" s="266">
        <v>0</v>
      </c>
      <c r="K89" s="267">
        <f>E89*J89</f>
        <v>0</v>
      </c>
      <c r="O89" s="259">
        <v>2</v>
      </c>
      <c r="AA89" s="232">
        <v>1</v>
      </c>
      <c r="AB89" s="232">
        <v>9</v>
      </c>
      <c r="AC89" s="232">
        <v>9</v>
      </c>
      <c r="AZ89" s="232">
        <v>4</v>
      </c>
      <c r="BA89" s="232">
        <f>IF(AZ89=1,G89,0)</f>
        <v>0</v>
      </c>
      <c r="BB89" s="232">
        <f>IF(AZ89=2,G89,0)</f>
        <v>0</v>
      </c>
      <c r="BC89" s="232">
        <f>IF(AZ89=3,G89,0)</f>
        <v>0</v>
      </c>
      <c r="BD89" s="232">
        <f>IF(AZ89=4,G89,0)</f>
        <v>0</v>
      </c>
      <c r="BE89" s="232">
        <f>IF(AZ89=5,G89,0)</f>
        <v>0</v>
      </c>
      <c r="CA89" s="259">
        <v>1</v>
      </c>
      <c r="CB89" s="259">
        <v>9</v>
      </c>
    </row>
    <row r="90" spans="1:80" x14ac:dyDescent="0.2">
      <c r="A90" s="268"/>
      <c r="B90" s="269"/>
      <c r="C90" s="334" t="s">
        <v>744</v>
      </c>
      <c r="D90" s="335"/>
      <c r="E90" s="335"/>
      <c r="F90" s="335"/>
      <c r="G90" s="336"/>
      <c r="I90" s="270"/>
      <c r="K90" s="270"/>
      <c r="L90" s="271" t="s">
        <v>744</v>
      </c>
      <c r="O90" s="259">
        <v>3</v>
      </c>
    </row>
    <row r="91" spans="1:80" x14ac:dyDescent="0.2">
      <c r="A91" s="260">
        <v>34</v>
      </c>
      <c r="B91" s="261" t="s">
        <v>745</v>
      </c>
      <c r="C91" s="262" t="s">
        <v>746</v>
      </c>
      <c r="D91" s="263" t="s">
        <v>290</v>
      </c>
      <c r="E91" s="264">
        <v>2</v>
      </c>
      <c r="F91" s="264">
        <v>0</v>
      </c>
      <c r="G91" s="265">
        <f>E91*F91</f>
        <v>0</v>
      </c>
      <c r="H91" s="266">
        <v>0</v>
      </c>
      <c r="I91" s="267">
        <f>E91*H91</f>
        <v>0</v>
      </c>
      <c r="J91" s="266">
        <v>0</v>
      </c>
      <c r="K91" s="267">
        <f>E91*J91</f>
        <v>0</v>
      </c>
      <c r="O91" s="259">
        <v>2</v>
      </c>
      <c r="AA91" s="232">
        <v>1</v>
      </c>
      <c r="AB91" s="232">
        <v>9</v>
      </c>
      <c r="AC91" s="232">
        <v>9</v>
      </c>
      <c r="AZ91" s="232">
        <v>4</v>
      </c>
      <c r="BA91" s="232">
        <f>IF(AZ91=1,G91,0)</f>
        <v>0</v>
      </c>
      <c r="BB91" s="232">
        <f>IF(AZ91=2,G91,0)</f>
        <v>0</v>
      </c>
      <c r="BC91" s="232">
        <f>IF(AZ91=3,G91,0)</f>
        <v>0</v>
      </c>
      <c r="BD91" s="232">
        <f>IF(AZ91=4,G91,0)</f>
        <v>0</v>
      </c>
      <c r="BE91" s="232">
        <f>IF(AZ91=5,G91,0)</f>
        <v>0</v>
      </c>
      <c r="CA91" s="259">
        <v>1</v>
      </c>
      <c r="CB91" s="259">
        <v>9</v>
      </c>
    </row>
    <row r="92" spans="1:80" x14ac:dyDescent="0.2">
      <c r="A92" s="268"/>
      <c r="B92" s="269"/>
      <c r="C92" s="334" t="s">
        <v>747</v>
      </c>
      <c r="D92" s="335"/>
      <c r="E92" s="335"/>
      <c r="F92" s="335"/>
      <c r="G92" s="336"/>
      <c r="I92" s="270"/>
      <c r="K92" s="270"/>
      <c r="L92" s="271" t="s">
        <v>747</v>
      </c>
      <c r="O92" s="259">
        <v>3</v>
      </c>
    </row>
    <row r="93" spans="1:80" x14ac:dyDescent="0.2">
      <c r="A93" s="278"/>
      <c r="B93" s="279" t="s">
        <v>100</v>
      </c>
      <c r="C93" s="280" t="s">
        <v>741</v>
      </c>
      <c r="D93" s="281"/>
      <c r="E93" s="282"/>
      <c r="F93" s="283"/>
      <c r="G93" s="284">
        <f>SUM(G88:G92)</f>
        <v>0</v>
      </c>
      <c r="H93" s="285"/>
      <c r="I93" s="286">
        <f>SUM(I88:I92)</f>
        <v>0</v>
      </c>
      <c r="J93" s="285"/>
      <c r="K93" s="286">
        <f>SUM(K88:K92)</f>
        <v>0</v>
      </c>
      <c r="O93" s="259">
        <v>4</v>
      </c>
      <c r="BA93" s="287">
        <f>SUM(BA88:BA92)</f>
        <v>0</v>
      </c>
      <c r="BB93" s="287">
        <f>SUM(BB88:BB92)</f>
        <v>0</v>
      </c>
      <c r="BC93" s="287">
        <f>SUM(BC88:BC92)</f>
        <v>0</v>
      </c>
      <c r="BD93" s="287">
        <f>SUM(BD88:BD92)</f>
        <v>0</v>
      </c>
      <c r="BE93" s="287">
        <f>SUM(BE88:BE92)</f>
        <v>0</v>
      </c>
    </row>
    <row r="94" spans="1:80" x14ac:dyDescent="0.2">
      <c r="A94" s="249" t="s">
        <v>97</v>
      </c>
      <c r="B94" s="250" t="s">
        <v>513</v>
      </c>
      <c r="C94" s="251" t="s">
        <v>514</v>
      </c>
      <c r="D94" s="252"/>
      <c r="E94" s="253"/>
      <c r="F94" s="253"/>
      <c r="G94" s="254"/>
      <c r="H94" s="255"/>
      <c r="I94" s="256"/>
      <c r="J94" s="257"/>
      <c r="K94" s="258"/>
      <c r="O94" s="259">
        <v>1</v>
      </c>
    </row>
    <row r="95" spans="1:80" x14ac:dyDescent="0.2">
      <c r="A95" s="260">
        <v>35</v>
      </c>
      <c r="B95" s="261" t="s">
        <v>516</v>
      </c>
      <c r="C95" s="262" t="s">
        <v>517</v>
      </c>
      <c r="D95" s="263" t="s">
        <v>217</v>
      </c>
      <c r="E95" s="264">
        <v>0.33629999999999999</v>
      </c>
      <c r="F95" s="264">
        <v>0</v>
      </c>
      <c r="G95" s="265">
        <f>E95*F95</f>
        <v>0</v>
      </c>
      <c r="H95" s="266">
        <v>0</v>
      </c>
      <c r="I95" s="267">
        <f>E95*H95</f>
        <v>0</v>
      </c>
      <c r="J95" s="266"/>
      <c r="K95" s="267">
        <f>E95*J95</f>
        <v>0</v>
      </c>
      <c r="O95" s="259">
        <v>2</v>
      </c>
      <c r="AA95" s="232">
        <v>8</v>
      </c>
      <c r="AB95" s="232">
        <v>0</v>
      </c>
      <c r="AC95" s="232">
        <v>3</v>
      </c>
      <c r="AZ95" s="232">
        <v>1</v>
      </c>
      <c r="BA95" s="232">
        <f>IF(AZ95=1,G95,0)</f>
        <v>0</v>
      </c>
      <c r="BB95" s="232">
        <f>IF(AZ95=2,G95,0)</f>
        <v>0</v>
      </c>
      <c r="BC95" s="232">
        <f>IF(AZ95=3,G95,0)</f>
        <v>0</v>
      </c>
      <c r="BD95" s="232">
        <f>IF(AZ95=4,G95,0)</f>
        <v>0</v>
      </c>
      <c r="BE95" s="232">
        <f>IF(AZ95=5,G95,0)</f>
        <v>0</v>
      </c>
      <c r="CA95" s="259">
        <v>8</v>
      </c>
      <c r="CB95" s="259">
        <v>0</v>
      </c>
    </row>
    <row r="96" spans="1:80" x14ac:dyDescent="0.2">
      <c r="A96" s="268"/>
      <c r="B96" s="269"/>
      <c r="C96" s="334" t="s">
        <v>518</v>
      </c>
      <c r="D96" s="335"/>
      <c r="E96" s="335"/>
      <c r="F96" s="335"/>
      <c r="G96" s="336"/>
      <c r="I96" s="270"/>
      <c r="K96" s="270"/>
      <c r="L96" s="271" t="s">
        <v>518</v>
      </c>
      <c r="O96" s="259">
        <v>3</v>
      </c>
    </row>
    <row r="97" spans="1:80" x14ac:dyDescent="0.2">
      <c r="A97" s="260">
        <v>36</v>
      </c>
      <c r="B97" s="261" t="s">
        <v>519</v>
      </c>
      <c r="C97" s="262" t="s">
        <v>520</v>
      </c>
      <c r="D97" s="263" t="s">
        <v>217</v>
      </c>
      <c r="E97" s="264">
        <v>0.67259999999999998</v>
      </c>
      <c r="F97" s="264">
        <v>0</v>
      </c>
      <c r="G97" s="265">
        <f>E97*F97</f>
        <v>0</v>
      </c>
      <c r="H97" s="266">
        <v>0</v>
      </c>
      <c r="I97" s="267">
        <f>E97*H97</f>
        <v>0</v>
      </c>
      <c r="J97" s="266"/>
      <c r="K97" s="267">
        <f>E97*J97</f>
        <v>0</v>
      </c>
      <c r="O97" s="259">
        <v>2</v>
      </c>
      <c r="AA97" s="232">
        <v>8</v>
      </c>
      <c r="AB97" s="232">
        <v>0</v>
      </c>
      <c r="AC97" s="232">
        <v>3</v>
      </c>
      <c r="AZ97" s="232">
        <v>1</v>
      </c>
      <c r="BA97" s="232">
        <f>IF(AZ97=1,G97,0)</f>
        <v>0</v>
      </c>
      <c r="BB97" s="232">
        <f>IF(AZ97=2,G97,0)</f>
        <v>0</v>
      </c>
      <c r="BC97" s="232">
        <f>IF(AZ97=3,G97,0)</f>
        <v>0</v>
      </c>
      <c r="BD97" s="232">
        <f>IF(AZ97=4,G97,0)</f>
        <v>0</v>
      </c>
      <c r="BE97" s="232">
        <f>IF(AZ97=5,G97,0)</f>
        <v>0</v>
      </c>
      <c r="CA97" s="259">
        <v>8</v>
      </c>
      <c r="CB97" s="259">
        <v>0</v>
      </c>
    </row>
    <row r="98" spans="1:80" x14ac:dyDescent="0.2">
      <c r="A98" s="268"/>
      <c r="B98" s="269"/>
      <c r="C98" s="334" t="s">
        <v>518</v>
      </c>
      <c r="D98" s="335"/>
      <c r="E98" s="335"/>
      <c r="F98" s="335"/>
      <c r="G98" s="336"/>
      <c r="I98" s="270"/>
      <c r="K98" s="270"/>
      <c r="L98" s="271" t="s">
        <v>518</v>
      </c>
      <c r="O98" s="259">
        <v>3</v>
      </c>
    </row>
    <row r="99" spans="1:80" x14ac:dyDescent="0.2">
      <c r="A99" s="260">
        <v>37</v>
      </c>
      <c r="B99" s="261" t="s">
        <v>521</v>
      </c>
      <c r="C99" s="262" t="s">
        <v>522</v>
      </c>
      <c r="D99" s="263" t="s">
        <v>217</v>
      </c>
      <c r="E99" s="264">
        <v>0.33629999999999999</v>
      </c>
      <c r="F99" s="264">
        <v>0</v>
      </c>
      <c r="G99" s="265">
        <f>E99*F99</f>
        <v>0</v>
      </c>
      <c r="H99" s="266">
        <v>0</v>
      </c>
      <c r="I99" s="267">
        <f>E99*H99</f>
        <v>0</v>
      </c>
      <c r="J99" s="266"/>
      <c r="K99" s="267">
        <f>E99*J99</f>
        <v>0</v>
      </c>
      <c r="O99" s="259">
        <v>2</v>
      </c>
      <c r="AA99" s="232">
        <v>8</v>
      </c>
      <c r="AB99" s="232">
        <v>0</v>
      </c>
      <c r="AC99" s="232">
        <v>3</v>
      </c>
      <c r="AZ99" s="232">
        <v>1</v>
      </c>
      <c r="BA99" s="232">
        <f>IF(AZ99=1,G99,0)</f>
        <v>0</v>
      </c>
      <c r="BB99" s="232">
        <f>IF(AZ99=2,G99,0)</f>
        <v>0</v>
      </c>
      <c r="BC99" s="232">
        <f>IF(AZ99=3,G99,0)</f>
        <v>0</v>
      </c>
      <c r="BD99" s="232">
        <f>IF(AZ99=4,G99,0)</f>
        <v>0</v>
      </c>
      <c r="BE99" s="232">
        <f>IF(AZ99=5,G99,0)</f>
        <v>0</v>
      </c>
      <c r="CA99" s="259">
        <v>8</v>
      </c>
      <c r="CB99" s="259">
        <v>0</v>
      </c>
    </row>
    <row r="100" spans="1:80" x14ac:dyDescent="0.2">
      <c r="A100" s="268"/>
      <c r="B100" s="269"/>
      <c r="C100" s="334" t="s">
        <v>518</v>
      </c>
      <c r="D100" s="335"/>
      <c r="E100" s="335"/>
      <c r="F100" s="335"/>
      <c r="G100" s="336"/>
      <c r="I100" s="270"/>
      <c r="K100" s="270"/>
      <c r="L100" s="271" t="s">
        <v>518</v>
      </c>
      <c r="O100" s="259">
        <v>3</v>
      </c>
    </row>
    <row r="101" spans="1:80" x14ac:dyDescent="0.2">
      <c r="A101" s="260">
        <v>38</v>
      </c>
      <c r="B101" s="261" t="s">
        <v>523</v>
      </c>
      <c r="C101" s="262" t="s">
        <v>524</v>
      </c>
      <c r="D101" s="263" t="s">
        <v>217</v>
      </c>
      <c r="E101" s="264">
        <v>6.3897000000000004</v>
      </c>
      <c r="F101" s="264">
        <v>0</v>
      </c>
      <c r="G101" s="265">
        <f>E101*F101</f>
        <v>0</v>
      </c>
      <c r="H101" s="266">
        <v>0</v>
      </c>
      <c r="I101" s="267">
        <f>E101*H101</f>
        <v>0</v>
      </c>
      <c r="J101" s="266"/>
      <c r="K101" s="267">
        <f>E101*J101</f>
        <v>0</v>
      </c>
      <c r="O101" s="259">
        <v>2</v>
      </c>
      <c r="AA101" s="232">
        <v>8</v>
      </c>
      <c r="AB101" s="232">
        <v>0</v>
      </c>
      <c r="AC101" s="232">
        <v>3</v>
      </c>
      <c r="AZ101" s="232">
        <v>1</v>
      </c>
      <c r="BA101" s="232">
        <f>IF(AZ101=1,G101,0)</f>
        <v>0</v>
      </c>
      <c r="BB101" s="232">
        <f>IF(AZ101=2,G101,0)</f>
        <v>0</v>
      </c>
      <c r="BC101" s="232">
        <f>IF(AZ101=3,G101,0)</f>
        <v>0</v>
      </c>
      <c r="BD101" s="232">
        <f>IF(AZ101=4,G101,0)</f>
        <v>0</v>
      </c>
      <c r="BE101" s="232">
        <f>IF(AZ101=5,G101,0)</f>
        <v>0</v>
      </c>
      <c r="CA101" s="259">
        <v>8</v>
      </c>
      <c r="CB101" s="259">
        <v>0</v>
      </c>
    </row>
    <row r="102" spans="1:80" x14ac:dyDescent="0.2">
      <c r="A102" s="268"/>
      <c r="B102" s="269"/>
      <c r="C102" s="334" t="s">
        <v>518</v>
      </c>
      <c r="D102" s="335"/>
      <c r="E102" s="335"/>
      <c r="F102" s="335"/>
      <c r="G102" s="336"/>
      <c r="I102" s="270"/>
      <c r="K102" s="270"/>
      <c r="L102" s="271" t="s">
        <v>518</v>
      </c>
      <c r="O102" s="259">
        <v>3</v>
      </c>
    </row>
    <row r="103" spans="1:80" x14ac:dyDescent="0.2">
      <c r="A103" s="260">
        <v>39</v>
      </c>
      <c r="B103" s="261" t="s">
        <v>525</v>
      </c>
      <c r="C103" s="262" t="s">
        <v>526</v>
      </c>
      <c r="D103" s="263" t="s">
        <v>217</v>
      </c>
      <c r="E103" s="264">
        <v>0.33629999999999999</v>
      </c>
      <c r="F103" s="264">
        <v>0</v>
      </c>
      <c r="G103" s="265">
        <f>E103*F103</f>
        <v>0</v>
      </c>
      <c r="H103" s="266">
        <v>0</v>
      </c>
      <c r="I103" s="267">
        <f>E103*H103</f>
        <v>0</v>
      </c>
      <c r="J103" s="266"/>
      <c r="K103" s="267">
        <f>E103*J103</f>
        <v>0</v>
      </c>
      <c r="O103" s="259">
        <v>2</v>
      </c>
      <c r="AA103" s="232">
        <v>8</v>
      </c>
      <c r="AB103" s="232">
        <v>0</v>
      </c>
      <c r="AC103" s="232">
        <v>3</v>
      </c>
      <c r="AZ103" s="232">
        <v>1</v>
      </c>
      <c r="BA103" s="232">
        <f>IF(AZ103=1,G103,0)</f>
        <v>0</v>
      </c>
      <c r="BB103" s="232">
        <f>IF(AZ103=2,G103,0)</f>
        <v>0</v>
      </c>
      <c r="BC103" s="232">
        <f>IF(AZ103=3,G103,0)</f>
        <v>0</v>
      </c>
      <c r="BD103" s="232">
        <f>IF(AZ103=4,G103,0)</f>
        <v>0</v>
      </c>
      <c r="BE103" s="232">
        <f>IF(AZ103=5,G103,0)</f>
        <v>0</v>
      </c>
      <c r="CA103" s="259">
        <v>8</v>
      </c>
      <c r="CB103" s="259">
        <v>0</v>
      </c>
    </row>
    <row r="104" spans="1:80" x14ac:dyDescent="0.2">
      <c r="A104" s="268"/>
      <c r="B104" s="269"/>
      <c r="C104" s="334" t="s">
        <v>518</v>
      </c>
      <c r="D104" s="335"/>
      <c r="E104" s="335"/>
      <c r="F104" s="335"/>
      <c r="G104" s="336"/>
      <c r="I104" s="270"/>
      <c r="K104" s="270"/>
      <c r="L104" s="271" t="s">
        <v>518</v>
      </c>
      <c r="O104" s="259">
        <v>3</v>
      </c>
    </row>
    <row r="105" spans="1:80" x14ac:dyDescent="0.2">
      <c r="A105" s="260">
        <v>40</v>
      </c>
      <c r="B105" s="261" t="s">
        <v>527</v>
      </c>
      <c r="C105" s="262" t="s">
        <v>528</v>
      </c>
      <c r="D105" s="263" t="s">
        <v>217</v>
      </c>
      <c r="E105" s="264">
        <v>2.0177999999999998</v>
      </c>
      <c r="F105" s="264">
        <v>0</v>
      </c>
      <c r="G105" s="265">
        <f>E105*F105</f>
        <v>0</v>
      </c>
      <c r="H105" s="266">
        <v>0</v>
      </c>
      <c r="I105" s="267">
        <f>E105*H105</f>
        <v>0</v>
      </c>
      <c r="J105" s="266"/>
      <c r="K105" s="267">
        <f>E105*J105</f>
        <v>0</v>
      </c>
      <c r="O105" s="259">
        <v>2</v>
      </c>
      <c r="AA105" s="232">
        <v>8</v>
      </c>
      <c r="AB105" s="232">
        <v>0</v>
      </c>
      <c r="AC105" s="232">
        <v>3</v>
      </c>
      <c r="AZ105" s="232">
        <v>1</v>
      </c>
      <c r="BA105" s="232">
        <f>IF(AZ105=1,G105,0)</f>
        <v>0</v>
      </c>
      <c r="BB105" s="232">
        <f>IF(AZ105=2,G105,0)</f>
        <v>0</v>
      </c>
      <c r="BC105" s="232">
        <f>IF(AZ105=3,G105,0)</f>
        <v>0</v>
      </c>
      <c r="BD105" s="232">
        <f>IF(AZ105=4,G105,0)</f>
        <v>0</v>
      </c>
      <c r="BE105" s="232">
        <f>IF(AZ105=5,G105,0)</f>
        <v>0</v>
      </c>
      <c r="CA105" s="259">
        <v>8</v>
      </c>
      <c r="CB105" s="259">
        <v>0</v>
      </c>
    </row>
    <row r="106" spans="1:80" x14ac:dyDescent="0.2">
      <c r="A106" s="268"/>
      <c r="B106" s="269"/>
      <c r="C106" s="334" t="s">
        <v>518</v>
      </c>
      <c r="D106" s="335"/>
      <c r="E106" s="335"/>
      <c r="F106" s="335"/>
      <c r="G106" s="336"/>
      <c r="I106" s="270"/>
      <c r="K106" s="270"/>
      <c r="L106" s="271" t="s">
        <v>518</v>
      </c>
      <c r="O106" s="259">
        <v>3</v>
      </c>
    </row>
    <row r="107" spans="1:80" x14ac:dyDescent="0.2">
      <c r="A107" s="260">
        <v>41</v>
      </c>
      <c r="B107" s="261" t="s">
        <v>529</v>
      </c>
      <c r="C107" s="262" t="s">
        <v>530</v>
      </c>
      <c r="D107" s="263" t="s">
        <v>217</v>
      </c>
      <c r="E107" s="264">
        <v>0.33629999999999999</v>
      </c>
      <c r="F107" s="264">
        <v>0</v>
      </c>
      <c r="G107" s="265">
        <f>E107*F107</f>
        <v>0</v>
      </c>
      <c r="H107" s="266">
        <v>0</v>
      </c>
      <c r="I107" s="267">
        <f>E107*H107</f>
        <v>0</v>
      </c>
      <c r="J107" s="266"/>
      <c r="K107" s="267">
        <f>E107*J107</f>
        <v>0</v>
      </c>
      <c r="O107" s="259">
        <v>2</v>
      </c>
      <c r="AA107" s="232">
        <v>8</v>
      </c>
      <c r="AB107" s="232">
        <v>0</v>
      </c>
      <c r="AC107" s="232">
        <v>3</v>
      </c>
      <c r="AZ107" s="232">
        <v>1</v>
      </c>
      <c r="BA107" s="232">
        <f>IF(AZ107=1,G107,0)</f>
        <v>0</v>
      </c>
      <c r="BB107" s="232">
        <f>IF(AZ107=2,G107,0)</f>
        <v>0</v>
      </c>
      <c r="BC107" s="232">
        <f>IF(AZ107=3,G107,0)</f>
        <v>0</v>
      </c>
      <c r="BD107" s="232">
        <f>IF(AZ107=4,G107,0)</f>
        <v>0</v>
      </c>
      <c r="BE107" s="232">
        <f>IF(AZ107=5,G107,0)</f>
        <v>0</v>
      </c>
      <c r="CA107" s="259">
        <v>8</v>
      </c>
      <c r="CB107" s="259">
        <v>0</v>
      </c>
    </row>
    <row r="108" spans="1:80" x14ac:dyDescent="0.2">
      <c r="A108" s="268"/>
      <c r="B108" s="269"/>
      <c r="C108" s="334" t="s">
        <v>518</v>
      </c>
      <c r="D108" s="335"/>
      <c r="E108" s="335"/>
      <c r="F108" s="335"/>
      <c r="G108" s="336"/>
      <c r="I108" s="270"/>
      <c r="K108" s="270"/>
      <c r="L108" s="271" t="s">
        <v>518</v>
      </c>
      <c r="O108" s="259">
        <v>3</v>
      </c>
    </row>
    <row r="109" spans="1:80" x14ac:dyDescent="0.2">
      <c r="A109" s="260">
        <v>42</v>
      </c>
      <c r="B109" s="261" t="s">
        <v>748</v>
      </c>
      <c r="C109" s="262" t="s">
        <v>749</v>
      </c>
      <c r="D109" s="263" t="s">
        <v>217</v>
      </c>
      <c r="E109" s="264">
        <v>0.33629999999999999</v>
      </c>
      <c r="F109" s="264">
        <v>0</v>
      </c>
      <c r="G109" s="265">
        <f>E109*F109</f>
        <v>0</v>
      </c>
      <c r="H109" s="266">
        <v>0</v>
      </c>
      <c r="I109" s="267">
        <f>E109*H109</f>
        <v>0</v>
      </c>
      <c r="J109" s="266"/>
      <c r="K109" s="267">
        <f>E109*J109</f>
        <v>0</v>
      </c>
      <c r="O109" s="259">
        <v>2</v>
      </c>
      <c r="AA109" s="232">
        <v>8</v>
      </c>
      <c r="AB109" s="232">
        <v>0</v>
      </c>
      <c r="AC109" s="232">
        <v>3</v>
      </c>
      <c r="AZ109" s="232">
        <v>1</v>
      </c>
      <c r="BA109" s="232">
        <f>IF(AZ109=1,G109,0)</f>
        <v>0</v>
      </c>
      <c r="BB109" s="232">
        <f>IF(AZ109=2,G109,0)</f>
        <v>0</v>
      </c>
      <c r="BC109" s="232">
        <f>IF(AZ109=3,G109,0)</f>
        <v>0</v>
      </c>
      <c r="BD109" s="232">
        <f>IF(AZ109=4,G109,0)</f>
        <v>0</v>
      </c>
      <c r="BE109" s="232">
        <f>IF(AZ109=5,G109,0)</f>
        <v>0</v>
      </c>
      <c r="CA109" s="259">
        <v>8</v>
      </c>
      <c r="CB109" s="259">
        <v>0</v>
      </c>
    </row>
    <row r="110" spans="1:80" x14ac:dyDescent="0.2">
      <c r="A110" s="268"/>
      <c r="B110" s="269"/>
      <c r="C110" s="334" t="s">
        <v>750</v>
      </c>
      <c r="D110" s="335"/>
      <c r="E110" s="335"/>
      <c r="F110" s="335"/>
      <c r="G110" s="336"/>
      <c r="I110" s="270"/>
      <c r="K110" s="270"/>
      <c r="L110" s="271" t="s">
        <v>750</v>
      </c>
      <c r="O110" s="259">
        <v>3</v>
      </c>
    </row>
    <row r="111" spans="1:80" x14ac:dyDescent="0.2">
      <c r="A111" s="278"/>
      <c r="B111" s="279" t="s">
        <v>100</v>
      </c>
      <c r="C111" s="280" t="s">
        <v>515</v>
      </c>
      <c r="D111" s="281"/>
      <c r="E111" s="282"/>
      <c r="F111" s="283"/>
      <c r="G111" s="284">
        <f>SUM(G94:G110)</f>
        <v>0</v>
      </c>
      <c r="H111" s="285"/>
      <c r="I111" s="286">
        <f>SUM(I94:I110)</f>
        <v>0</v>
      </c>
      <c r="J111" s="285"/>
      <c r="K111" s="286">
        <f>SUM(K94:K110)</f>
        <v>0</v>
      </c>
      <c r="O111" s="259">
        <v>4</v>
      </c>
      <c r="BA111" s="287">
        <f>SUM(BA94:BA110)</f>
        <v>0</v>
      </c>
      <c r="BB111" s="287">
        <f>SUM(BB94:BB110)</f>
        <v>0</v>
      </c>
      <c r="BC111" s="287">
        <f>SUM(BC94:BC110)</f>
        <v>0</v>
      </c>
      <c r="BD111" s="287">
        <f>SUM(BD94:BD110)</f>
        <v>0</v>
      </c>
      <c r="BE111" s="287">
        <f>SUM(BE94:BE110)</f>
        <v>0</v>
      </c>
    </row>
    <row r="112" spans="1:80" x14ac:dyDescent="0.2">
      <c r="E112" s="232"/>
    </row>
    <row r="113" spans="5:5" x14ac:dyDescent="0.2">
      <c r="E113" s="232"/>
    </row>
    <row r="114" spans="5:5" x14ac:dyDescent="0.2">
      <c r="E114" s="232"/>
    </row>
    <row r="115" spans="5:5" x14ac:dyDescent="0.2">
      <c r="E115" s="232"/>
    </row>
    <row r="116" spans="5:5" x14ac:dyDescent="0.2">
      <c r="E116" s="232"/>
    </row>
    <row r="117" spans="5:5" x14ac:dyDescent="0.2">
      <c r="E117" s="232"/>
    </row>
    <row r="118" spans="5:5" x14ac:dyDescent="0.2">
      <c r="E118" s="232"/>
    </row>
    <row r="119" spans="5:5" x14ac:dyDescent="0.2">
      <c r="E119" s="232"/>
    </row>
    <row r="120" spans="5:5" x14ac:dyDescent="0.2">
      <c r="E120" s="232"/>
    </row>
    <row r="121" spans="5:5" x14ac:dyDescent="0.2">
      <c r="E121" s="232"/>
    </row>
    <row r="122" spans="5:5" x14ac:dyDescent="0.2">
      <c r="E122" s="232"/>
    </row>
    <row r="123" spans="5:5" x14ac:dyDescent="0.2">
      <c r="E123" s="232"/>
    </row>
    <row r="124" spans="5:5" x14ac:dyDescent="0.2">
      <c r="E124" s="232"/>
    </row>
    <row r="125" spans="5:5" x14ac:dyDescent="0.2">
      <c r="E125" s="232"/>
    </row>
    <row r="126" spans="5:5" x14ac:dyDescent="0.2">
      <c r="E126" s="232"/>
    </row>
    <row r="127" spans="5:5" x14ac:dyDescent="0.2">
      <c r="E127" s="232"/>
    </row>
    <row r="128" spans="5:5" x14ac:dyDescent="0.2">
      <c r="E128" s="232"/>
    </row>
    <row r="129" spans="1:7" x14ac:dyDescent="0.2">
      <c r="E129" s="232"/>
    </row>
    <row r="130" spans="1:7" x14ac:dyDescent="0.2">
      <c r="E130" s="232"/>
    </row>
    <row r="131" spans="1:7" x14ac:dyDescent="0.2">
      <c r="E131" s="232"/>
    </row>
    <row r="132" spans="1:7" x14ac:dyDescent="0.2">
      <c r="E132" s="232"/>
    </row>
    <row r="133" spans="1:7" x14ac:dyDescent="0.2">
      <c r="E133" s="232"/>
    </row>
    <row r="134" spans="1:7" x14ac:dyDescent="0.2">
      <c r="E134" s="232"/>
    </row>
    <row r="135" spans="1:7" x14ac:dyDescent="0.2">
      <c r="A135" s="277"/>
      <c r="B135" s="277"/>
      <c r="C135" s="277"/>
      <c r="D135" s="277"/>
      <c r="E135" s="277"/>
      <c r="F135" s="277"/>
      <c r="G135" s="277"/>
    </row>
    <row r="136" spans="1:7" x14ac:dyDescent="0.2">
      <c r="A136" s="277"/>
      <c r="B136" s="277"/>
      <c r="C136" s="277"/>
      <c r="D136" s="277"/>
      <c r="E136" s="277"/>
      <c r="F136" s="277"/>
      <c r="G136" s="277"/>
    </row>
    <row r="137" spans="1:7" x14ac:dyDescent="0.2">
      <c r="A137" s="277"/>
      <c r="B137" s="277"/>
      <c r="C137" s="277"/>
      <c r="D137" s="277"/>
      <c r="E137" s="277"/>
      <c r="F137" s="277"/>
      <c r="G137" s="277"/>
    </row>
    <row r="138" spans="1:7" x14ac:dyDescent="0.2">
      <c r="A138" s="277"/>
      <c r="B138" s="277"/>
      <c r="C138" s="277"/>
      <c r="D138" s="277"/>
      <c r="E138" s="277"/>
      <c r="F138" s="277"/>
      <c r="G138" s="277"/>
    </row>
    <row r="139" spans="1:7" x14ac:dyDescent="0.2">
      <c r="E139" s="232"/>
    </row>
    <row r="140" spans="1:7" x14ac:dyDescent="0.2">
      <c r="E140" s="232"/>
    </row>
    <row r="141" spans="1:7" x14ac:dyDescent="0.2">
      <c r="E141" s="232"/>
    </row>
    <row r="142" spans="1:7" x14ac:dyDescent="0.2">
      <c r="E142" s="232"/>
    </row>
    <row r="143" spans="1:7" x14ac:dyDescent="0.2">
      <c r="E143" s="232"/>
    </row>
    <row r="144" spans="1:7" x14ac:dyDescent="0.2">
      <c r="E144" s="232"/>
    </row>
    <row r="145" spans="5:5" x14ac:dyDescent="0.2">
      <c r="E145" s="232"/>
    </row>
    <row r="146" spans="5:5" x14ac:dyDescent="0.2">
      <c r="E146" s="232"/>
    </row>
    <row r="147" spans="5:5" x14ac:dyDescent="0.2">
      <c r="E147" s="232"/>
    </row>
    <row r="148" spans="5:5" x14ac:dyDescent="0.2">
      <c r="E148" s="232"/>
    </row>
    <row r="149" spans="5:5" x14ac:dyDescent="0.2">
      <c r="E149" s="232"/>
    </row>
    <row r="150" spans="5:5" x14ac:dyDescent="0.2">
      <c r="E150" s="232"/>
    </row>
    <row r="151" spans="5:5" x14ac:dyDescent="0.2">
      <c r="E151" s="232"/>
    </row>
    <row r="152" spans="5:5" x14ac:dyDescent="0.2">
      <c r="E152" s="232"/>
    </row>
    <row r="153" spans="5:5" x14ac:dyDescent="0.2">
      <c r="E153" s="232"/>
    </row>
    <row r="154" spans="5:5" x14ac:dyDescent="0.2">
      <c r="E154" s="232"/>
    </row>
    <row r="155" spans="5:5" x14ac:dyDescent="0.2">
      <c r="E155" s="232"/>
    </row>
    <row r="156" spans="5:5" x14ac:dyDescent="0.2">
      <c r="E156" s="232"/>
    </row>
    <row r="157" spans="5:5" x14ac:dyDescent="0.2">
      <c r="E157" s="232"/>
    </row>
    <row r="158" spans="5:5" x14ac:dyDescent="0.2">
      <c r="E158" s="232"/>
    </row>
    <row r="159" spans="5:5" x14ac:dyDescent="0.2">
      <c r="E159" s="232"/>
    </row>
    <row r="160" spans="5:5" x14ac:dyDescent="0.2">
      <c r="E160" s="232"/>
    </row>
    <row r="161" spans="1:7" x14ac:dyDescent="0.2">
      <c r="E161" s="232"/>
    </row>
    <row r="162" spans="1:7" x14ac:dyDescent="0.2">
      <c r="E162" s="232"/>
    </row>
    <row r="163" spans="1:7" x14ac:dyDescent="0.2">
      <c r="E163" s="232"/>
    </row>
    <row r="164" spans="1:7" x14ac:dyDescent="0.2">
      <c r="E164" s="232"/>
    </row>
    <row r="165" spans="1:7" x14ac:dyDescent="0.2">
      <c r="E165" s="232"/>
    </row>
    <row r="166" spans="1:7" x14ac:dyDescent="0.2">
      <c r="E166" s="232"/>
    </row>
    <row r="167" spans="1:7" x14ac:dyDescent="0.2">
      <c r="E167" s="232"/>
    </row>
    <row r="168" spans="1:7" x14ac:dyDescent="0.2">
      <c r="E168" s="232"/>
    </row>
    <row r="169" spans="1:7" x14ac:dyDescent="0.2">
      <c r="E169" s="232"/>
    </row>
    <row r="170" spans="1:7" x14ac:dyDescent="0.2">
      <c r="A170" s="288"/>
      <c r="B170" s="288"/>
    </row>
    <row r="171" spans="1:7" x14ac:dyDescent="0.2">
      <c r="A171" s="277"/>
      <c r="B171" s="277"/>
      <c r="C171" s="289"/>
      <c r="D171" s="289"/>
      <c r="E171" s="290"/>
      <c r="F171" s="289"/>
      <c r="G171" s="291"/>
    </row>
    <row r="172" spans="1:7" x14ac:dyDescent="0.2">
      <c r="A172" s="292"/>
      <c r="B172" s="292"/>
      <c r="C172" s="277"/>
      <c r="D172" s="277"/>
      <c r="E172" s="293"/>
      <c r="F172" s="277"/>
      <c r="G172" s="277"/>
    </row>
    <row r="173" spans="1:7" x14ac:dyDescent="0.2">
      <c r="A173" s="277"/>
      <c r="B173" s="277"/>
      <c r="C173" s="277"/>
      <c r="D173" s="277"/>
      <c r="E173" s="293"/>
      <c r="F173" s="277"/>
      <c r="G173" s="277"/>
    </row>
    <row r="174" spans="1:7" x14ac:dyDescent="0.2">
      <c r="A174" s="277"/>
      <c r="B174" s="277"/>
      <c r="C174" s="277"/>
      <c r="D174" s="277"/>
      <c r="E174" s="293"/>
      <c r="F174" s="277"/>
      <c r="G174" s="277"/>
    </row>
    <row r="175" spans="1:7" x14ac:dyDescent="0.2">
      <c r="A175" s="277"/>
      <c r="B175" s="277"/>
      <c r="C175" s="277"/>
      <c r="D175" s="277"/>
      <c r="E175" s="293"/>
      <c r="F175" s="277"/>
      <c r="G175" s="277"/>
    </row>
    <row r="176" spans="1:7" x14ac:dyDescent="0.2">
      <c r="A176" s="277"/>
      <c r="B176" s="277"/>
      <c r="C176" s="277"/>
      <c r="D176" s="277"/>
      <c r="E176" s="293"/>
      <c r="F176" s="277"/>
      <c r="G176" s="277"/>
    </row>
    <row r="177" spans="1:7" x14ac:dyDescent="0.2">
      <c r="A177" s="277"/>
      <c r="B177" s="277"/>
      <c r="C177" s="277"/>
      <c r="D177" s="277"/>
      <c r="E177" s="293"/>
      <c r="F177" s="277"/>
      <c r="G177" s="277"/>
    </row>
    <row r="178" spans="1:7" x14ac:dyDescent="0.2">
      <c r="A178" s="277"/>
      <c r="B178" s="277"/>
      <c r="C178" s="277"/>
      <c r="D178" s="277"/>
      <c r="E178" s="293"/>
      <c r="F178" s="277"/>
      <c r="G178" s="277"/>
    </row>
    <row r="179" spans="1:7" x14ac:dyDescent="0.2">
      <c r="A179" s="277"/>
      <c r="B179" s="277"/>
      <c r="C179" s="277"/>
      <c r="D179" s="277"/>
      <c r="E179" s="293"/>
      <c r="F179" s="277"/>
      <c r="G179" s="277"/>
    </row>
    <row r="180" spans="1:7" x14ac:dyDescent="0.2">
      <c r="A180" s="277"/>
      <c r="B180" s="277"/>
      <c r="C180" s="277"/>
      <c r="D180" s="277"/>
      <c r="E180" s="293"/>
      <c r="F180" s="277"/>
      <c r="G180" s="277"/>
    </row>
    <row r="181" spans="1:7" x14ac:dyDescent="0.2">
      <c r="A181" s="277"/>
      <c r="B181" s="277"/>
      <c r="C181" s="277"/>
      <c r="D181" s="277"/>
      <c r="E181" s="293"/>
      <c r="F181" s="277"/>
      <c r="G181" s="277"/>
    </row>
    <row r="182" spans="1:7" x14ac:dyDescent="0.2">
      <c r="A182" s="277"/>
      <c r="B182" s="277"/>
      <c r="C182" s="277"/>
      <c r="D182" s="277"/>
      <c r="E182" s="293"/>
      <c r="F182" s="277"/>
      <c r="G182" s="277"/>
    </row>
    <row r="183" spans="1:7" x14ac:dyDescent="0.2">
      <c r="A183" s="277"/>
      <c r="B183" s="277"/>
      <c r="C183" s="277"/>
      <c r="D183" s="277"/>
      <c r="E183" s="293"/>
      <c r="F183" s="277"/>
      <c r="G183" s="277"/>
    </row>
    <row r="184" spans="1:7" x14ac:dyDescent="0.2">
      <c r="A184" s="277"/>
      <c r="B184" s="277"/>
      <c r="C184" s="277"/>
      <c r="D184" s="277"/>
      <c r="E184" s="293"/>
      <c r="F184" s="277"/>
      <c r="G184" s="277"/>
    </row>
  </sheetData>
  <mergeCells count="53">
    <mergeCell ref="C106:G106"/>
    <mergeCell ref="C108:G108"/>
    <mergeCell ref="C110:G110"/>
    <mergeCell ref="C84:G84"/>
    <mergeCell ref="C86:G86"/>
    <mergeCell ref="C90:G90"/>
    <mergeCell ref="C92:G92"/>
    <mergeCell ref="C96:G96"/>
    <mergeCell ref="C98:G98"/>
    <mergeCell ref="C100:G100"/>
    <mergeCell ref="C102:G102"/>
    <mergeCell ref="C104:G104"/>
    <mergeCell ref="C78:G78"/>
    <mergeCell ref="C57:D57"/>
    <mergeCell ref="C58:D58"/>
    <mergeCell ref="C59:D59"/>
    <mergeCell ref="C63:G63"/>
    <mergeCell ref="C65:G65"/>
    <mergeCell ref="C66:G66"/>
    <mergeCell ref="C68:G68"/>
    <mergeCell ref="C69:D69"/>
    <mergeCell ref="C70:D70"/>
    <mergeCell ref="C72:G72"/>
    <mergeCell ref="C76:G76"/>
    <mergeCell ref="C56:D56"/>
    <mergeCell ref="C36:G36"/>
    <mergeCell ref="C38:D38"/>
    <mergeCell ref="C39:D39"/>
    <mergeCell ref="C40:D40"/>
    <mergeCell ref="C41:D41"/>
    <mergeCell ref="C43:G43"/>
    <mergeCell ref="C45:D45"/>
    <mergeCell ref="C46:D46"/>
    <mergeCell ref="C48:G48"/>
    <mergeCell ref="C50:D50"/>
    <mergeCell ref="C51:D51"/>
    <mergeCell ref="C53:G53"/>
    <mergeCell ref="C55:G55"/>
    <mergeCell ref="C30:G30"/>
    <mergeCell ref="C32:G32"/>
    <mergeCell ref="C16:G16"/>
    <mergeCell ref="C17:D17"/>
    <mergeCell ref="C19:G19"/>
    <mergeCell ref="C21:G21"/>
    <mergeCell ref="C22:D22"/>
    <mergeCell ref="C23:D23"/>
    <mergeCell ref="C11:G11"/>
    <mergeCell ref="C12:D12"/>
    <mergeCell ref="A1:G1"/>
    <mergeCell ref="A3:B3"/>
    <mergeCell ref="A4:B4"/>
    <mergeCell ref="E4:G4"/>
    <mergeCell ref="C9:D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7"/>
  <dimension ref="A1:BE51"/>
  <sheetViews>
    <sheetView topLeftCell="A34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93" t="s">
        <v>101</v>
      </c>
      <c r="B1" s="94"/>
      <c r="C1" s="94"/>
      <c r="D1" s="94"/>
      <c r="E1" s="94"/>
      <c r="F1" s="94"/>
      <c r="G1" s="94"/>
    </row>
    <row r="2" spans="1:57" ht="12.75" customHeight="1" x14ac:dyDescent="0.2">
      <c r="A2" s="95" t="s">
        <v>32</v>
      </c>
      <c r="B2" s="96"/>
      <c r="C2" s="97" t="s">
        <v>752</v>
      </c>
      <c r="D2" s="97" t="s">
        <v>753</v>
      </c>
      <c r="E2" s="98"/>
      <c r="F2" s="99" t="s">
        <v>33</v>
      </c>
      <c r="G2" s="100"/>
    </row>
    <row r="3" spans="1:57" ht="3" hidden="1" customHeight="1" x14ac:dyDescent="0.2">
      <c r="A3" s="101"/>
      <c r="B3" s="102"/>
      <c r="C3" s="103"/>
      <c r="D3" s="103"/>
      <c r="E3" s="104"/>
      <c r="F3" s="105"/>
      <c r="G3" s="106"/>
    </row>
    <row r="4" spans="1:57" ht="12" customHeight="1" x14ac:dyDescent="0.2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 x14ac:dyDescent="0.2">
      <c r="A5" s="109" t="s">
        <v>98</v>
      </c>
      <c r="B5" s="110"/>
      <c r="C5" s="111" t="s">
        <v>106</v>
      </c>
      <c r="D5" s="112"/>
      <c r="E5" s="110"/>
      <c r="F5" s="105" t="s">
        <v>36</v>
      </c>
      <c r="G5" s="106"/>
    </row>
    <row r="6" spans="1:57" ht="12.95" customHeight="1" x14ac:dyDescent="0.2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 x14ac:dyDescent="0.2">
      <c r="A7" s="116" t="s">
        <v>103</v>
      </c>
      <c r="B7" s="117"/>
      <c r="C7" s="118" t="s">
        <v>104</v>
      </c>
      <c r="D7" s="119"/>
      <c r="E7" s="119"/>
      <c r="F7" s="120" t="s">
        <v>39</v>
      </c>
      <c r="G7" s="114">
        <f>IF(G6=0,,ROUND((F30+F32)/G6,1))</f>
        <v>0</v>
      </c>
    </row>
    <row r="8" spans="1:57" x14ac:dyDescent="0.2">
      <c r="A8" s="121" t="s">
        <v>40</v>
      </c>
      <c r="B8" s="105"/>
      <c r="C8" s="309"/>
      <c r="D8" s="309"/>
      <c r="E8" s="310"/>
      <c r="F8" s="122" t="s">
        <v>41</v>
      </c>
      <c r="G8" s="123"/>
      <c r="H8" s="124"/>
      <c r="I8" s="125"/>
    </row>
    <row r="9" spans="1:57" x14ac:dyDescent="0.2">
      <c r="A9" s="121" t="s">
        <v>42</v>
      </c>
      <c r="B9" s="105"/>
      <c r="C9" s="309"/>
      <c r="D9" s="309"/>
      <c r="E9" s="310"/>
      <c r="F9" s="105"/>
      <c r="G9" s="126"/>
      <c r="H9" s="127"/>
    </row>
    <row r="10" spans="1:57" x14ac:dyDescent="0.2">
      <c r="A10" s="121" t="s">
        <v>43</v>
      </c>
      <c r="B10" s="105"/>
      <c r="C10" s="309"/>
      <c r="D10" s="309"/>
      <c r="E10" s="309"/>
      <c r="F10" s="128"/>
      <c r="G10" s="129"/>
      <c r="H10" s="130"/>
    </row>
    <row r="11" spans="1:57" ht="13.5" customHeight="1" x14ac:dyDescent="0.2">
      <c r="A11" s="121" t="s">
        <v>44</v>
      </c>
      <c r="B11" s="105"/>
      <c r="C11" s="309"/>
      <c r="D11" s="309"/>
      <c r="E11" s="309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 x14ac:dyDescent="0.2">
      <c r="A12" s="134" t="s">
        <v>46</v>
      </c>
      <c r="B12" s="102"/>
      <c r="C12" s="311"/>
      <c r="D12" s="311"/>
      <c r="E12" s="311"/>
      <c r="F12" s="135" t="s">
        <v>47</v>
      </c>
      <c r="G12" s="136"/>
      <c r="H12" s="127"/>
    </row>
    <row r="13" spans="1:57" ht="28.5" customHeight="1" thickBot="1" x14ac:dyDescent="0.25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 x14ac:dyDescent="0.25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 x14ac:dyDescent="0.2">
      <c r="A15" s="146"/>
      <c r="B15" s="147" t="s">
        <v>51</v>
      </c>
      <c r="C15" s="148">
        <f>'1 07 Rek'!E12</f>
        <v>0</v>
      </c>
      <c r="D15" s="149" t="str">
        <f>'1 07 Rek'!A17</f>
        <v>Ztížené výrobní podmínky</v>
      </c>
      <c r="E15" s="150"/>
      <c r="F15" s="151"/>
      <c r="G15" s="148">
        <f>'1 07 Rek'!I17</f>
        <v>0</v>
      </c>
    </row>
    <row r="16" spans="1:57" ht="15.95" customHeight="1" x14ac:dyDescent="0.2">
      <c r="A16" s="146" t="s">
        <v>52</v>
      </c>
      <c r="B16" s="147" t="s">
        <v>53</v>
      </c>
      <c r="C16" s="148">
        <f>'1 07 Rek'!F12</f>
        <v>0</v>
      </c>
      <c r="D16" s="101" t="str">
        <f>'1 07 Rek'!A18</f>
        <v>Oborová přirážka</v>
      </c>
      <c r="E16" s="152"/>
      <c r="F16" s="153"/>
      <c r="G16" s="148">
        <f>'1 07 Rek'!I18</f>
        <v>0</v>
      </c>
    </row>
    <row r="17" spans="1:7" ht="15.95" customHeight="1" x14ac:dyDescent="0.2">
      <c r="A17" s="146" t="s">
        <v>54</v>
      </c>
      <c r="B17" s="147" t="s">
        <v>55</v>
      </c>
      <c r="C17" s="148">
        <f>'1 07 Rek'!H12</f>
        <v>0</v>
      </c>
      <c r="D17" s="101" t="str">
        <f>'1 07 Rek'!A19</f>
        <v>Přesun stavebních kapacit</v>
      </c>
      <c r="E17" s="152"/>
      <c r="F17" s="153"/>
      <c r="G17" s="148">
        <f>'1 07 Rek'!I19</f>
        <v>0</v>
      </c>
    </row>
    <row r="18" spans="1:7" ht="15.95" customHeight="1" x14ac:dyDescent="0.2">
      <c r="A18" s="154" t="s">
        <v>56</v>
      </c>
      <c r="B18" s="155" t="s">
        <v>57</v>
      </c>
      <c r="C18" s="148">
        <f>'1 07 Rek'!G12</f>
        <v>0</v>
      </c>
      <c r="D18" s="101" t="str">
        <f>'1 07 Rek'!A20</f>
        <v>Mimostaveništní doprava</v>
      </c>
      <c r="E18" s="152"/>
      <c r="F18" s="153"/>
      <c r="G18" s="148">
        <f>'1 07 Rek'!I20</f>
        <v>0</v>
      </c>
    </row>
    <row r="19" spans="1:7" ht="15.95" customHeight="1" x14ac:dyDescent="0.2">
      <c r="A19" s="156" t="s">
        <v>58</v>
      </c>
      <c r="B19" s="147"/>
      <c r="C19" s="148">
        <f>SUM(C15:C18)</f>
        <v>0</v>
      </c>
      <c r="D19" s="101" t="str">
        <f>'1 07 Rek'!A21</f>
        <v>Zařízení staveniště</v>
      </c>
      <c r="E19" s="152"/>
      <c r="F19" s="153"/>
      <c r="G19" s="148">
        <f>'1 07 Rek'!I21</f>
        <v>0</v>
      </c>
    </row>
    <row r="20" spans="1:7" ht="15.95" customHeight="1" x14ac:dyDescent="0.2">
      <c r="A20" s="156"/>
      <c r="B20" s="147"/>
      <c r="C20" s="148"/>
      <c r="D20" s="101" t="str">
        <f>'1 07 Rek'!A22</f>
        <v>Provoz investora</v>
      </c>
      <c r="E20" s="152"/>
      <c r="F20" s="153"/>
      <c r="G20" s="148">
        <f>'1 07 Rek'!I22</f>
        <v>0</v>
      </c>
    </row>
    <row r="21" spans="1:7" ht="15.95" customHeight="1" x14ac:dyDescent="0.2">
      <c r="A21" s="156" t="s">
        <v>29</v>
      </c>
      <c r="B21" s="147"/>
      <c r="C21" s="148">
        <f>'1 07 Rek'!I12</f>
        <v>0</v>
      </c>
      <c r="D21" s="101" t="str">
        <f>'1 07 Rek'!A23</f>
        <v>Kompletační činnost (IČD)</v>
      </c>
      <c r="E21" s="152"/>
      <c r="F21" s="153"/>
      <c r="G21" s="148">
        <f>'1 07 Rek'!I23</f>
        <v>0</v>
      </c>
    </row>
    <row r="22" spans="1:7" ht="15.95" customHeight="1" x14ac:dyDescent="0.2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 x14ac:dyDescent="0.25">
      <c r="A23" s="307" t="s">
        <v>61</v>
      </c>
      <c r="B23" s="308"/>
      <c r="C23" s="158">
        <f>C22+G23</f>
        <v>0</v>
      </c>
      <c r="D23" s="159" t="s">
        <v>62</v>
      </c>
      <c r="E23" s="160"/>
      <c r="F23" s="161"/>
      <c r="G23" s="148">
        <f>'1 07 Rek'!H25</f>
        <v>0</v>
      </c>
    </row>
    <row r="24" spans="1:7" x14ac:dyDescent="0.2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 x14ac:dyDescent="0.2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 x14ac:dyDescent="0.2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 x14ac:dyDescent="0.2">
      <c r="A27" s="157"/>
      <c r="B27" s="171"/>
      <c r="C27" s="167"/>
      <c r="D27" s="127"/>
      <c r="F27" s="168"/>
      <c r="G27" s="169"/>
    </row>
    <row r="28" spans="1:7" x14ac:dyDescent="0.2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 x14ac:dyDescent="0.2">
      <c r="A29" s="157"/>
      <c r="B29" s="127"/>
      <c r="C29" s="173"/>
      <c r="D29" s="174"/>
      <c r="E29" s="173"/>
      <c r="F29" s="127"/>
      <c r="G29" s="169"/>
    </row>
    <row r="30" spans="1:7" x14ac:dyDescent="0.2">
      <c r="A30" s="175" t="s">
        <v>11</v>
      </c>
      <c r="B30" s="176"/>
      <c r="C30" s="177">
        <v>21</v>
      </c>
      <c r="D30" s="176" t="s">
        <v>70</v>
      </c>
      <c r="E30" s="178"/>
      <c r="F30" s="313">
        <f>C23-F32</f>
        <v>0</v>
      </c>
      <c r="G30" s="314"/>
    </row>
    <row r="31" spans="1:7" x14ac:dyDescent="0.2">
      <c r="A31" s="175" t="s">
        <v>71</v>
      </c>
      <c r="B31" s="176"/>
      <c r="C31" s="177">
        <f>C30</f>
        <v>21</v>
      </c>
      <c r="D31" s="176" t="s">
        <v>72</v>
      </c>
      <c r="E31" s="178"/>
      <c r="F31" s="313">
        <f>ROUND(PRODUCT(F30,C31/100),0)</f>
        <v>0</v>
      </c>
      <c r="G31" s="314"/>
    </row>
    <row r="32" spans="1:7" x14ac:dyDescent="0.2">
      <c r="A32" s="175" t="s">
        <v>11</v>
      </c>
      <c r="B32" s="176"/>
      <c r="C32" s="177">
        <v>0</v>
      </c>
      <c r="D32" s="176" t="s">
        <v>72</v>
      </c>
      <c r="E32" s="178"/>
      <c r="F32" s="313">
        <v>0</v>
      </c>
      <c r="G32" s="314"/>
    </row>
    <row r="33" spans="1:8" x14ac:dyDescent="0.2">
      <c r="A33" s="175" t="s">
        <v>71</v>
      </c>
      <c r="B33" s="179"/>
      <c r="C33" s="180">
        <f>C32</f>
        <v>0</v>
      </c>
      <c r="D33" s="176" t="s">
        <v>72</v>
      </c>
      <c r="E33" s="153"/>
      <c r="F33" s="313">
        <f>ROUND(PRODUCT(F32,C33/100),0)</f>
        <v>0</v>
      </c>
      <c r="G33" s="314"/>
    </row>
    <row r="34" spans="1:8" s="184" customFormat="1" ht="19.5" customHeight="1" thickBot="1" x14ac:dyDescent="0.3">
      <c r="A34" s="181" t="s">
        <v>73</v>
      </c>
      <c r="B34" s="182"/>
      <c r="C34" s="182"/>
      <c r="D34" s="182"/>
      <c r="E34" s="183"/>
      <c r="F34" s="315">
        <f>ROUND(SUM(F30:F33),0)</f>
        <v>0</v>
      </c>
      <c r="G34" s="316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17"/>
      <c r="C37" s="317"/>
      <c r="D37" s="317"/>
      <c r="E37" s="317"/>
      <c r="F37" s="317"/>
      <c r="G37" s="317"/>
      <c r="H37" s="1" t="s">
        <v>1</v>
      </c>
    </row>
    <row r="38" spans="1:8" ht="12.75" customHeight="1" x14ac:dyDescent="0.2">
      <c r="A38" s="185"/>
      <c r="B38" s="317"/>
      <c r="C38" s="317"/>
      <c r="D38" s="317"/>
      <c r="E38" s="317"/>
      <c r="F38" s="317"/>
      <c r="G38" s="317"/>
      <c r="H38" s="1" t="s">
        <v>1</v>
      </c>
    </row>
    <row r="39" spans="1:8" x14ac:dyDescent="0.2">
      <c r="A39" s="185"/>
      <c r="B39" s="317"/>
      <c r="C39" s="317"/>
      <c r="D39" s="317"/>
      <c r="E39" s="317"/>
      <c r="F39" s="317"/>
      <c r="G39" s="317"/>
      <c r="H39" s="1" t="s">
        <v>1</v>
      </c>
    </row>
    <row r="40" spans="1:8" x14ac:dyDescent="0.2">
      <c r="A40" s="185"/>
      <c r="B40" s="317"/>
      <c r="C40" s="317"/>
      <c r="D40" s="317"/>
      <c r="E40" s="317"/>
      <c r="F40" s="317"/>
      <c r="G40" s="317"/>
      <c r="H40" s="1" t="s">
        <v>1</v>
      </c>
    </row>
    <row r="41" spans="1:8" x14ac:dyDescent="0.2">
      <c r="A41" s="185"/>
      <c r="B41" s="317"/>
      <c r="C41" s="317"/>
      <c r="D41" s="317"/>
      <c r="E41" s="317"/>
      <c r="F41" s="317"/>
      <c r="G41" s="317"/>
      <c r="H41" s="1" t="s">
        <v>1</v>
      </c>
    </row>
    <row r="42" spans="1:8" x14ac:dyDescent="0.2">
      <c r="A42" s="185"/>
      <c r="B42" s="317"/>
      <c r="C42" s="317"/>
      <c r="D42" s="317"/>
      <c r="E42" s="317"/>
      <c r="F42" s="317"/>
      <c r="G42" s="317"/>
      <c r="H42" s="1" t="s">
        <v>1</v>
      </c>
    </row>
    <row r="43" spans="1:8" x14ac:dyDescent="0.2">
      <c r="A43" s="185"/>
      <c r="B43" s="317"/>
      <c r="C43" s="317"/>
      <c r="D43" s="317"/>
      <c r="E43" s="317"/>
      <c r="F43" s="317"/>
      <c r="G43" s="317"/>
      <c r="H43" s="1" t="s">
        <v>1</v>
      </c>
    </row>
    <row r="44" spans="1:8" ht="12.75" customHeight="1" x14ac:dyDescent="0.2">
      <c r="A44" s="185"/>
      <c r="B44" s="317"/>
      <c r="C44" s="317"/>
      <c r="D44" s="317"/>
      <c r="E44" s="317"/>
      <c r="F44" s="317"/>
      <c r="G44" s="317"/>
      <c r="H44" s="1" t="s">
        <v>1</v>
      </c>
    </row>
    <row r="45" spans="1:8" ht="12.75" customHeight="1" x14ac:dyDescent="0.2">
      <c r="A45" s="185"/>
      <c r="B45" s="317"/>
      <c r="C45" s="317"/>
      <c r="D45" s="317"/>
      <c r="E45" s="317"/>
      <c r="F45" s="317"/>
      <c r="G45" s="317"/>
      <c r="H45" s="1" t="s">
        <v>1</v>
      </c>
    </row>
    <row r="46" spans="1:8" x14ac:dyDescent="0.2">
      <c r="B46" s="312"/>
      <c r="C46" s="312"/>
      <c r="D46" s="312"/>
      <c r="E46" s="312"/>
      <c r="F46" s="312"/>
      <c r="G46" s="312"/>
    </row>
    <row r="47" spans="1:8" x14ac:dyDescent="0.2">
      <c r="B47" s="312"/>
      <c r="C47" s="312"/>
      <c r="D47" s="312"/>
      <c r="E47" s="312"/>
      <c r="F47" s="312"/>
      <c r="G47" s="312"/>
    </row>
    <row r="48" spans="1:8" x14ac:dyDescent="0.2">
      <c r="B48" s="312"/>
      <c r="C48" s="312"/>
      <c r="D48" s="312"/>
      <c r="E48" s="312"/>
      <c r="F48" s="312"/>
      <c r="G48" s="312"/>
    </row>
    <row r="49" spans="2:7" x14ac:dyDescent="0.2">
      <c r="B49" s="312"/>
      <c r="C49" s="312"/>
      <c r="D49" s="312"/>
      <c r="E49" s="312"/>
      <c r="F49" s="312"/>
      <c r="G49" s="312"/>
    </row>
    <row r="50" spans="2:7" x14ac:dyDescent="0.2">
      <c r="B50" s="312"/>
      <c r="C50" s="312"/>
      <c r="D50" s="312"/>
      <c r="E50" s="312"/>
      <c r="F50" s="312"/>
      <c r="G50" s="312"/>
    </row>
    <row r="51" spans="2:7" x14ac:dyDescent="0.2">
      <c r="B51" s="312"/>
      <c r="C51" s="312"/>
      <c r="D51" s="312"/>
      <c r="E51" s="312"/>
      <c r="F51" s="312"/>
      <c r="G51" s="31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37"/>
  <dimension ref="A1:BE76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18" t="s">
        <v>2</v>
      </c>
      <c r="B1" s="319"/>
      <c r="C1" s="186" t="s">
        <v>105</v>
      </c>
      <c r="D1" s="187"/>
      <c r="E1" s="188"/>
      <c r="F1" s="187"/>
      <c r="G1" s="189" t="s">
        <v>75</v>
      </c>
      <c r="H1" s="190" t="s">
        <v>752</v>
      </c>
      <c r="I1" s="191"/>
    </row>
    <row r="2" spans="1:57" ht="13.5" thickBot="1" x14ac:dyDescent="0.25">
      <c r="A2" s="320" t="s">
        <v>76</v>
      </c>
      <c r="B2" s="321"/>
      <c r="C2" s="192" t="s">
        <v>107</v>
      </c>
      <c r="D2" s="193"/>
      <c r="E2" s="194"/>
      <c r="F2" s="193"/>
      <c r="G2" s="322" t="s">
        <v>753</v>
      </c>
      <c r="H2" s="323"/>
      <c r="I2" s="324"/>
    </row>
    <row r="3" spans="1:57" ht="13.5" thickTop="1" x14ac:dyDescent="0.2">
      <c r="F3" s="127"/>
    </row>
    <row r="4" spans="1:57" ht="19.5" customHeight="1" x14ac:dyDescent="0.25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 x14ac:dyDescent="0.25"/>
    <row r="6" spans="1:57" s="127" customFormat="1" ht="13.5" thickBot="1" x14ac:dyDescent="0.25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57" s="127" customFormat="1" x14ac:dyDescent="0.2">
      <c r="A7" s="294" t="str">
        <f>'1 07 Pol'!B7</f>
        <v>61</v>
      </c>
      <c r="B7" s="62" t="str">
        <f>'1 07 Pol'!C7</f>
        <v>Upravy povrchů vnitřní</v>
      </c>
      <c r="D7" s="204"/>
      <c r="E7" s="295">
        <f>'1 07 Pol'!BA12</f>
        <v>0</v>
      </c>
      <c r="F7" s="296">
        <f>'1 07 Pol'!BB12</f>
        <v>0</v>
      </c>
      <c r="G7" s="296">
        <f>'1 07 Pol'!BC12</f>
        <v>0</v>
      </c>
      <c r="H7" s="296">
        <f>'1 07 Pol'!BD12</f>
        <v>0</v>
      </c>
      <c r="I7" s="297">
        <f>'1 07 Pol'!BE12</f>
        <v>0</v>
      </c>
    </row>
    <row r="8" spans="1:57" s="127" customFormat="1" x14ac:dyDescent="0.2">
      <c r="A8" s="294" t="str">
        <f>'1 07 Pol'!B13</f>
        <v>97</v>
      </c>
      <c r="B8" s="62" t="str">
        <f>'1 07 Pol'!C13</f>
        <v>Prorážení otvorů</v>
      </c>
      <c r="D8" s="204"/>
      <c r="E8" s="295">
        <f>'1 07 Pol'!BA16</f>
        <v>0</v>
      </c>
      <c r="F8" s="296">
        <f>'1 07 Pol'!BB16</f>
        <v>0</v>
      </c>
      <c r="G8" s="296">
        <f>'1 07 Pol'!BC16</f>
        <v>0</v>
      </c>
      <c r="H8" s="296">
        <f>'1 07 Pol'!BD16</f>
        <v>0</v>
      </c>
      <c r="I8" s="297">
        <f>'1 07 Pol'!BE16</f>
        <v>0</v>
      </c>
    </row>
    <row r="9" spans="1:57" s="127" customFormat="1" x14ac:dyDescent="0.2">
      <c r="A9" s="294" t="str">
        <f>'1 07 Pol'!B17</f>
        <v>99</v>
      </c>
      <c r="B9" s="62" t="str">
        <f>'1 07 Pol'!C17</f>
        <v>Staveništní přesun hmot</v>
      </c>
      <c r="D9" s="204"/>
      <c r="E9" s="295">
        <f>'1 07 Pol'!BA19</f>
        <v>0</v>
      </c>
      <c r="F9" s="296">
        <f>'1 07 Pol'!BB19</f>
        <v>0</v>
      </c>
      <c r="G9" s="296">
        <f>'1 07 Pol'!BC19</f>
        <v>0</v>
      </c>
      <c r="H9" s="296">
        <f>'1 07 Pol'!BD19</f>
        <v>0</v>
      </c>
      <c r="I9" s="297">
        <f>'1 07 Pol'!BE19</f>
        <v>0</v>
      </c>
    </row>
    <row r="10" spans="1:57" s="127" customFormat="1" x14ac:dyDescent="0.2">
      <c r="A10" s="294" t="str">
        <f>'1 07 Pol'!B20</f>
        <v>784</v>
      </c>
      <c r="B10" s="62" t="str">
        <f>'1 07 Pol'!C20</f>
        <v>Malby</v>
      </c>
      <c r="D10" s="204"/>
      <c r="E10" s="295">
        <f>'1 07 Pol'!BA29</f>
        <v>0</v>
      </c>
      <c r="F10" s="296">
        <f>'1 07 Pol'!BB29</f>
        <v>0</v>
      </c>
      <c r="G10" s="296">
        <f>'1 07 Pol'!BC29</f>
        <v>0</v>
      </c>
      <c r="H10" s="296">
        <f>'1 07 Pol'!BD29</f>
        <v>0</v>
      </c>
      <c r="I10" s="297">
        <f>'1 07 Pol'!BE29</f>
        <v>0</v>
      </c>
    </row>
    <row r="11" spans="1:57" s="127" customFormat="1" ht="13.5" thickBot="1" x14ac:dyDescent="0.25">
      <c r="A11" s="294" t="str">
        <f>'1 07 Pol'!B30</f>
        <v>D96</v>
      </c>
      <c r="B11" s="62" t="str">
        <f>'1 07 Pol'!C30</f>
        <v>Přesuny suti a vybouraných hmot</v>
      </c>
      <c r="D11" s="204"/>
      <c r="E11" s="295">
        <f>'1 07 Pol'!BA47</f>
        <v>0</v>
      </c>
      <c r="F11" s="296">
        <f>'1 07 Pol'!BB47</f>
        <v>0</v>
      </c>
      <c r="G11" s="296">
        <f>'1 07 Pol'!BC47</f>
        <v>0</v>
      </c>
      <c r="H11" s="296">
        <f>'1 07 Pol'!BD47</f>
        <v>0</v>
      </c>
      <c r="I11" s="297">
        <f>'1 07 Pol'!BE47</f>
        <v>0</v>
      </c>
    </row>
    <row r="12" spans="1:57" s="14" customFormat="1" ht="13.5" thickBot="1" x14ac:dyDescent="0.25">
      <c r="A12" s="205"/>
      <c r="B12" s="206" t="s">
        <v>79</v>
      </c>
      <c r="C12" s="206"/>
      <c r="D12" s="207"/>
      <c r="E12" s="208">
        <f>SUM(E7:E11)</f>
        <v>0</v>
      </c>
      <c r="F12" s="209">
        <f>SUM(F7:F11)</f>
        <v>0</v>
      </c>
      <c r="G12" s="209">
        <f>SUM(G7:G11)</f>
        <v>0</v>
      </c>
      <c r="H12" s="209">
        <f>SUM(H7:H11)</f>
        <v>0</v>
      </c>
      <c r="I12" s="210">
        <f>SUM(I7:I11)</f>
        <v>0</v>
      </c>
    </row>
    <row r="13" spans="1:57" x14ac:dyDescent="0.2">
      <c r="A13" s="127"/>
      <c r="B13" s="127"/>
      <c r="C13" s="127"/>
      <c r="D13" s="127"/>
      <c r="E13" s="127"/>
      <c r="F13" s="127"/>
      <c r="G13" s="127"/>
      <c r="H13" s="127"/>
      <c r="I13" s="127"/>
    </row>
    <row r="14" spans="1:57" ht="19.5" customHeight="1" x14ac:dyDescent="0.25">
      <c r="A14" s="196" t="s">
        <v>80</v>
      </c>
      <c r="B14" s="196"/>
      <c r="C14" s="196"/>
      <c r="D14" s="196"/>
      <c r="E14" s="196"/>
      <c r="F14" s="196"/>
      <c r="G14" s="211"/>
      <c r="H14" s="196"/>
      <c r="I14" s="196"/>
      <c r="BA14" s="133"/>
      <c r="BB14" s="133"/>
      <c r="BC14" s="133"/>
      <c r="BD14" s="133"/>
      <c r="BE14" s="133"/>
    </row>
    <row r="15" spans="1:57" ht="13.5" thickBot="1" x14ac:dyDescent="0.25"/>
    <row r="16" spans="1:57" x14ac:dyDescent="0.2">
      <c r="A16" s="162" t="s">
        <v>81</v>
      </c>
      <c r="B16" s="163"/>
      <c r="C16" s="163"/>
      <c r="D16" s="212"/>
      <c r="E16" s="213" t="s">
        <v>82</v>
      </c>
      <c r="F16" s="214" t="s">
        <v>12</v>
      </c>
      <c r="G16" s="215" t="s">
        <v>83</v>
      </c>
      <c r="H16" s="216"/>
      <c r="I16" s="217" t="s">
        <v>82</v>
      </c>
    </row>
    <row r="17" spans="1:53" x14ac:dyDescent="0.2">
      <c r="A17" s="156" t="s">
        <v>132</v>
      </c>
      <c r="B17" s="147"/>
      <c r="C17" s="147"/>
      <c r="D17" s="218"/>
      <c r="E17" s="219"/>
      <c r="F17" s="220"/>
      <c r="G17" s="221">
        <v>0</v>
      </c>
      <c r="H17" s="222"/>
      <c r="I17" s="223">
        <f t="shared" ref="I17:I24" si="0">E17+F17*G17/100</f>
        <v>0</v>
      </c>
      <c r="BA17" s="1">
        <v>0</v>
      </c>
    </row>
    <row r="18" spans="1:53" x14ac:dyDescent="0.2">
      <c r="A18" s="156" t="s">
        <v>133</v>
      </c>
      <c r="B18" s="147"/>
      <c r="C18" s="147"/>
      <c r="D18" s="218"/>
      <c r="E18" s="219"/>
      <c r="F18" s="220"/>
      <c r="G18" s="221">
        <v>0</v>
      </c>
      <c r="H18" s="222"/>
      <c r="I18" s="223">
        <f t="shared" si="0"/>
        <v>0</v>
      </c>
      <c r="BA18" s="1">
        <v>0</v>
      </c>
    </row>
    <row r="19" spans="1:53" x14ac:dyDescent="0.2">
      <c r="A19" s="156" t="s">
        <v>134</v>
      </c>
      <c r="B19" s="147"/>
      <c r="C19" s="147"/>
      <c r="D19" s="218"/>
      <c r="E19" s="219"/>
      <c r="F19" s="220"/>
      <c r="G19" s="221">
        <v>0</v>
      </c>
      <c r="H19" s="222"/>
      <c r="I19" s="223">
        <f t="shared" si="0"/>
        <v>0</v>
      </c>
      <c r="BA19" s="1">
        <v>0</v>
      </c>
    </row>
    <row r="20" spans="1:53" x14ac:dyDescent="0.2">
      <c r="A20" s="156" t="s">
        <v>135</v>
      </c>
      <c r="B20" s="147"/>
      <c r="C20" s="147"/>
      <c r="D20" s="218"/>
      <c r="E20" s="219"/>
      <c r="F20" s="220"/>
      <c r="G20" s="221">
        <v>0</v>
      </c>
      <c r="H20" s="222"/>
      <c r="I20" s="223">
        <f t="shared" si="0"/>
        <v>0</v>
      </c>
      <c r="BA20" s="1">
        <v>0</v>
      </c>
    </row>
    <row r="21" spans="1:53" x14ac:dyDescent="0.2">
      <c r="A21" s="156" t="s">
        <v>136</v>
      </c>
      <c r="B21" s="147"/>
      <c r="C21" s="147"/>
      <c r="D21" s="218"/>
      <c r="E21" s="219"/>
      <c r="F21" s="220"/>
      <c r="G21" s="221">
        <v>0</v>
      </c>
      <c r="H21" s="222"/>
      <c r="I21" s="223">
        <f t="shared" si="0"/>
        <v>0</v>
      </c>
      <c r="BA21" s="1">
        <v>1</v>
      </c>
    </row>
    <row r="22" spans="1:53" x14ac:dyDescent="0.2">
      <c r="A22" s="156" t="s">
        <v>137</v>
      </c>
      <c r="B22" s="147"/>
      <c r="C22" s="147"/>
      <c r="D22" s="218"/>
      <c r="E22" s="219"/>
      <c r="F22" s="220"/>
      <c r="G22" s="221">
        <v>0</v>
      </c>
      <c r="H22" s="222"/>
      <c r="I22" s="223">
        <f t="shared" si="0"/>
        <v>0</v>
      </c>
      <c r="BA22" s="1">
        <v>1</v>
      </c>
    </row>
    <row r="23" spans="1:53" x14ac:dyDescent="0.2">
      <c r="A23" s="156" t="s">
        <v>138</v>
      </c>
      <c r="B23" s="147"/>
      <c r="C23" s="147"/>
      <c r="D23" s="218"/>
      <c r="E23" s="219"/>
      <c r="F23" s="220"/>
      <c r="G23" s="221">
        <v>0</v>
      </c>
      <c r="H23" s="222"/>
      <c r="I23" s="223">
        <f t="shared" si="0"/>
        <v>0</v>
      </c>
      <c r="BA23" s="1">
        <v>2</v>
      </c>
    </row>
    <row r="24" spans="1:53" x14ac:dyDescent="0.2">
      <c r="A24" s="156" t="s">
        <v>139</v>
      </c>
      <c r="B24" s="147"/>
      <c r="C24" s="147"/>
      <c r="D24" s="218"/>
      <c r="E24" s="219"/>
      <c r="F24" s="220"/>
      <c r="G24" s="221">
        <v>0</v>
      </c>
      <c r="H24" s="222"/>
      <c r="I24" s="223">
        <f t="shared" si="0"/>
        <v>0</v>
      </c>
      <c r="BA24" s="1">
        <v>2</v>
      </c>
    </row>
    <row r="25" spans="1:53" ht="13.5" thickBot="1" x14ac:dyDescent="0.25">
      <c r="A25" s="224"/>
      <c r="B25" s="225" t="s">
        <v>84</v>
      </c>
      <c r="C25" s="226"/>
      <c r="D25" s="227"/>
      <c r="E25" s="228"/>
      <c r="F25" s="229"/>
      <c r="G25" s="229"/>
      <c r="H25" s="325">
        <f>SUM(I17:I24)</f>
        <v>0</v>
      </c>
      <c r="I25" s="326"/>
    </row>
    <row r="27" spans="1:53" x14ac:dyDescent="0.2">
      <c r="B27" s="14"/>
      <c r="F27" s="230"/>
      <c r="G27" s="231"/>
      <c r="H27" s="231"/>
      <c r="I27" s="46"/>
    </row>
    <row r="28" spans="1:53" x14ac:dyDescent="0.2">
      <c r="F28" s="230"/>
      <c r="G28" s="231"/>
      <c r="H28" s="231"/>
      <c r="I28" s="46"/>
    </row>
    <row r="29" spans="1:53" x14ac:dyDescent="0.2">
      <c r="F29" s="230"/>
      <c r="G29" s="231"/>
      <c r="H29" s="231"/>
      <c r="I29" s="46"/>
    </row>
    <row r="30" spans="1:53" x14ac:dyDescent="0.2">
      <c r="F30" s="230"/>
      <c r="G30" s="231"/>
      <c r="H30" s="231"/>
      <c r="I30" s="46"/>
    </row>
    <row r="31" spans="1:53" x14ac:dyDescent="0.2">
      <c r="F31" s="230"/>
      <c r="G31" s="231"/>
      <c r="H31" s="231"/>
      <c r="I31" s="46"/>
    </row>
    <row r="32" spans="1:53" x14ac:dyDescent="0.2">
      <c r="F32" s="230"/>
      <c r="G32" s="231"/>
      <c r="H32" s="231"/>
      <c r="I32" s="46"/>
    </row>
    <row r="33" spans="6:9" x14ac:dyDescent="0.2">
      <c r="F33" s="230"/>
      <c r="G33" s="231"/>
      <c r="H33" s="231"/>
      <c r="I33" s="46"/>
    </row>
    <row r="34" spans="6:9" x14ac:dyDescent="0.2">
      <c r="F34" s="230"/>
      <c r="G34" s="231"/>
      <c r="H34" s="231"/>
      <c r="I34" s="46"/>
    </row>
    <row r="35" spans="6:9" x14ac:dyDescent="0.2">
      <c r="F35" s="230"/>
      <c r="G35" s="231"/>
      <c r="H35" s="231"/>
      <c r="I35" s="46"/>
    </row>
    <row r="36" spans="6:9" x14ac:dyDescent="0.2">
      <c r="F36" s="230"/>
      <c r="G36" s="231"/>
      <c r="H36" s="231"/>
      <c r="I36" s="46"/>
    </row>
    <row r="37" spans="6:9" x14ac:dyDescent="0.2">
      <c r="F37" s="230"/>
      <c r="G37" s="231"/>
      <c r="H37" s="231"/>
      <c r="I37" s="46"/>
    </row>
    <row r="38" spans="6:9" x14ac:dyDescent="0.2">
      <c r="F38" s="230"/>
      <c r="G38" s="231"/>
      <c r="H38" s="231"/>
      <c r="I38" s="46"/>
    </row>
    <row r="39" spans="6:9" x14ac:dyDescent="0.2">
      <c r="F39" s="230"/>
      <c r="G39" s="231"/>
      <c r="H39" s="231"/>
      <c r="I39" s="46"/>
    </row>
    <row r="40" spans="6:9" x14ac:dyDescent="0.2">
      <c r="F40" s="230"/>
      <c r="G40" s="231"/>
      <c r="H40" s="231"/>
      <c r="I40" s="46"/>
    </row>
    <row r="41" spans="6:9" x14ac:dyDescent="0.2">
      <c r="F41" s="230"/>
      <c r="G41" s="231"/>
      <c r="H41" s="231"/>
      <c r="I41" s="46"/>
    </row>
    <row r="42" spans="6:9" x14ac:dyDescent="0.2">
      <c r="F42" s="230"/>
      <c r="G42" s="231"/>
      <c r="H42" s="231"/>
      <c r="I42" s="46"/>
    </row>
    <row r="43" spans="6:9" x14ac:dyDescent="0.2">
      <c r="F43" s="230"/>
      <c r="G43" s="231"/>
      <c r="H43" s="231"/>
      <c r="I43" s="46"/>
    </row>
    <row r="44" spans="6:9" x14ac:dyDescent="0.2">
      <c r="F44" s="230"/>
      <c r="G44" s="231"/>
      <c r="H44" s="231"/>
      <c r="I44" s="46"/>
    </row>
    <row r="45" spans="6:9" x14ac:dyDescent="0.2">
      <c r="F45" s="230"/>
      <c r="G45" s="231"/>
      <c r="H45" s="231"/>
      <c r="I45" s="46"/>
    </row>
    <row r="46" spans="6:9" x14ac:dyDescent="0.2">
      <c r="F46" s="230"/>
      <c r="G46" s="231"/>
      <c r="H46" s="231"/>
      <c r="I46" s="46"/>
    </row>
    <row r="47" spans="6:9" x14ac:dyDescent="0.2">
      <c r="F47" s="230"/>
      <c r="G47" s="231"/>
      <c r="H47" s="231"/>
      <c r="I47" s="46"/>
    </row>
    <row r="48" spans="6:9" x14ac:dyDescent="0.2">
      <c r="F48" s="230"/>
      <c r="G48" s="231"/>
      <c r="H48" s="231"/>
      <c r="I48" s="46"/>
    </row>
    <row r="49" spans="6:9" x14ac:dyDescent="0.2">
      <c r="F49" s="230"/>
      <c r="G49" s="231"/>
      <c r="H49" s="231"/>
      <c r="I49" s="46"/>
    </row>
    <row r="50" spans="6:9" x14ac:dyDescent="0.2">
      <c r="F50" s="230"/>
      <c r="G50" s="231"/>
      <c r="H50" s="231"/>
      <c r="I50" s="46"/>
    </row>
    <row r="51" spans="6:9" x14ac:dyDescent="0.2">
      <c r="F51" s="230"/>
      <c r="G51" s="231"/>
      <c r="H51" s="231"/>
      <c r="I51" s="46"/>
    </row>
    <row r="52" spans="6:9" x14ac:dyDescent="0.2">
      <c r="F52" s="230"/>
      <c r="G52" s="231"/>
      <c r="H52" s="231"/>
      <c r="I52" s="46"/>
    </row>
    <row r="53" spans="6:9" x14ac:dyDescent="0.2">
      <c r="F53" s="230"/>
      <c r="G53" s="231"/>
      <c r="H53" s="231"/>
      <c r="I53" s="46"/>
    </row>
    <row r="54" spans="6:9" x14ac:dyDescent="0.2">
      <c r="F54" s="230"/>
      <c r="G54" s="231"/>
      <c r="H54" s="231"/>
      <c r="I54" s="46"/>
    </row>
    <row r="55" spans="6:9" x14ac:dyDescent="0.2">
      <c r="F55" s="230"/>
      <c r="G55" s="231"/>
      <c r="H55" s="231"/>
      <c r="I55" s="46"/>
    </row>
    <row r="56" spans="6:9" x14ac:dyDescent="0.2">
      <c r="F56" s="230"/>
      <c r="G56" s="231"/>
      <c r="H56" s="231"/>
      <c r="I56" s="46"/>
    </row>
    <row r="57" spans="6:9" x14ac:dyDescent="0.2">
      <c r="F57" s="230"/>
      <c r="G57" s="231"/>
      <c r="H57" s="231"/>
      <c r="I57" s="46"/>
    </row>
    <row r="58" spans="6:9" x14ac:dyDescent="0.2">
      <c r="F58" s="230"/>
      <c r="G58" s="231"/>
      <c r="H58" s="231"/>
      <c r="I58" s="46"/>
    </row>
    <row r="59" spans="6:9" x14ac:dyDescent="0.2">
      <c r="F59" s="230"/>
      <c r="G59" s="231"/>
      <c r="H59" s="231"/>
      <c r="I59" s="46"/>
    </row>
    <row r="60" spans="6:9" x14ac:dyDescent="0.2">
      <c r="F60" s="230"/>
      <c r="G60" s="231"/>
      <c r="H60" s="231"/>
      <c r="I60" s="46"/>
    </row>
    <row r="61" spans="6:9" x14ac:dyDescent="0.2">
      <c r="F61" s="230"/>
      <c r="G61" s="231"/>
      <c r="H61" s="231"/>
      <c r="I61" s="46"/>
    </row>
    <row r="62" spans="6:9" x14ac:dyDescent="0.2">
      <c r="F62" s="230"/>
      <c r="G62" s="231"/>
      <c r="H62" s="231"/>
      <c r="I62" s="46"/>
    </row>
    <row r="63" spans="6:9" x14ac:dyDescent="0.2">
      <c r="F63" s="230"/>
      <c r="G63" s="231"/>
      <c r="H63" s="231"/>
      <c r="I63" s="46"/>
    </row>
    <row r="64" spans="6:9" x14ac:dyDescent="0.2">
      <c r="F64" s="230"/>
      <c r="G64" s="231"/>
      <c r="H64" s="231"/>
      <c r="I64" s="46"/>
    </row>
    <row r="65" spans="6:9" x14ac:dyDescent="0.2">
      <c r="F65" s="230"/>
      <c r="G65" s="231"/>
      <c r="H65" s="231"/>
      <c r="I65" s="46"/>
    </row>
    <row r="66" spans="6:9" x14ac:dyDescent="0.2">
      <c r="F66" s="230"/>
      <c r="G66" s="231"/>
      <c r="H66" s="231"/>
      <c r="I66" s="46"/>
    </row>
    <row r="67" spans="6:9" x14ac:dyDescent="0.2">
      <c r="F67" s="230"/>
      <c r="G67" s="231"/>
      <c r="H67" s="231"/>
      <c r="I67" s="46"/>
    </row>
    <row r="68" spans="6:9" x14ac:dyDescent="0.2">
      <c r="F68" s="230"/>
      <c r="G68" s="231"/>
      <c r="H68" s="231"/>
      <c r="I68" s="46"/>
    </row>
    <row r="69" spans="6:9" x14ac:dyDescent="0.2">
      <c r="F69" s="230"/>
      <c r="G69" s="231"/>
      <c r="H69" s="231"/>
      <c r="I69" s="46"/>
    </row>
    <row r="70" spans="6:9" x14ac:dyDescent="0.2">
      <c r="F70" s="230"/>
      <c r="G70" s="231"/>
      <c r="H70" s="231"/>
      <c r="I70" s="46"/>
    </row>
    <row r="71" spans="6:9" x14ac:dyDescent="0.2">
      <c r="F71" s="230"/>
      <c r="G71" s="231"/>
      <c r="H71" s="231"/>
      <c r="I71" s="46"/>
    </row>
    <row r="72" spans="6:9" x14ac:dyDescent="0.2">
      <c r="F72" s="230"/>
      <c r="G72" s="231"/>
      <c r="H72" s="231"/>
      <c r="I72" s="46"/>
    </row>
    <row r="73" spans="6:9" x14ac:dyDescent="0.2">
      <c r="F73" s="230"/>
      <c r="G73" s="231"/>
      <c r="H73" s="231"/>
      <c r="I73" s="46"/>
    </row>
    <row r="74" spans="6:9" x14ac:dyDescent="0.2">
      <c r="F74" s="230"/>
      <c r="G74" s="231"/>
      <c r="H74" s="231"/>
      <c r="I74" s="46"/>
    </row>
    <row r="75" spans="6:9" x14ac:dyDescent="0.2">
      <c r="F75" s="230"/>
      <c r="G75" s="231"/>
      <c r="H75" s="231"/>
      <c r="I75" s="46"/>
    </row>
    <row r="76" spans="6:9" x14ac:dyDescent="0.2">
      <c r="F76" s="230"/>
      <c r="G76" s="231"/>
      <c r="H76" s="231"/>
      <c r="I76" s="46"/>
    </row>
  </sheetData>
  <mergeCells count="4">
    <mergeCell ref="A1:B1"/>
    <mergeCell ref="A2:B2"/>
    <mergeCell ref="G2:I2"/>
    <mergeCell ref="H25:I2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8"/>
  <dimension ref="A1:CB120"/>
  <sheetViews>
    <sheetView showGridLines="0" showZeros="0" zoomScaleNormal="100" zoomScaleSheetLayoutView="100" workbookViewId="0">
      <selection activeCell="J1" sqref="J1:J65536 K1:K65536"/>
    </sheetView>
  </sheetViews>
  <sheetFormatPr defaultRowHeight="12.75" x14ac:dyDescent="0.2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hidden="1" customWidth="1"/>
    <col min="9" max="9" width="11.5703125" style="232" hidden="1" customWidth="1"/>
    <col min="10" max="10" width="11" style="232" hidden="1" customWidth="1"/>
    <col min="11" max="11" width="10.42578125" style="232" hidden="1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 x14ac:dyDescent="0.25">
      <c r="A1" s="329" t="s">
        <v>102</v>
      </c>
      <c r="B1" s="329"/>
      <c r="C1" s="329"/>
      <c r="D1" s="329"/>
      <c r="E1" s="329"/>
      <c r="F1" s="329"/>
      <c r="G1" s="329"/>
    </row>
    <row r="2" spans="1:80" ht="14.25" customHeight="1" thickBot="1" x14ac:dyDescent="0.25">
      <c r="B2" s="233"/>
      <c r="C2" s="234"/>
      <c r="D2" s="234"/>
      <c r="E2" s="235"/>
      <c r="F2" s="234"/>
      <c r="G2" s="234"/>
    </row>
    <row r="3" spans="1:80" ht="13.5" thickTop="1" x14ac:dyDescent="0.2">
      <c r="A3" s="318" t="s">
        <v>2</v>
      </c>
      <c r="B3" s="319"/>
      <c r="C3" s="186" t="s">
        <v>105</v>
      </c>
      <c r="D3" s="236"/>
      <c r="E3" s="237" t="s">
        <v>85</v>
      </c>
      <c r="F3" s="238" t="str">
        <f>'1 07 Rek'!H1</f>
        <v>07</v>
      </c>
      <c r="G3" s="239"/>
    </row>
    <row r="4" spans="1:80" ht="13.5" thickBot="1" x14ac:dyDescent="0.25">
      <c r="A4" s="330" t="s">
        <v>76</v>
      </c>
      <c r="B4" s="321"/>
      <c r="C4" s="192" t="s">
        <v>107</v>
      </c>
      <c r="D4" s="240"/>
      <c r="E4" s="331" t="str">
        <f>'1 07 Rek'!G2</f>
        <v>Slaboproud - stavební práce</v>
      </c>
      <c r="F4" s="332"/>
      <c r="G4" s="333"/>
    </row>
    <row r="5" spans="1:80" ht="13.5" thickTop="1" x14ac:dyDescent="0.2">
      <c r="A5" s="241"/>
      <c r="G5" s="243"/>
    </row>
    <row r="6" spans="1:80" ht="27" customHeight="1" x14ac:dyDescent="0.2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 x14ac:dyDescent="0.2">
      <c r="A7" s="249" t="s">
        <v>97</v>
      </c>
      <c r="B7" s="250" t="s">
        <v>245</v>
      </c>
      <c r="C7" s="251" t="s">
        <v>246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 x14ac:dyDescent="0.2">
      <c r="A8" s="260">
        <v>1</v>
      </c>
      <c r="B8" s="261" t="s">
        <v>754</v>
      </c>
      <c r="C8" s="262" t="s">
        <v>755</v>
      </c>
      <c r="D8" s="263" t="s">
        <v>264</v>
      </c>
      <c r="E8" s="264">
        <v>150</v>
      </c>
      <c r="F8" s="264">
        <v>0</v>
      </c>
      <c r="G8" s="265">
        <f>E8*F8</f>
        <v>0</v>
      </c>
      <c r="H8" s="266">
        <v>2.5999999999999999E-3</v>
      </c>
      <c r="I8" s="267">
        <f>E8*H8</f>
        <v>0.38999999999999996</v>
      </c>
      <c r="J8" s="266">
        <v>0</v>
      </c>
      <c r="K8" s="267">
        <f>E8*J8</f>
        <v>0</v>
      </c>
      <c r="O8" s="259">
        <v>2</v>
      </c>
      <c r="AA8" s="232">
        <v>1</v>
      </c>
      <c r="AB8" s="232">
        <v>1</v>
      </c>
      <c r="AC8" s="232">
        <v>1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1</v>
      </c>
    </row>
    <row r="9" spans="1:80" x14ac:dyDescent="0.2">
      <c r="A9" s="268"/>
      <c r="B9" s="272"/>
      <c r="C9" s="327" t="s">
        <v>756</v>
      </c>
      <c r="D9" s="328"/>
      <c r="E9" s="273">
        <v>150</v>
      </c>
      <c r="F9" s="274"/>
      <c r="G9" s="275"/>
      <c r="H9" s="276"/>
      <c r="I9" s="270"/>
      <c r="J9" s="277"/>
      <c r="K9" s="270"/>
      <c r="M9" s="271">
        <v>150</v>
      </c>
      <c r="O9" s="259"/>
    </row>
    <row r="10" spans="1:80" x14ac:dyDescent="0.2">
      <c r="A10" s="260">
        <v>2</v>
      </c>
      <c r="B10" s="261" t="s">
        <v>267</v>
      </c>
      <c r="C10" s="262" t="s">
        <v>268</v>
      </c>
      <c r="D10" s="263" t="s">
        <v>175</v>
      </c>
      <c r="E10" s="264">
        <v>525</v>
      </c>
      <c r="F10" s="264">
        <v>0</v>
      </c>
      <c r="G10" s="265">
        <f>E10*F10</f>
        <v>0</v>
      </c>
      <c r="H10" s="266">
        <v>5.4299999999999999E-3</v>
      </c>
      <c r="I10" s="267">
        <f>E10*H10</f>
        <v>2.8507500000000001</v>
      </c>
      <c r="J10" s="266">
        <v>0</v>
      </c>
      <c r="K10" s="267">
        <f>E10*J10</f>
        <v>0</v>
      </c>
      <c r="O10" s="259">
        <v>2</v>
      </c>
      <c r="AA10" s="232">
        <v>1</v>
      </c>
      <c r="AB10" s="232">
        <v>1</v>
      </c>
      <c r="AC10" s="232">
        <v>1</v>
      </c>
      <c r="AZ10" s="232">
        <v>1</v>
      </c>
      <c r="BA10" s="232">
        <f>IF(AZ10=1,G10,0)</f>
        <v>0</v>
      </c>
      <c r="BB10" s="232">
        <f>IF(AZ10=2,G10,0)</f>
        <v>0</v>
      </c>
      <c r="BC10" s="232">
        <f>IF(AZ10=3,G10,0)</f>
        <v>0</v>
      </c>
      <c r="BD10" s="232">
        <f>IF(AZ10=4,G10,0)</f>
        <v>0</v>
      </c>
      <c r="BE10" s="232">
        <f>IF(AZ10=5,G10,0)</f>
        <v>0</v>
      </c>
      <c r="CA10" s="259">
        <v>1</v>
      </c>
      <c r="CB10" s="259">
        <v>1</v>
      </c>
    </row>
    <row r="11" spans="1:80" x14ac:dyDescent="0.2">
      <c r="A11" s="268"/>
      <c r="B11" s="272"/>
      <c r="C11" s="327" t="s">
        <v>757</v>
      </c>
      <c r="D11" s="328"/>
      <c r="E11" s="273">
        <v>525</v>
      </c>
      <c r="F11" s="274"/>
      <c r="G11" s="275"/>
      <c r="H11" s="276"/>
      <c r="I11" s="270"/>
      <c r="J11" s="277"/>
      <c r="K11" s="270"/>
      <c r="M11" s="271" t="s">
        <v>757</v>
      </c>
      <c r="O11" s="259"/>
    </row>
    <row r="12" spans="1:80" x14ac:dyDescent="0.2">
      <c r="A12" s="278"/>
      <c r="B12" s="279" t="s">
        <v>100</v>
      </c>
      <c r="C12" s="280" t="s">
        <v>247</v>
      </c>
      <c r="D12" s="281"/>
      <c r="E12" s="282"/>
      <c r="F12" s="283"/>
      <c r="G12" s="284">
        <f>SUM(G7:G11)</f>
        <v>0</v>
      </c>
      <c r="H12" s="285"/>
      <c r="I12" s="286">
        <f>SUM(I7:I11)</f>
        <v>3.2407500000000002</v>
      </c>
      <c r="J12" s="285"/>
      <c r="K12" s="286">
        <f>SUM(K7:K11)</f>
        <v>0</v>
      </c>
      <c r="O12" s="259">
        <v>4</v>
      </c>
      <c r="BA12" s="287">
        <f>SUM(BA7:BA11)</f>
        <v>0</v>
      </c>
      <c r="BB12" s="287">
        <f>SUM(BB7:BB11)</f>
        <v>0</v>
      </c>
      <c r="BC12" s="287">
        <f>SUM(BC7:BC11)</f>
        <v>0</v>
      </c>
      <c r="BD12" s="287">
        <f>SUM(BD7:BD11)</f>
        <v>0</v>
      </c>
      <c r="BE12" s="287">
        <f>SUM(BE7:BE11)</f>
        <v>0</v>
      </c>
    </row>
    <row r="13" spans="1:80" x14ac:dyDescent="0.2">
      <c r="A13" s="249" t="s">
        <v>97</v>
      </c>
      <c r="B13" s="250" t="s">
        <v>318</v>
      </c>
      <c r="C13" s="251" t="s">
        <v>319</v>
      </c>
      <c r="D13" s="252"/>
      <c r="E13" s="253"/>
      <c r="F13" s="253"/>
      <c r="G13" s="254"/>
      <c r="H13" s="255"/>
      <c r="I13" s="256"/>
      <c r="J13" s="257"/>
      <c r="K13" s="258"/>
      <c r="O13" s="259">
        <v>1</v>
      </c>
    </row>
    <row r="14" spans="1:80" x14ac:dyDescent="0.2">
      <c r="A14" s="260">
        <v>3</v>
      </c>
      <c r="B14" s="261" t="s">
        <v>758</v>
      </c>
      <c r="C14" s="262" t="s">
        <v>759</v>
      </c>
      <c r="D14" s="263" t="s">
        <v>175</v>
      </c>
      <c r="E14" s="264">
        <v>525</v>
      </c>
      <c r="F14" s="264">
        <v>0</v>
      </c>
      <c r="G14" s="265">
        <f>E14*F14</f>
        <v>0</v>
      </c>
      <c r="H14" s="266">
        <v>0</v>
      </c>
      <c r="I14" s="267">
        <f>E14*H14</f>
        <v>0</v>
      </c>
      <c r="J14" s="266">
        <v>-2E-3</v>
      </c>
      <c r="K14" s="267">
        <f>E14*J14</f>
        <v>-1.05</v>
      </c>
      <c r="O14" s="259">
        <v>2</v>
      </c>
      <c r="AA14" s="232">
        <v>1</v>
      </c>
      <c r="AB14" s="232">
        <v>1</v>
      </c>
      <c r="AC14" s="232">
        <v>1</v>
      </c>
      <c r="AZ14" s="232">
        <v>1</v>
      </c>
      <c r="BA14" s="232">
        <f>IF(AZ14=1,G14,0)</f>
        <v>0</v>
      </c>
      <c r="BB14" s="232">
        <f>IF(AZ14=2,G14,0)</f>
        <v>0</v>
      </c>
      <c r="BC14" s="232">
        <f>IF(AZ14=3,G14,0)</f>
        <v>0</v>
      </c>
      <c r="BD14" s="232">
        <f>IF(AZ14=4,G14,0)</f>
        <v>0</v>
      </c>
      <c r="BE14" s="232">
        <f>IF(AZ14=5,G14,0)</f>
        <v>0</v>
      </c>
      <c r="CA14" s="259">
        <v>1</v>
      </c>
      <c r="CB14" s="259">
        <v>1</v>
      </c>
    </row>
    <row r="15" spans="1:80" x14ac:dyDescent="0.2">
      <c r="A15" s="268"/>
      <c r="B15" s="272"/>
      <c r="C15" s="327" t="s">
        <v>757</v>
      </c>
      <c r="D15" s="328"/>
      <c r="E15" s="273">
        <v>525</v>
      </c>
      <c r="F15" s="274"/>
      <c r="G15" s="275"/>
      <c r="H15" s="276"/>
      <c r="I15" s="270"/>
      <c r="J15" s="277"/>
      <c r="K15" s="270"/>
      <c r="M15" s="271" t="s">
        <v>757</v>
      </c>
      <c r="O15" s="259"/>
    </row>
    <row r="16" spans="1:80" x14ac:dyDescent="0.2">
      <c r="A16" s="278"/>
      <c r="B16" s="279" t="s">
        <v>100</v>
      </c>
      <c r="C16" s="280" t="s">
        <v>320</v>
      </c>
      <c r="D16" s="281"/>
      <c r="E16" s="282"/>
      <c r="F16" s="283"/>
      <c r="G16" s="284">
        <f>SUM(G13:G15)</f>
        <v>0</v>
      </c>
      <c r="H16" s="285"/>
      <c r="I16" s="286">
        <f>SUM(I13:I15)</f>
        <v>0</v>
      </c>
      <c r="J16" s="285"/>
      <c r="K16" s="286">
        <f>SUM(K13:K15)</f>
        <v>-1.05</v>
      </c>
      <c r="O16" s="259">
        <v>4</v>
      </c>
      <c r="BA16" s="287">
        <f>SUM(BA13:BA15)</f>
        <v>0</v>
      </c>
      <c r="BB16" s="287">
        <f>SUM(BB13:BB15)</f>
        <v>0</v>
      </c>
      <c r="BC16" s="287">
        <f>SUM(BC13:BC15)</f>
        <v>0</v>
      </c>
      <c r="BD16" s="287">
        <f>SUM(BD13:BD15)</f>
        <v>0</v>
      </c>
      <c r="BE16" s="287">
        <f>SUM(BE13:BE15)</f>
        <v>0</v>
      </c>
    </row>
    <row r="17" spans="1:80" x14ac:dyDescent="0.2">
      <c r="A17" s="249" t="s">
        <v>97</v>
      </c>
      <c r="B17" s="250" t="s">
        <v>332</v>
      </c>
      <c r="C17" s="251" t="s">
        <v>333</v>
      </c>
      <c r="D17" s="252"/>
      <c r="E17" s="253"/>
      <c r="F17" s="253"/>
      <c r="G17" s="254"/>
      <c r="H17" s="255"/>
      <c r="I17" s="256"/>
      <c r="J17" s="257"/>
      <c r="K17" s="258"/>
      <c r="O17" s="259">
        <v>1</v>
      </c>
    </row>
    <row r="18" spans="1:80" x14ac:dyDescent="0.2">
      <c r="A18" s="260">
        <v>4</v>
      </c>
      <c r="B18" s="261" t="s">
        <v>335</v>
      </c>
      <c r="C18" s="262" t="s">
        <v>336</v>
      </c>
      <c r="D18" s="263" t="s">
        <v>217</v>
      </c>
      <c r="E18" s="264">
        <v>3.2407499999999998</v>
      </c>
      <c r="F18" s="264">
        <v>0</v>
      </c>
      <c r="G18" s="265">
        <f>E18*F18</f>
        <v>0</v>
      </c>
      <c r="H18" s="266">
        <v>0</v>
      </c>
      <c r="I18" s="267">
        <f>E18*H18</f>
        <v>0</v>
      </c>
      <c r="J18" s="266"/>
      <c r="K18" s="267">
        <f>E18*J18</f>
        <v>0</v>
      </c>
      <c r="O18" s="259">
        <v>2</v>
      </c>
      <c r="AA18" s="232">
        <v>7</v>
      </c>
      <c r="AB18" s="232">
        <v>1</v>
      </c>
      <c r="AC18" s="232">
        <v>2</v>
      </c>
      <c r="AZ18" s="232">
        <v>1</v>
      </c>
      <c r="BA18" s="232">
        <f>IF(AZ18=1,G18,0)</f>
        <v>0</v>
      </c>
      <c r="BB18" s="232">
        <f>IF(AZ18=2,G18,0)</f>
        <v>0</v>
      </c>
      <c r="BC18" s="232">
        <f>IF(AZ18=3,G18,0)</f>
        <v>0</v>
      </c>
      <c r="BD18" s="232">
        <f>IF(AZ18=4,G18,0)</f>
        <v>0</v>
      </c>
      <c r="BE18" s="232">
        <f>IF(AZ18=5,G18,0)</f>
        <v>0</v>
      </c>
      <c r="CA18" s="259">
        <v>7</v>
      </c>
      <c r="CB18" s="259">
        <v>1</v>
      </c>
    </row>
    <row r="19" spans="1:80" x14ac:dyDescent="0.2">
      <c r="A19" s="278"/>
      <c r="B19" s="279" t="s">
        <v>100</v>
      </c>
      <c r="C19" s="280" t="s">
        <v>334</v>
      </c>
      <c r="D19" s="281"/>
      <c r="E19" s="282"/>
      <c r="F19" s="283"/>
      <c r="G19" s="284">
        <f>SUM(G17:G18)</f>
        <v>0</v>
      </c>
      <c r="H19" s="285"/>
      <c r="I19" s="286">
        <f>SUM(I17:I18)</f>
        <v>0</v>
      </c>
      <c r="J19" s="285"/>
      <c r="K19" s="286">
        <f>SUM(K17:K18)</f>
        <v>0</v>
      </c>
      <c r="O19" s="259">
        <v>4</v>
      </c>
      <c r="BA19" s="287">
        <f>SUM(BA17:BA18)</f>
        <v>0</v>
      </c>
      <c r="BB19" s="287">
        <f>SUM(BB17:BB18)</f>
        <v>0</v>
      </c>
      <c r="BC19" s="287">
        <f>SUM(BC17:BC18)</f>
        <v>0</v>
      </c>
      <c r="BD19" s="287">
        <f>SUM(BD17:BD18)</f>
        <v>0</v>
      </c>
      <c r="BE19" s="287">
        <f>SUM(BE17:BE18)</f>
        <v>0</v>
      </c>
    </row>
    <row r="20" spans="1:80" x14ac:dyDescent="0.2">
      <c r="A20" s="249" t="s">
        <v>97</v>
      </c>
      <c r="B20" s="250" t="s">
        <v>181</v>
      </c>
      <c r="C20" s="251" t="s">
        <v>182</v>
      </c>
      <c r="D20" s="252"/>
      <c r="E20" s="253"/>
      <c r="F20" s="253"/>
      <c r="G20" s="254"/>
      <c r="H20" s="255"/>
      <c r="I20" s="256"/>
      <c r="J20" s="257"/>
      <c r="K20" s="258"/>
      <c r="O20" s="259">
        <v>1</v>
      </c>
    </row>
    <row r="21" spans="1:80" x14ac:dyDescent="0.2">
      <c r="A21" s="260">
        <v>5</v>
      </c>
      <c r="B21" s="261" t="s">
        <v>184</v>
      </c>
      <c r="C21" s="262" t="s">
        <v>185</v>
      </c>
      <c r="D21" s="263" t="s">
        <v>175</v>
      </c>
      <c r="E21" s="264">
        <v>75</v>
      </c>
      <c r="F21" s="264">
        <v>0</v>
      </c>
      <c r="G21" s="265">
        <f>E21*F21</f>
        <v>0</v>
      </c>
      <c r="H21" s="266">
        <v>5.0000000000000002E-5</v>
      </c>
      <c r="I21" s="267">
        <f>E21*H21</f>
        <v>3.7500000000000003E-3</v>
      </c>
      <c r="J21" s="266">
        <v>0</v>
      </c>
      <c r="K21" s="267">
        <f>E21*J21</f>
        <v>0</v>
      </c>
      <c r="O21" s="259">
        <v>2</v>
      </c>
      <c r="AA21" s="232">
        <v>1</v>
      </c>
      <c r="AB21" s="232">
        <v>7</v>
      </c>
      <c r="AC21" s="232">
        <v>7</v>
      </c>
      <c r="AZ21" s="232">
        <v>2</v>
      </c>
      <c r="BA21" s="232">
        <f>IF(AZ21=1,G21,0)</f>
        <v>0</v>
      </c>
      <c r="BB21" s="232">
        <f>IF(AZ21=2,G21,0)</f>
        <v>0</v>
      </c>
      <c r="BC21" s="232">
        <f>IF(AZ21=3,G21,0)</f>
        <v>0</v>
      </c>
      <c r="BD21" s="232">
        <f>IF(AZ21=4,G21,0)</f>
        <v>0</v>
      </c>
      <c r="BE21" s="232">
        <f>IF(AZ21=5,G21,0)</f>
        <v>0</v>
      </c>
      <c r="CA21" s="259">
        <v>1</v>
      </c>
      <c r="CB21" s="259">
        <v>7</v>
      </c>
    </row>
    <row r="22" spans="1:80" x14ac:dyDescent="0.2">
      <c r="A22" s="268"/>
      <c r="B22" s="269"/>
      <c r="C22" s="334"/>
      <c r="D22" s="335"/>
      <c r="E22" s="335"/>
      <c r="F22" s="335"/>
      <c r="G22" s="336"/>
      <c r="I22" s="270"/>
      <c r="K22" s="270"/>
      <c r="L22" s="271"/>
      <c r="O22" s="259">
        <v>3</v>
      </c>
    </row>
    <row r="23" spans="1:80" x14ac:dyDescent="0.2">
      <c r="A23" s="268"/>
      <c r="B23" s="272"/>
      <c r="C23" s="327" t="s">
        <v>760</v>
      </c>
      <c r="D23" s="328"/>
      <c r="E23" s="273">
        <v>75</v>
      </c>
      <c r="F23" s="274"/>
      <c r="G23" s="275"/>
      <c r="H23" s="276"/>
      <c r="I23" s="270"/>
      <c r="J23" s="277"/>
      <c r="K23" s="270"/>
      <c r="M23" s="271" t="s">
        <v>760</v>
      </c>
      <c r="O23" s="259"/>
    </row>
    <row r="24" spans="1:80" x14ac:dyDescent="0.2">
      <c r="A24" s="260">
        <v>6</v>
      </c>
      <c r="B24" s="261" t="s">
        <v>189</v>
      </c>
      <c r="C24" s="262" t="s">
        <v>190</v>
      </c>
      <c r="D24" s="263" t="s">
        <v>175</v>
      </c>
      <c r="E24" s="264">
        <v>75</v>
      </c>
      <c r="F24" s="264">
        <v>0</v>
      </c>
      <c r="G24" s="265">
        <f>E24*F24</f>
        <v>0</v>
      </c>
      <c r="H24" s="266">
        <v>3.2000000000000003E-4</v>
      </c>
      <c r="I24" s="267">
        <f>E24*H24</f>
        <v>2.4E-2</v>
      </c>
      <c r="J24" s="266">
        <v>0</v>
      </c>
      <c r="K24" s="267">
        <f>E24*J24</f>
        <v>0</v>
      </c>
      <c r="O24" s="259">
        <v>2</v>
      </c>
      <c r="AA24" s="232">
        <v>1</v>
      </c>
      <c r="AB24" s="232">
        <v>7</v>
      </c>
      <c r="AC24" s="232">
        <v>7</v>
      </c>
      <c r="AZ24" s="232">
        <v>2</v>
      </c>
      <c r="BA24" s="232">
        <f>IF(AZ24=1,G24,0)</f>
        <v>0</v>
      </c>
      <c r="BB24" s="232">
        <f>IF(AZ24=2,G24,0)</f>
        <v>0</v>
      </c>
      <c r="BC24" s="232">
        <f>IF(AZ24=3,G24,0)</f>
        <v>0</v>
      </c>
      <c r="BD24" s="232">
        <f>IF(AZ24=4,G24,0)</f>
        <v>0</v>
      </c>
      <c r="BE24" s="232">
        <f>IF(AZ24=5,G24,0)</f>
        <v>0</v>
      </c>
      <c r="CA24" s="259">
        <v>1</v>
      </c>
      <c r="CB24" s="259">
        <v>7</v>
      </c>
    </row>
    <row r="25" spans="1:80" x14ac:dyDescent="0.2">
      <c r="A25" s="268"/>
      <c r="B25" s="269"/>
      <c r="C25" s="334"/>
      <c r="D25" s="335"/>
      <c r="E25" s="335"/>
      <c r="F25" s="335"/>
      <c r="G25" s="336"/>
      <c r="I25" s="270"/>
      <c r="K25" s="270"/>
      <c r="L25" s="271"/>
      <c r="O25" s="259">
        <v>3</v>
      </c>
    </row>
    <row r="26" spans="1:80" x14ac:dyDescent="0.2">
      <c r="A26" s="268"/>
      <c r="B26" s="272"/>
      <c r="C26" s="327" t="s">
        <v>760</v>
      </c>
      <c r="D26" s="328"/>
      <c r="E26" s="273">
        <v>75</v>
      </c>
      <c r="F26" s="274"/>
      <c r="G26" s="275"/>
      <c r="H26" s="276"/>
      <c r="I26" s="270"/>
      <c r="J26" s="277"/>
      <c r="K26" s="270"/>
      <c r="M26" s="271" t="s">
        <v>760</v>
      </c>
      <c r="O26" s="259"/>
    </row>
    <row r="27" spans="1:80" x14ac:dyDescent="0.2">
      <c r="A27" s="260">
        <v>7</v>
      </c>
      <c r="B27" s="261" t="s">
        <v>511</v>
      </c>
      <c r="C27" s="262" t="s">
        <v>512</v>
      </c>
      <c r="D27" s="263" t="s">
        <v>175</v>
      </c>
      <c r="E27" s="264">
        <v>75</v>
      </c>
      <c r="F27" s="264">
        <v>0</v>
      </c>
      <c r="G27" s="265">
        <f>E27*F27</f>
        <v>0</v>
      </c>
      <c r="H27" s="266">
        <v>0</v>
      </c>
      <c r="I27" s="267">
        <f>E27*H27</f>
        <v>0</v>
      </c>
      <c r="J27" s="266">
        <v>0</v>
      </c>
      <c r="K27" s="267">
        <f>E27*J27</f>
        <v>0</v>
      </c>
      <c r="O27" s="259">
        <v>2</v>
      </c>
      <c r="AA27" s="232">
        <v>1</v>
      </c>
      <c r="AB27" s="232">
        <v>7</v>
      </c>
      <c r="AC27" s="232">
        <v>7</v>
      </c>
      <c r="AZ27" s="232">
        <v>2</v>
      </c>
      <c r="BA27" s="232">
        <f>IF(AZ27=1,G27,0)</f>
        <v>0</v>
      </c>
      <c r="BB27" s="232">
        <f>IF(AZ27=2,G27,0)</f>
        <v>0</v>
      </c>
      <c r="BC27" s="232">
        <f>IF(AZ27=3,G27,0)</f>
        <v>0</v>
      </c>
      <c r="BD27" s="232">
        <f>IF(AZ27=4,G27,0)</f>
        <v>0</v>
      </c>
      <c r="BE27" s="232">
        <f>IF(AZ27=5,G27,0)</f>
        <v>0</v>
      </c>
      <c r="CA27" s="259">
        <v>1</v>
      </c>
      <c r="CB27" s="259">
        <v>7</v>
      </c>
    </row>
    <row r="28" spans="1:80" x14ac:dyDescent="0.2">
      <c r="A28" s="268"/>
      <c r="B28" s="272"/>
      <c r="C28" s="327" t="s">
        <v>760</v>
      </c>
      <c r="D28" s="328"/>
      <c r="E28" s="273">
        <v>75</v>
      </c>
      <c r="F28" s="274"/>
      <c r="G28" s="275"/>
      <c r="H28" s="276"/>
      <c r="I28" s="270"/>
      <c r="J28" s="277"/>
      <c r="K28" s="270"/>
      <c r="M28" s="271" t="s">
        <v>760</v>
      </c>
      <c r="O28" s="259"/>
    </row>
    <row r="29" spans="1:80" x14ac:dyDescent="0.2">
      <c r="A29" s="278"/>
      <c r="B29" s="279" t="s">
        <v>100</v>
      </c>
      <c r="C29" s="280" t="s">
        <v>183</v>
      </c>
      <c r="D29" s="281"/>
      <c r="E29" s="282"/>
      <c r="F29" s="283"/>
      <c r="G29" s="284">
        <f>SUM(G20:G28)</f>
        <v>0</v>
      </c>
      <c r="H29" s="285"/>
      <c r="I29" s="286">
        <f>SUM(I20:I28)</f>
        <v>2.775E-2</v>
      </c>
      <c r="J29" s="285"/>
      <c r="K29" s="286">
        <f>SUM(K20:K28)</f>
        <v>0</v>
      </c>
      <c r="O29" s="259">
        <v>4</v>
      </c>
      <c r="BA29" s="287">
        <f>SUM(BA20:BA28)</f>
        <v>0</v>
      </c>
      <c r="BB29" s="287">
        <f>SUM(BB20:BB28)</f>
        <v>0</v>
      </c>
      <c r="BC29" s="287">
        <f>SUM(BC20:BC28)</f>
        <v>0</v>
      </c>
      <c r="BD29" s="287">
        <f>SUM(BD20:BD28)</f>
        <v>0</v>
      </c>
      <c r="BE29" s="287">
        <f>SUM(BE20:BE28)</f>
        <v>0</v>
      </c>
    </row>
    <row r="30" spans="1:80" x14ac:dyDescent="0.2">
      <c r="A30" s="249" t="s">
        <v>97</v>
      </c>
      <c r="B30" s="250" t="s">
        <v>513</v>
      </c>
      <c r="C30" s="251" t="s">
        <v>514</v>
      </c>
      <c r="D30" s="252"/>
      <c r="E30" s="253"/>
      <c r="F30" s="253"/>
      <c r="G30" s="254"/>
      <c r="H30" s="255"/>
      <c r="I30" s="256"/>
      <c r="J30" s="257"/>
      <c r="K30" s="258"/>
      <c r="O30" s="259">
        <v>1</v>
      </c>
    </row>
    <row r="31" spans="1:80" x14ac:dyDescent="0.2">
      <c r="A31" s="260">
        <v>8</v>
      </c>
      <c r="B31" s="261" t="s">
        <v>516</v>
      </c>
      <c r="C31" s="262" t="s">
        <v>517</v>
      </c>
      <c r="D31" s="263" t="s">
        <v>217</v>
      </c>
      <c r="E31" s="264">
        <v>1.05</v>
      </c>
      <c r="F31" s="264">
        <v>0</v>
      </c>
      <c r="G31" s="265">
        <f>E31*F31</f>
        <v>0</v>
      </c>
      <c r="H31" s="266">
        <v>0</v>
      </c>
      <c r="I31" s="267">
        <f>E31*H31</f>
        <v>0</v>
      </c>
      <c r="J31" s="266"/>
      <c r="K31" s="267">
        <f>E31*J31</f>
        <v>0</v>
      </c>
      <c r="O31" s="259">
        <v>2</v>
      </c>
      <c r="AA31" s="232">
        <v>8</v>
      </c>
      <c r="AB31" s="232">
        <v>0</v>
      </c>
      <c r="AC31" s="232">
        <v>3</v>
      </c>
      <c r="AZ31" s="232">
        <v>1</v>
      </c>
      <c r="BA31" s="232">
        <f>IF(AZ31=1,G31,0)</f>
        <v>0</v>
      </c>
      <c r="BB31" s="232">
        <f>IF(AZ31=2,G31,0)</f>
        <v>0</v>
      </c>
      <c r="BC31" s="232">
        <f>IF(AZ31=3,G31,0)</f>
        <v>0</v>
      </c>
      <c r="BD31" s="232">
        <f>IF(AZ31=4,G31,0)</f>
        <v>0</v>
      </c>
      <c r="BE31" s="232">
        <f>IF(AZ31=5,G31,0)</f>
        <v>0</v>
      </c>
      <c r="CA31" s="259">
        <v>8</v>
      </c>
      <c r="CB31" s="259">
        <v>0</v>
      </c>
    </row>
    <row r="32" spans="1:80" x14ac:dyDescent="0.2">
      <c r="A32" s="268"/>
      <c r="B32" s="269"/>
      <c r="C32" s="334" t="s">
        <v>518</v>
      </c>
      <c r="D32" s="335"/>
      <c r="E32" s="335"/>
      <c r="F32" s="335"/>
      <c r="G32" s="336"/>
      <c r="I32" s="270"/>
      <c r="K32" s="270"/>
      <c r="L32" s="271" t="s">
        <v>518</v>
      </c>
      <c r="O32" s="259">
        <v>3</v>
      </c>
    </row>
    <row r="33" spans="1:80" x14ac:dyDescent="0.2">
      <c r="A33" s="260">
        <v>9</v>
      </c>
      <c r="B33" s="261" t="s">
        <v>519</v>
      </c>
      <c r="C33" s="262" t="s">
        <v>520</v>
      </c>
      <c r="D33" s="263" t="s">
        <v>217</v>
      </c>
      <c r="E33" s="264">
        <v>2.1</v>
      </c>
      <c r="F33" s="264">
        <v>0</v>
      </c>
      <c r="G33" s="265">
        <f>E33*F33</f>
        <v>0</v>
      </c>
      <c r="H33" s="266">
        <v>0</v>
      </c>
      <c r="I33" s="267">
        <f>E33*H33</f>
        <v>0</v>
      </c>
      <c r="J33" s="266"/>
      <c r="K33" s="267">
        <f>E33*J33</f>
        <v>0</v>
      </c>
      <c r="O33" s="259">
        <v>2</v>
      </c>
      <c r="AA33" s="232">
        <v>8</v>
      </c>
      <c r="AB33" s="232">
        <v>0</v>
      </c>
      <c r="AC33" s="232">
        <v>3</v>
      </c>
      <c r="AZ33" s="232">
        <v>1</v>
      </c>
      <c r="BA33" s="232">
        <f>IF(AZ33=1,G33,0)</f>
        <v>0</v>
      </c>
      <c r="BB33" s="232">
        <f>IF(AZ33=2,G33,0)</f>
        <v>0</v>
      </c>
      <c r="BC33" s="232">
        <f>IF(AZ33=3,G33,0)</f>
        <v>0</v>
      </c>
      <c r="BD33" s="232">
        <f>IF(AZ33=4,G33,0)</f>
        <v>0</v>
      </c>
      <c r="BE33" s="232">
        <f>IF(AZ33=5,G33,0)</f>
        <v>0</v>
      </c>
      <c r="CA33" s="259">
        <v>8</v>
      </c>
      <c r="CB33" s="259">
        <v>0</v>
      </c>
    </row>
    <row r="34" spans="1:80" x14ac:dyDescent="0.2">
      <c r="A34" s="268"/>
      <c r="B34" s="269"/>
      <c r="C34" s="334" t="s">
        <v>518</v>
      </c>
      <c r="D34" s="335"/>
      <c r="E34" s="335"/>
      <c r="F34" s="335"/>
      <c r="G34" s="336"/>
      <c r="I34" s="270"/>
      <c r="K34" s="270"/>
      <c r="L34" s="271" t="s">
        <v>518</v>
      </c>
      <c r="O34" s="259">
        <v>3</v>
      </c>
    </row>
    <row r="35" spans="1:80" x14ac:dyDescent="0.2">
      <c r="A35" s="260">
        <v>10</v>
      </c>
      <c r="B35" s="261" t="s">
        <v>521</v>
      </c>
      <c r="C35" s="262" t="s">
        <v>522</v>
      </c>
      <c r="D35" s="263" t="s">
        <v>217</v>
      </c>
      <c r="E35" s="264">
        <v>1.05</v>
      </c>
      <c r="F35" s="264">
        <v>0</v>
      </c>
      <c r="G35" s="265">
        <f>E35*F35</f>
        <v>0</v>
      </c>
      <c r="H35" s="266">
        <v>0</v>
      </c>
      <c r="I35" s="267">
        <f>E35*H35</f>
        <v>0</v>
      </c>
      <c r="J35" s="266"/>
      <c r="K35" s="267">
        <f>E35*J35</f>
        <v>0</v>
      </c>
      <c r="O35" s="259">
        <v>2</v>
      </c>
      <c r="AA35" s="232">
        <v>8</v>
      </c>
      <c r="AB35" s="232">
        <v>0</v>
      </c>
      <c r="AC35" s="232">
        <v>3</v>
      </c>
      <c r="AZ35" s="232">
        <v>1</v>
      </c>
      <c r="BA35" s="232">
        <f>IF(AZ35=1,G35,0)</f>
        <v>0</v>
      </c>
      <c r="BB35" s="232">
        <f>IF(AZ35=2,G35,0)</f>
        <v>0</v>
      </c>
      <c r="BC35" s="232">
        <f>IF(AZ35=3,G35,0)</f>
        <v>0</v>
      </c>
      <c r="BD35" s="232">
        <f>IF(AZ35=4,G35,0)</f>
        <v>0</v>
      </c>
      <c r="BE35" s="232">
        <f>IF(AZ35=5,G35,0)</f>
        <v>0</v>
      </c>
      <c r="CA35" s="259">
        <v>8</v>
      </c>
      <c r="CB35" s="259">
        <v>0</v>
      </c>
    </row>
    <row r="36" spans="1:80" x14ac:dyDescent="0.2">
      <c r="A36" s="268"/>
      <c r="B36" s="269"/>
      <c r="C36" s="334" t="s">
        <v>518</v>
      </c>
      <c r="D36" s="335"/>
      <c r="E36" s="335"/>
      <c r="F36" s="335"/>
      <c r="G36" s="336"/>
      <c r="I36" s="270"/>
      <c r="K36" s="270"/>
      <c r="L36" s="271" t="s">
        <v>518</v>
      </c>
      <c r="O36" s="259">
        <v>3</v>
      </c>
    </row>
    <row r="37" spans="1:80" x14ac:dyDescent="0.2">
      <c r="A37" s="260">
        <v>11</v>
      </c>
      <c r="B37" s="261" t="s">
        <v>523</v>
      </c>
      <c r="C37" s="262" t="s">
        <v>524</v>
      </c>
      <c r="D37" s="263" t="s">
        <v>217</v>
      </c>
      <c r="E37" s="264">
        <v>19.95</v>
      </c>
      <c r="F37" s="264">
        <v>0</v>
      </c>
      <c r="G37" s="265">
        <f>E37*F37</f>
        <v>0</v>
      </c>
      <c r="H37" s="266">
        <v>0</v>
      </c>
      <c r="I37" s="267">
        <f>E37*H37</f>
        <v>0</v>
      </c>
      <c r="J37" s="266"/>
      <c r="K37" s="267">
        <f>E37*J37</f>
        <v>0</v>
      </c>
      <c r="O37" s="259">
        <v>2</v>
      </c>
      <c r="AA37" s="232">
        <v>8</v>
      </c>
      <c r="AB37" s="232">
        <v>0</v>
      </c>
      <c r="AC37" s="232">
        <v>3</v>
      </c>
      <c r="AZ37" s="232">
        <v>1</v>
      </c>
      <c r="BA37" s="232">
        <f>IF(AZ37=1,G37,0)</f>
        <v>0</v>
      </c>
      <c r="BB37" s="232">
        <f>IF(AZ37=2,G37,0)</f>
        <v>0</v>
      </c>
      <c r="BC37" s="232">
        <f>IF(AZ37=3,G37,0)</f>
        <v>0</v>
      </c>
      <c r="BD37" s="232">
        <f>IF(AZ37=4,G37,0)</f>
        <v>0</v>
      </c>
      <c r="BE37" s="232">
        <f>IF(AZ37=5,G37,0)</f>
        <v>0</v>
      </c>
      <c r="CA37" s="259">
        <v>8</v>
      </c>
      <c r="CB37" s="259">
        <v>0</v>
      </c>
    </row>
    <row r="38" spans="1:80" x14ac:dyDescent="0.2">
      <c r="A38" s="268"/>
      <c r="B38" s="269"/>
      <c r="C38" s="334" t="s">
        <v>518</v>
      </c>
      <c r="D38" s="335"/>
      <c r="E38" s="335"/>
      <c r="F38" s="335"/>
      <c r="G38" s="336"/>
      <c r="I38" s="270"/>
      <c r="K38" s="270"/>
      <c r="L38" s="271" t="s">
        <v>518</v>
      </c>
      <c r="O38" s="259">
        <v>3</v>
      </c>
    </row>
    <row r="39" spans="1:80" x14ac:dyDescent="0.2">
      <c r="A39" s="260">
        <v>12</v>
      </c>
      <c r="B39" s="261" t="s">
        <v>525</v>
      </c>
      <c r="C39" s="262" t="s">
        <v>526</v>
      </c>
      <c r="D39" s="263" t="s">
        <v>217</v>
      </c>
      <c r="E39" s="264">
        <v>1.05</v>
      </c>
      <c r="F39" s="264">
        <v>0</v>
      </c>
      <c r="G39" s="265">
        <f>E39*F39</f>
        <v>0</v>
      </c>
      <c r="H39" s="266">
        <v>0</v>
      </c>
      <c r="I39" s="267">
        <f>E39*H39</f>
        <v>0</v>
      </c>
      <c r="J39" s="266"/>
      <c r="K39" s="267">
        <f>E39*J39</f>
        <v>0</v>
      </c>
      <c r="O39" s="259">
        <v>2</v>
      </c>
      <c r="AA39" s="232">
        <v>8</v>
      </c>
      <c r="AB39" s="232">
        <v>0</v>
      </c>
      <c r="AC39" s="232">
        <v>3</v>
      </c>
      <c r="AZ39" s="232">
        <v>1</v>
      </c>
      <c r="BA39" s="232">
        <f>IF(AZ39=1,G39,0)</f>
        <v>0</v>
      </c>
      <c r="BB39" s="232">
        <f>IF(AZ39=2,G39,0)</f>
        <v>0</v>
      </c>
      <c r="BC39" s="232">
        <f>IF(AZ39=3,G39,0)</f>
        <v>0</v>
      </c>
      <c r="BD39" s="232">
        <f>IF(AZ39=4,G39,0)</f>
        <v>0</v>
      </c>
      <c r="BE39" s="232">
        <f>IF(AZ39=5,G39,0)</f>
        <v>0</v>
      </c>
      <c r="CA39" s="259">
        <v>8</v>
      </c>
      <c r="CB39" s="259">
        <v>0</v>
      </c>
    </row>
    <row r="40" spans="1:80" x14ac:dyDescent="0.2">
      <c r="A40" s="268"/>
      <c r="B40" s="269"/>
      <c r="C40" s="334" t="s">
        <v>518</v>
      </c>
      <c r="D40" s="335"/>
      <c r="E40" s="335"/>
      <c r="F40" s="335"/>
      <c r="G40" s="336"/>
      <c r="I40" s="270"/>
      <c r="K40" s="270"/>
      <c r="L40" s="271" t="s">
        <v>518</v>
      </c>
      <c r="O40" s="259">
        <v>3</v>
      </c>
    </row>
    <row r="41" spans="1:80" x14ac:dyDescent="0.2">
      <c r="A41" s="260">
        <v>13</v>
      </c>
      <c r="B41" s="261" t="s">
        <v>527</v>
      </c>
      <c r="C41" s="262" t="s">
        <v>528</v>
      </c>
      <c r="D41" s="263" t="s">
        <v>217</v>
      </c>
      <c r="E41" s="264">
        <v>6.3</v>
      </c>
      <c r="F41" s="264">
        <v>0</v>
      </c>
      <c r="G41" s="265">
        <f>E41*F41</f>
        <v>0</v>
      </c>
      <c r="H41" s="266">
        <v>0</v>
      </c>
      <c r="I41" s="267">
        <f>E41*H41</f>
        <v>0</v>
      </c>
      <c r="J41" s="266"/>
      <c r="K41" s="267">
        <f>E41*J41</f>
        <v>0</v>
      </c>
      <c r="O41" s="259">
        <v>2</v>
      </c>
      <c r="AA41" s="232">
        <v>8</v>
      </c>
      <c r="AB41" s="232">
        <v>0</v>
      </c>
      <c r="AC41" s="232">
        <v>3</v>
      </c>
      <c r="AZ41" s="232">
        <v>1</v>
      </c>
      <c r="BA41" s="232">
        <f>IF(AZ41=1,G41,0)</f>
        <v>0</v>
      </c>
      <c r="BB41" s="232">
        <f>IF(AZ41=2,G41,0)</f>
        <v>0</v>
      </c>
      <c r="BC41" s="232">
        <f>IF(AZ41=3,G41,0)</f>
        <v>0</v>
      </c>
      <c r="BD41" s="232">
        <f>IF(AZ41=4,G41,0)</f>
        <v>0</v>
      </c>
      <c r="BE41" s="232">
        <f>IF(AZ41=5,G41,0)</f>
        <v>0</v>
      </c>
      <c r="CA41" s="259">
        <v>8</v>
      </c>
      <c r="CB41" s="259">
        <v>0</v>
      </c>
    </row>
    <row r="42" spans="1:80" x14ac:dyDescent="0.2">
      <c r="A42" s="268"/>
      <c r="B42" s="269"/>
      <c r="C42" s="334" t="s">
        <v>518</v>
      </c>
      <c r="D42" s="335"/>
      <c r="E42" s="335"/>
      <c r="F42" s="335"/>
      <c r="G42" s="336"/>
      <c r="I42" s="270"/>
      <c r="K42" s="270"/>
      <c r="L42" s="271" t="s">
        <v>518</v>
      </c>
      <c r="O42" s="259">
        <v>3</v>
      </c>
    </row>
    <row r="43" spans="1:80" x14ac:dyDescent="0.2">
      <c r="A43" s="260">
        <v>14</v>
      </c>
      <c r="B43" s="261" t="s">
        <v>529</v>
      </c>
      <c r="C43" s="262" t="s">
        <v>530</v>
      </c>
      <c r="D43" s="263" t="s">
        <v>217</v>
      </c>
      <c r="E43" s="264">
        <v>1.05</v>
      </c>
      <c r="F43" s="264">
        <v>0</v>
      </c>
      <c r="G43" s="265">
        <f>E43*F43</f>
        <v>0</v>
      </c>
      <c r="H43" s="266">
        <v>0</v>
      </c>
      <c r="I43" s="267">
        <f>E43*H43</f>
        <v>0</v>
      </c>
      <c r="J43" s="266"/>
      <c r="K43" s="267">
        <f>E43*J43</f>
        <v>0</v>
      </c>
      <c r="O43" s="259">
        <v>2</v>
      </c>
      <c r="AA43" s="232">
        <v>8</v>
      </c>
      <c r="AB43" s="232">
        <v>0</v>
      </c>
      <c r="AC43" s="232">
        <v>3</v>
      </c>
      <c r="AZ43" s="232">
        <v>1</v>
      </c>
      <c r="BA43" s="232">
        <f>IF(AZ43=1,G43,0)</f>
        <v>0</v>
      </c>
      <c r="BB43" s="232">
        <f>IF(AZ43=2,G43,0)</f>
        <v>0</v>
      </c>
      <c r="BC43" s="232">
        <f>IF(AZ43=3,G43,0)</f>
        <v>0</v>
      </c>
      <c r="BD43" s="232">
        <f>IF(AZ43=4,G43,0)</f>
        <v>0</v>
      </c>
      <c r="BE43" s="232">
        <f>IF(AZ43=5,G43,0)</f>
        <v>0</v>
      </c>
      <c r="CA43" s="259">
        <v>8</v>
      </c>
      <c r="CB43" s="259">
        <v>0</v>
      </c>
    </row>
    <row r="44" spans="1:80" x14ac:dyDescent="0.2">
      <c r="A44" s="268"/>
      <c r="B44" s="269"/>
      <c r="C44" s="334" t="s">
        <v>518</v>
      </c>
      <c r="D44" s="335"/>
      <c r="E44" s="335"/>
      <c r="F44" s="335"/>
      <c r="G44" s="336"/>
      <c r="I44" s="270"/>
      <c r="K44" s="270"/>
      <c r="L44" s="271" t="s">
        <v>518</v>
      </c>
      <c r="O44" s="259">
        <v>3</v>
      </c>
    </row>
    <row r="45" spans="1:80" x14ac:dyDescent="0.2">
      <c r="A45" s="260">
        <v>15</v>
      </c>
      <c r="B45" s="261" t="s">
        <v>748</v>
      </c>
      <c r="C45" s="262" t="s">
        <v>749</v>
      </c>
      <c r="D45" s="263" t="s">
        <v>217</v>
      </c>
      <c r="E45" s="264">
        <v>1.05</v>
      </c>
      <c r="F45" s="264">
        <v>0</v>
      </c>
      <c r="G45" s="265">
        <f>E45*F45</f>
        <v>0</v>
      </c>
      <c r="H45" s="266">
        <v>0</v>
      </c>
      <c r="I45" s="267">
        <f>E45*H45</f>
        <v>0</v>
      </c>
      <c r="J45" s="266"/>
      <c r="K45" s="267">
        <f>E45*J45</f>
        <v>0</v>
      </c>
      <c r="O45" s="259">
        <v>2</v>
      </c>
      <c r="AA45" s="232">
        <v>8</v>
      </c>
      <c r="AB45" s="232">
        <v>0</v>
      </c>
      <c r="AC45" s="232">
        <v>3</v>
      </c>
      <c r="AZ45" s="232">
        <v>1</v>
      </c>
      <c r="BA45" s="232">
        <f>IF(AZ45=1,G45,0)</f>
        <v>0</v>
      </c>
      <c r="BB45" s="232">
        <f>IF(AZ45=2,G45,0)</f>
        <v>0</v>
      </c>
      <c r="BC45" s="232">
        <f>IF(AZ45=3,G45,0)</f>
        <v>0</v>
      </c>
      <c r="BD45" s="232">
        <f>IF(AZ45=4,G45,0)</f>
        <v>0</v>
      </c>
      <c r="BE45" s="232">
        <f>IF(AZ45=5,G45,0)</f>
        <v>0</v>
      </c>
      <c r="CA45" s="259">
        <v>8</v>
      </c>
      <c r="CB45" s="259">
        <v>0</v>
      </c>
    </row>
    <row r="46" spans="1:80" x14ac:dyDescent="0.2">
      <c r="A46" s="268"/>
      <c r="B46" s="269"/>
      <c r="C46" s="334" t="s">
        <v>750</v>
      </c>
      <c r="D46" s="335"/>
      <c r="E46" s="335"/>
      <c r="F46" s="335"/>
      <c r="G46" s="336"/>
      <c r="I46" s="270"/>
      <c r="K46" s="270"/>
      <c r="L46" s="271" t="s">
        <v>750</v>
      </c>
      <c r="O46" s="259">
        <v>3</v>
      </c>
    </row>
    <row r="47" spans="1:80" x14ac:dyDescent="0.2">
      <c r="A47" s="278"/>
      <c r="B47" s="279" t="s">
        <v>100</v>
      </c>
      <c r="C47" s="280" t="s">
        <v>515</v>
      </c>
      <c r="D47" s="281"/>
      <c r="E47" s="282"/>
      <c r="F47" s="283"/>
      <c r="G47" s="284">
        <f>SUM(G30:G46)</f>
        <v>0</v>
      </c>
      <c r="H47" s="285"/>
      <c r="I47" s="286">
        <f>SUM(I30:I46)</f>
        <v>0</v>
      </c>
      <c r="J47" s="285"/>
      <c r="K47" s="286">
        <f>SUM(K30:K46)</f>
        <v>0</v>
      </c>
      <c r="O47" s="259">
        <v>4</v>
      </c>
      <c r="BA47" s="287">
        <f>SUM(BA30:BA46)</f>
        <v>0</v>
      </c>
      <c r="BB47" s="287">
        <f>SUM(BB30:BB46)</f>
        <v>0</v>
      </c>
      <c r="BC47" s="287">
        <f>SUM(BC30:BC46)</f>
        <v>0</v>
      </c>
      <c r="BD47" s="287">
        <f>SUM(BD30:BD46)</f>
        <v>0</v>
      </c>
      <c r="BE47" s="287">
        <f>SUM(BE30:BE46)</f>
        <v>0</v>
      </c>
    </row>
    <row r="48" spans="1:80" x14ac:dyDescent="0.2">
      <c r="E48" s="232"/>
    </row>
    <row r="49" spans="5:5" x14ac:dyDescent="0.2">
      <c r="E49" s="232"/>
    </row>
    <row r="50" spans="5:5" x14ac:dyDescent="0.2">
      <c r="E50" s="232"/>
    </row>
    <row r="51" spans="5:5" x14ac:dyDescent="0.2">
      <c r="E51" s="232"/>
    </row>
    <row r="52" spans="5:5" x14ac:dyDescent="0.2">
      <c r="E52" s="232"/>
    </row>
    <row r="53" spans="5:5" x14ac:dyDescent="0.2">
      <c r="E53" s="232"/>
    </row>
    <row r="54" spans="5:5" x14ac:dyDescent="0.2">
      <c r="E54" s="232"/>
    </row>
    <row r="55" spans="5:5" x14ac:dyDescent="0.2">
      <c r="E55" s="232"/>
    </row>
    <row r="56" spans="5:5" x14ac:dyDescent="0.2">
      <c r="E56" s="232"/>
    </row>
    <row r="57" spans="5:5" x14ac:dyDescent="0.2">
      <c r="E57" s="232"/>
    </row>
    <row r="58" spans="5:5" x14ac:dyDescent="0.2">
      <c r="E58" s="232"/>
    </row>
    <row r="59" spans="5:5" x14ac:dyDescent="0.2">
      <c r="E59" s="232"/>
    </row>
    <row r="60" spans="5:5" x14ac:dyDescent="0.2">
      <c r="E60" s="232"/>
    </row>
    <row r="61" spans="5:5" x14ac:dyDescent="0.2">
      <c r="E61" s="232"/>
    </row>
    <row r="62" spans="5:5" x14ac:dyDescent="0.2">
      <c r="E62" s="232"/>
    </row>
    <row r="63" spans="5:5" x14ac:dyDescent="0.2">
      <c r="E63" s="232"/>
    </row>
    <row r="64" spans="5:5" x14ac:dyDescent="0.2">
      <c r="E64" s="232"/>
    </row>
    <row r="65" spans="1:7" x14ac:dyDescent="0.2">
      <c r="E65" s="232"/>
    </row>
    <row r="66" spans="1:7" x14ac:dyDescent="0.2">
      <c r="E66" s="232"/>
    </row>
    <row r="67" spans="1:7" x14ac:dyDescent="0.2">
      <c r="E67" s="232"/>
    </row>
    <row r="68" spans="1:7" x14ac:dyDescent="0.2">
      <c r="E68" s="232"/>
    </row>
    <row r="69" spans="1:7" x14ac:dyDescent="0.2">
      <c r="E69" s="232"/>
    </row>
    <row r="70" spans="1:7" x14ac:dyDescent="0.2">
      <c r="E70" s="232"/>
    </row>
    <row r="71" spans="1:7" x14ac:dyDescent="0.2">
      <c r="A71" s="277"/>
      <c r="B71" s="277"/>
      <c r="C71" s="277"/>
      <c r="D71" s="277"/>
      <c r="E71" s="277"/>
      <c r="F71" s="277"/>
      <c r="G71" s="277"/>
    </row>
    <row r="72" spans="1:7" x14ac:dyDescent="0.2">
      <c r="A72" s="277"/>
      <c r="B72" s="277"/>
      <c r="C72" s="277"/>
      <c r="D72" s="277"/>
      <c r="E72" s="277"/>
      <c r="F72" s="277"/>
      <c r="G72" s="277"/>
    </row>
    <row r="73" spans="1:7" x14ac:dyDescent="0.2">
      <c r="A73" s="277"/>
      <c r="B73" s="277"/>
      <c r="C73" s="277"/>
      <c r="D73" s="277"/>
      <c r="E73" s="277"/>
      <c r="F73" s="277"/>
      <c r="G73" s="277"/>
    </row>
    <row r="74" spans="1:7" x14ac:dyDescent="0.2">
      <c r="A74" s="277"/>
      <c r="B74" s="277"/>
      <c r="C74" s="277"/>
      <c r="D74" s="277"/>
      <c r="E74" s="277"/>
      <c r="F74" s="277"/>
      <c r="G74" s="277"/>
    </row>
    <row r="75" spans="1:7" x14ac:dyDescent="0.2">
      <c r="E75" s="232"/>
    </row>
    <row r="76" spans="1:7" x14ac:dyDescent="0.2">
      <c r="E76" s="232"/>
    </row>
    <row r="77" spans="1:7" x14ac:dyDescent="0.2">
      <c r="E77" s="232"/>
    </row>
    <row r="78" spans="1:7" x14ac:dyDescent="0.2">
      <c r="E78" s="232"/>
    </row>
    <row r="79" spans="1:7" x14ac:dyDescent="0.2">
      <c r="E79" s="232"/>
    </row>
    <row r="80" spans="1:7" x14ac:dyDescent="0.2">
      <c r="E80" s="232"/>
    </row>
    <row r="81" spans="5:5" x14ac:dyDescent="0.2">
      <c r="E81" s="232"/>
    </row>
    <row r="82" spans="5:5" x14ac:dyDescent="0.2">
      <c r="E82" s="232"/>
    </row>
    <row r="83" spans="5:5" x14ac:dyDescent="0.2">
      <c r="E83" s="232"/>
    </row>
    <row r="84" spans="5:5" x14ac:dyDescent="0.2">
      <c r="E84" s="232"/>
    </row>
    <row r="85" spans="5:5" x14ac:dyDescent="0.2">
      <c r="E85" s="232"/>
    </row>
    <row r="86" spans="5:5" x14ac:dyDescent="0.2">
      <c r="E86" s="232"/>
    </row>
    <row r="87" spans="5:5" x14ac:dyDescent="0.2">
      <c r="E87" s="232"/>
    </row>
    <row r="88" spans="5:5" x14ac:dyDescent="0.2">
      <c r="E88" s="232"/>
    </row>
    <row r="89" spans="5:5" x14ac:dyDescent="0.2">
      <c r="E89" s="232"/>
    </row>
    <row r="90" spans="5:5" x14ac:dyDescent="0.2">
      <c r="E90" s="232"/>
    </row>
    <row r="91" spans="5:5" x14ac:dyDescent="0.2">
      <c r="E91" s="232"/>
    </row>
    <row r="92" spans="5:5" x14ac:dyDescent="0.2">
      <c r="E92" s="232"/>
    </row>
    <row r="93" spans="5:5" x14ac:dyDescent="0.2">
      <c r="E93" s="232"/>
    </row>
    <row r="94" spans="5:5" x14ac:dyDescent="0.2">
      <c r="E94" s="232"/>
    </row>
    <row r="95" spans="5:5" x14ac:dyDescent="0.2">
      <c r="E95" s="232"/>
    </row>
    <row r="96" spans="5:5" x14ac:dyDescent="0.2">
      <c r="E96" s="232"/>
    </row>
    <row r="97" spans="1:7" x14ac:dyDescent="0.2">
      <c r="E97" s="232"/>
    </row>
    <row r="98" spans="1:7" x14ac:dyDescent="0.2">
      <c r="E98" s="232"/>
    </row>
    <row r="99" spans="1:7" x14ac:dyDescent="0.2">
      <c r="E99" s="232"/>
    </row>
    <row r="100" spans="1:7" x14ac:dyDescent="0.2">
      <c r="E100" s="232"/>
    </row>
    <row r="101" spans="1:7" x14ac:dyDescent="0.2">
      <c r="E101" s="232"/>
    </row>
    <row r="102" spans="1:7" x14ac:dyDescent="0.2">
      <c r="E102" s="232"/>
    </row>
    <row r="103" spans="1:7" x14ac:dyDescent="0.2">
      <c r="E103" s="232"/>
    </row>
    <row r="104" spans="1:7" x14ac:dyDescent="0.2">
      <c r="E104" s="232"/>
    </row>
    <row r="105" spans="1:7" x14ac:dyDescent="0.2">
      <c r="E105" s="232"/>
    </row>
    <row r="106" spans="1:7" x14ac:dyDescent="0.2">
      <c r="A106" s="288"/>
      <c r="B106" s="288"/>
    </row>
    <row r="107" spans="1:7" x14ac:dyDescent="0.2">
      <c r="A107" s="277"/>
      <c r="B107" s="277"/>
      <c r="C107" s="289"/>
      <c r="D107" s="289"/>
      <c r="E107" s="290"/>
      <c r="F107" s="289"/>
      <c r="G107" s="291"/>
    </row>
    <row r="108" spans="1:7" x14ac:dyDescent="0.2">
      <c r="A108" s="292"/>
      <c r="B108" s="292"/>
      <c r="C108" s="277"/>
      <c r="D108" s="277"/>
      <c r="E108" s="293"/>
      <c r="F108" s="277"/>
      <c r="G108" s="277"/>
    </row>
    <row r="109" spans="1:7" x14ac:dyDescent="0.2">
      <c r="A109" s="277"/>
      <c r="B109" s="277"/>
      <c r="C109" s="277"/>
      <c r="D109" s="277"/>
      <c r="E109" s="293"/>
      <c r="F109" s="277"/>
      <c r="G109" s="277"/>
    </row>
    <row r="110" spans="1:7" x14ac:dyDescent="0.2">
      <c r="A110" s="277"/>
      <c r="B110" s="277"/>
      <c r="C110" s="277"/>
      <c r="D110" s="277"/>
      <c r="E110" s="293"/>
      <c r="F110" s="277"/>
      <c r="G110" s="277"/>
    </row>
    <row r="111" spans="1:7" x14ac:dyDescent="0.2">
      <c r="A111" s="277"/>
      <c r="B111" s="277"/>
      <c r="C111" s="277"/>
      <c r="D111" s="277"/>
      <c r="E111" s="293"/>
      <c r="F111" s="277"/>
      <c r="G111" s="277"/>
    </row>
    <row r="112" spans="1:7" x14ac:dyDescent="0.2">
      <c r="A112" s="277"/>
      <c r="B112" s="277"/>
      <c r="C112" s="277"/>
      <c r="D112" s="277"/>
      <c r="E112" s="293"/>
      <c r="F112" s="277"/>
      <c r="G112" s="277"/>
    </row>
    <row r="113" spans="1:7" x14ac:dyDescent="0.2">
      <c r="A113" s="277"/>
      <c r="B113" s="277"/>
      <c r="C113" s="277"/>
      <c r="D113" s="277"/>
      <c r="E113" s="293"/>
      <c r="F113" s="277"/>
      <c r="G113" s="277"/>
    </row>
    <row r="114" spans="1:7" x14ac:dyDescent="0.2">
      <c r="A114" s="277"/>
      <c r="B114" s="277"/>
      <c r="C114" s="277"/>
      <c r="D114" s="277"/>
      <c r="E114" s="293"/>
      <c r="F114" s="277"/>
      <c r="G114" s="277"/>
    </row>
    <row r="115" spans="1:7" x14ac:dyDescent="0.2">
      <c r="A115" s="277"/>
      <c r="B115" s="277"/>
      <c r="C115" s="277"/>
      <c r="D115" s="277"/>
      <c r="E115" s="293"/>
      <c r="F115" s="277"/>
      <c r="G115" s="277"/>
    </row>
    <row r="116" spans="1:7" x14ac:dyDescent="0.2">
      <c r="A116" s="277"/>
      <c r="B116" s="277"/>
      <c r="C116" s="277"/>
      <c r="D116" s="277"/>
      <c r="E116" s="293"/>
      <c r="F116" s="277"/>
      <c r="G116" s="277"/>
    </row>
    <row r="117" spans="1:7" x14ac:dyDescent="0.2">
      <c r="A117" s="277"/>
      <c r="B117" s="277"/>
      <c r="C117" s="277"/>
      <c r="D117" s="277"/>
      <c r="E117" s="293"/>
      <c r="F117" s="277"/>
      <c r="G117" s="277"/>
    </row>
    <row r="118" spans="1:7" x14ac:dyDescent="0.2">
      <c r="A118" s="277"/>
      <c r="B118" s="277"/>
      <c r="C118" s="277"/>
      <c r="D118" s="277"/>
      <c r="E118" s="293"/>
      <c r="F118" s="277"/>
      <c r="G118" s="277"/>
    </row>
    <row r="119" spans="1:7" x14ac:dyDescent="0.2">
      <c r="A119" s="277"/>
      <c r="B119" s="277"/>
      <c r="C119" s="277"/>
      <c r="D119" s="277"/>
      <c r="E119" s="293"/>
      <c r="F119" s="277"/>
      <c r="G119" s="277"/>
    </row>
    <row r="120" spans="1:7" x14ac:dyDescent="0.2">
      <c r="A120" s="277"/>
      <c r="B120" s="277"/>
      <c r="C120" s="277"/>
      <c r="D120" s="277"/>
      <c r="E120" s="293"/>
      <c r="F120" s="277"/>
      <c r="G120" s="277"/>
    </row>
  </sheetData>
  <mergeCells count="20">
    <mergeCell ref="C42:G42"/>
    <mergeCell ref="C44:G44"/>
    <mergeCell ref="C46:G46"/>
    <mergeCell ref="C22:G22"/>
    <mergeCell ref="C23:D23"/>
    <mergeCell ref="C25:G25"/>
    <mergeCell ref="C26:D26"/>
    <mergeCell ref="C28:D28"/>
    <mergeCell ref="C32:G32"/>
    <mergeCell ref="C34:G34"/>
    <mergeCell ref="C36:G36"/>
    <mergeCell ref="C38:G38"/>
    <mergeCell ref="C40:G40"/>
    <mergeCell ref="C15:D15"/>
    <mergeCell ref="A1:G1"/>
    <mergeCell ref="A3:B3"/>
    <mergeCell ref="A4:B4"/>
    <mergeCell ref="E4:G4"/>
    <mergeCell ref="C9:D9"/>
    <mergeCell ref="C11:D11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8"/>
  <dimension ref="A1:BE51"/>
  <sheetViews>
    <sheetView topLeftCell="A34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93" t="s">
        <v>101</v>
      </c>
      <c r="B1" s="94"/>
      <c r="C1" s="94"/>
      <c r="D1" s="94"/>
      <c r="E1" s="94"/>
      <c r="F1" s="94"/>
      <c r="G1" s="94"/>
    </row>
    <row r="2" spans="1:57" ht="12.75" customHeight="1" x14ac:dyDescent="0.2">
      <c r="A2" s="95" t="s">
        <v>32</v>
      </c>
      <c r="B2" s="96"/>
      <c r="C2" s="97" t="s">
        <v>762</v>
      </c>
      <c r="D2" s="97" t="s">
        <v>763</v>
      </c>
      <c r="E2" s="98"/>
      <c r="F2" s="99" t="s">
        <v>33</v>
      </c>
      <c r="G2" s="100"/>
    </row>
    <row r="3" spans="1:57" ht="3" hidden="1" customHeight="1" x14ac:dyDescent="0.2">
      <c r="A3" s="101"/>
      <c r="B3" s="102"/>
      <c r="C3" s="103"/>
      <c r="D3" s="103"/>
      <c r="E3" s="104"/>
      <c r="F3" s="105"/>
      <c r="G3" s="106"/>
    </row>
    <row r="4" spans="1:57" ht="12" customHeight="1" x14ac:dyDescent="0.2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 x14ac:dyDescent="0.2">
      <c r="A5" s="109" t="s">
        <v>98</v>
      </c>
      <c r="B5" s="110"/>
      <c r="C5" s="111" t="s">
        <v>106</v>
      </c>
      <c r="D5" s="112"/>
      <c r="E5" s="110"/>
      <c r="F5" s="105" t="s">
        <v>36</v>
      </c>
      <c r="G5" s="106"/>
    </row>
    <row r="6" spans="1:57" ht="12.95" customHeight="1" x14ac:dyDescent="0.2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 x14ac:dyDescent="0.2">
      <c r="A7" s="116" t="s">
        <v>103</v>
      </c>
      <c r="B7" s="117"/>
      <c r="C7" s="118" t="s">
        <v>104</v>
      </c>
      <c r="D7" s="119"/>
      <c r="E7" s="119"/>
      <c r="F7" s="120" t="s">
        <v>39</v>
      </c>
      <c r="G7" s="114">
        <f>IF(G6=0,,ROUND((F30+F32)/G6,1))</f>
        <v>0</v>
      </c>
    </row>
    <row r="8" spans="1:57" x14ac:dyDescent="0.2">
      <c r="A8" s="121" t="s">
        <v>40</v>
      </c>
      <c r="B8" s="105"/>
      <c r="C8" s="309"/>
      <c r="D8" s="309"/>
      <c r="E8" s="310"/>
      <c r="F8" s="122" t="s">
        <v>41</v>
      </c>
      <c r="G8" s="123"/>
      <c r="H8" s="124"/>
      <c r="I8" s="125"/>
    </row>
    <row r="9" spans="1:57" x14ac:dyDescent="0.2">
      <c r="A9" s="121" t="s">
        <v>42</v>
      </c>
      <c r="B9" s="105"/>
      <c r="C9" s="309"/>
      <c r="D9" s="309"/>
      <c r="E9" s="310"/>
      <c r="F9" s="105"/>
      <c r="G9" s="126"/>
      <c r="H9" s="127"/>
    </row>
    <row r="10" spans="1:57" x14ac:dyDescent="0.2">
      <c r="A10" s="121" t="s">
        <v>43</v>
      </c>
      <c r="B10" s="105"/>
      <c r="C10" s="309"/>
      <c r="D10" s="309"/>
      <c r="E10" s="309"/>
      <c r="F10" s="128"/>
      <c r="G10" s="129"/>
      <c r="H10" s="130"/>
    </row>
    <row r="11" spans="1:57" ht="13.5" customHeight="1" x14ac:dyDescent="0.2">
      <c r="A11" s="121" t="s">
        <v>44</v>
      </c>
      <c r="B11" s="105"/>
      <c r="C11" s="309"/>
      <c r="D11" s="309"/>
      <c r="E11" s="309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 x14ac:dyDescent="0.2">
      <c r="A12" s="134" t="s">
        <v>46</v>
      </c>
      <c r="B12" s="102"/>
      <c r="C12" s="311"/>
      <c r="D12" s="311"/>
      <c r="E12" s="311"/>
      <c r="F12" s="135" t="s">
        <v>47</v>
      </c>
      <c r="G12" s="136"/>
      <c r="H12" s="127"/>
    </row>
    <row r="13" spans="1:57" ht="28.5" customHeight="1" thickBot="1" x14ac:dyDescent="0.25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 x14ac:dyDescent="0.25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 x14ac:dyDescent="0.2">
      <c r="A15" s="146"/>
      <c r="B15" s="147" t="s">
        <v>51</v>
      </c>
      <c r="C15" s="148">
        <f>'1 08 Rek'!E8</f>
        <v>0</v>
      </c>
      <c r="D15" s="149" t="str">
        <f>'1 08 Rek'!A13</f>
        <v>Ztížené výrobní podmínky</v>
      </c>
      <c r="E15" s="150"/>
      <c r="F15" s="151"/>
      <c r="G15" s="148">
        <f>'1 08 Rek'!I13</f>
        <v>0</v>
      </c>
    </row>
    <row r="16" spans="1:57" ht="15.95" customHeight="1" x14ac:dyDescent="0.2">
      <c r="A16" s="146" t="s">
        <v>52</v>
      </c>
      <c r="B16" s="147" t="s">
        <v>53</v>
      </c>
      <c r="C16" s="148">
        <f>'1 08 Rek'!F8</f>
        <v>0</v>
      </c>
      <c r="D16" s="101" t="str">
        <f>'1 08 Rek'!A14</f>
        <v>Oborová přirážka</v>
      </c>
      <c r="E16" s="152"/>
      <c r="F16" s="153"/>
      <c r="G16" s="148">
        <f>'1 08 Rek'!I14</f>
        <v>0</v>
      </c>
    </row>
    <row r="17" spans="1:7" ht="15.95" customHeight="1" x14ac:dyDescent="0.2">
      <c r="A17" s="146" t="s">
        <v>54</v>
      </c>
      <c r="B17" s="147" t="s">
        <v>55</v>
      </c>
      <c r="C17" s="148">
        <f>'1 08 Rek'!H8</f>
        <v>0</v>
      </c>
      <c r="D17" s="101" t="str">
        <f>'1 08 Rek'!A15</f>
        <v>Přesun stavebních kapacit</v>
      </c>
      <c r="E17" s="152"/>
      <c r="F17" s="153"/>
      <c r="G17" s="148">
        <f>'1 08 Rek'!I15</f>
        <v>0</v>
      </c>
    </row>
    <row r="18" spans="1:7" ht="15.95" customHeight="1" x14ac:dyDescent="0.2">
      <c r="A18" s="154" t="s">
        <v>56</v>
      </c>
      <c r="B18" s="155" t="s">
        <v>57</v>
      </c>
      <c r="C18" s="148">
        <f>'1 08 Rek'!G8</f>
        <v>0</v>
      </c>
      <c r="D18" s="101" t="str">
        <f>'1 08 Rek'!A16</f>
        <v>Mimostaveništní doprava</v>
      </c>
      <c r="E18" s="152"/>
      <c r="F18" s="153"/>
      <c r="G18" s="148">
        <f>'1 08 Rek'!I16</f>
        <v>0</v>
      </c>
    </row>
    <row r="19" spans="1:7" ht="15.95" customHeight="1" x14ac:dyDescent="0.2">
      <c r="A19" s="156" t="s">
        <v>58</v>
      </c>
      <c r="B19" s="147"/>
      <c r="C19" s="148">
        <f>SUM(C15:C18)</f>
        <v>0</v>
      </c>
      <c r="D19" s="101" t="str">
        <f>'1 08 Rek'!A17</f>
        <v>Zařízení staveniště</v>
      </c>
      <c r="E19" s="152"/>
      <c r="F19" s="153"/>
      <c r="G19" s="148">
        <f>'1 08 Rek'!I17</f>
        <v>0</v>
      </c>
    </row>
    <row r="20" spans="1:7" ht="15.95" customHeight="1" x14ac:dyDescent="0.2">
      <c r="A20" s="156"/>
      <c r="B20" s="147"/>
      <c r="C20" s="148"/>
      <c r="D20" s="101" t="str">
        <f>'1 08 Rek'!A18</f>
        <v>Provoz investora</v>
      </c>
      <c r="E20" s="152"/>
      <c r="F20" s="153"/>
      <c r="G20" s="148">
        <f>'1 08 Rek'!I18</f>
        <v>0</v>
      </c>
    </row>
    <row r="21" spans="1:7" ht="15.95" customHeight="1" x14ac:dyDescent="0.2">
      <c r="A21" s="156" t="s">
        <v>29</v>
      </c>
      <c r="B21" s="147"/>
      <c r="C21" s="148">
        <f>'1 08 Rek'!I8</f>
        <v>0</v>
      </c>
      <c r="D21" s="101" t="str">
        <f>'1 08 Rek'!A19</f>
        <v>Kompletační činnost (IČD)</v>
      </c>
      <c r="E21" s="152"/>
      <c r="F21" s="153"/>
      <c r="G21" s="148">
        <f>'1 08 Rek'!I19</f>
        <v>0</v>
      </c>
    </row>
    <row r="22" spans="1:7" ht="15.95" customHeight="1" x14ac:dyDescent="0.2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 x14ac:dyDescent="0.25">
      <c r="A23" s="307" t="s">
        <v>61</v>
      </c>
      <c r="B23" s="308"/>
      <c r="C23" s="158">
        <f>C22+G23</f>
        <v>0</v>
      </c>
      <c r="D23" s="159" t="s">
        <v>62</v>
      </c>
      <c r="E23" s="160"/>
      <c r="F23" s="161"/>
      <c r="G23" s="148">
        <f>'1 08 Rek'!H21</f>
        <v>0</v>
      </c>
    </row>
    <row r="24" spans="1:7" x14ac:dyDescent="0.2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 x14ac:dyDescent="0.2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 x14ac:dyDescent="0.2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 x14ac:dyDescent="0.2">
      <c r="A27" s="157"/>
      <c r="B27" s="171"/>
      <c r="C27" s="167"/>
      <c r="D27" s="127"/>
      <c r="F27" s="168"/>
      <c r="G27" s="169"/>
    </row>
    <row r="28" spans="1:7" x14ac:dyDescent="0.2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 x14ac:dyDescent="0.2">
      <c r="A29" s="157"/>
      <c r="B29" s="127"/>
      <c r="C29" s="173"/>
      <c r="D29" s="174"/>
      <c r="E29" s="173"/>
      <c r="F29" s="127"/>
      <c r="G29" s="169"/>
    </row>
    <row r="30" spans="1:7" x14ac:dyDescent="0.2">
      <c r="A30" s="175" t="s">
        <v>11</v>
      </c>
      <c r="B30" s="176"/>
      <c r="C30" s="177">
        <v>21</v>
      </c>
      <c r="D30" s="176" t="s">
        <v>70</v>
      </c>
      <c r="E30" s="178"/>
      <c r="F30" s="313">
        <f>C23-F32</f>
        <v>0</v>
      </c>
      <c r="G30" s="314"/>
    </row>
    <row r="31" spans="1:7" x14ac:dyDescent="0.2">
      <c r="A31" s="175" t="s">
        <v>71</v>
      </c>
      <c r="B31" s="176"/>
      <c r="C31" s="177">
        <f>C30</f>
        <v>21</v>
      </c>
      <c r="D31" s="176" t="s">
        <v>72</v>
      </c>
      <c r="E31" s="178"/>
      <c r="F31" s="313">
        <f>ROUND(PRODUCT(F30,C31/100),0)</f>
        <v>0</v>
      </c>
      <c r="G31" s="314"/>
    </row>
    <row r="32" spans="1:7" x14ac:dyDescent="0.2">
      <c r="A32" s="175" t="s">
        <v>11</v>
      </c>
      <c r="B32" s="176"/>
      <c r="C32" s="177">
        <v>0</v>
      </c>
      <c r="D32" s="176" t="s">
        <v>72</v>
      </c>
      <c r="E32" s="178"/>
      <c r="F32" s="313">
        <v>0</v>
      </c>
      <c r="G32" s="314"/>
    </row>
    <row r="33" spans="1:8" x14ac:dyDescent="0.2">
      <c r="A33" s="175" t="s">
        <v>71</v>
      </c>
      <c r="B33" s="179"/>
      <c r="C33" s="180">
        <f>C32</f>
        <v>0</v>
      </c>
      <c r="D33" s="176" t="s">
        <v>72</v>
      </c>
      <c r="E33" s="153"/>
      <c r="F33" s="313">
        <f>ROUND(PRODUCT(F32,C33/100),0)</f>
        <v>0</v>
      </c>
      <c r="G33" s="314"/>
    </row>
    <row r="34" spans="1:8" s="184" customFormat="1" ht="19.5" customHeight="1" thickBot="1" x14ac:dyDescent="0.3">
      <c r="A34" s="181" t="s">
        <v>73</v>
      </c>
      <c r="B34" s="182"/>
      <c r="C34" s="182"/>
      <c r="D34" s="182"/>
      <c r="E34" s="183"/>
      <c r="F34" s="315">
        <f>ROUND(SUM(F30:F33),0)</f>
        <v>0</v>
      </c>
      <c r="G34" s="316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17"/>
      <c r="C37" s="317"/>
      <c r="D37" s="317"/>
      <c r="E37" s="317"/>
      <c r="F37" s="317"/>
      <c r="G37" s="317"/>
      <c r="H37" s="1" t="s">
        <v>1</v>
      </c>
    </row>
    <row r="38" spans="1:8" ht="12.75" customHeight="1" x14ac:dyDescent="0.2">
      <c r="A38" s="185"/>
      <c r="B38" s="317"/>
      <c r="C38" s="317"/>
      <c r="D38" s="317"/>
      <c r="E38" s="317"/>
      <c r="F38" s="317"/>
      <c r="G38" s="317"/>
      <c r="H38" s="1" t="s">
        <v>1</v>
      </c>
    </row>
    <row r="39" spans="1:8" x14ac:dyDescent="0.2">
      <c r="A39" s="185"/>
      <c r="B39" s="317"/>
      <c r="C39" s="317"/>
      <c r="D39" s="317"/>
      <c r="E39" s="317"/>
      <c r="F39" s="317"/>
      <c r="G39" s="317"/>
      <c r="H39" s="1" t="s">
        <v>1</v>
      </c>
    </row>
    <row r="40" spans="1:8" x14ac:dyDescent="0.2">
      <c r="A40" s="185"/>
      <c r="B40" s="317"/>
      <c r="C40" s="317"/>
      <c r="D40" s="317"/>
      <c r="E40" s="317"/>
      <c r="F40" s="317"/>
      <c r="G40" s="317"/>
      <c r="H40" s="1" t="s">
        <v>1</v>
      </c>
    </row>
    <row r="41" spans="1:8" x14ac:dyDescent="0.2">
      <c r="A41" s="185"/>
      <c r="B41" s="317"/>
      <c r="C41" s="317"/>
      <c r="D41" s="317"/>
      <c r="E41" s="317"/>
      <c r="F41" s="317"/>
      <c r="G41" s="317"/>
      <c r="H41" s="1" t="s">
        <v>1</v>
      </c>
    </row>
    <row r="42" spans="1:8" x14ac:dyDescent="0.2">
      <c r="A42" s="185"/>
      <c r="B42" s="317"/>
      <c r="C42" s="317"/>
      <c r="D42" s="317"/>
      <c r="E42" s="317"/>
      <c r="F42" s="317"/>
      <c r="G42" s="317"/>
      <c r="H42" s="1" t="s">
        <v>1</v>
      </c>
    </row>
    <row r="43" spans="1:8" x14ac:dyDescent="0.2">
      <c r="A43" s="185"/>
      <c r="B43" s="317"/>
      <c r="C43" s="317"/>
      <c r="D43" s="317"/>
      <c r="E43" s="317"/>
      <c r="F43" s="317"/>
      <c r="G43" s="317"/>
      <c r="H43" s="1" t="s">
        <v>1</v>
      </c>
    </row>
    <row r="44" spans="1:8" ht="12.75" customHeight="1" x14ac:dyDescent="0.2">
      <c r="A44" s="185"/>
      <c r="B44" s="317"/>
      <c r="C44" s="317"/>
      <c r="D44" s="317"/>
      <c r="E44" s="317"/>
      <c r="F44" s="317"/>
      <c r="G44" s="317"/>
      <c r="H44" s="1" t="s">
        <v>1</v>
      </c>
    </row>
    <row r="45" spans="1:8" ht="12.75" customHeight="1" x14ac:dyDescent="0.2">
      <c r="A45" s="185"/>
      <c r="B45" s="317"/>
      <c r="C45" s="317"/>
      <c r="D45" s="317"/>
      <c r="E45" s="317"/>
      <c r="F45" s="317"/>
      <c r="G45" s="317"/>
      <c r="H45" s="1" t="s">
        <v>1</v>
      </c>
    </row>
    <row r="46" spans="1:8" x14ac:dyDescent="0.2">
      <c r="B46" s="312"/>
      <c r="C46" s="312"/>
      <c r="D46" s="312"/>
      <c r="E46" s="312"/>
      <c r="F46" s="312"/>
      <c r="G46" s="312"/>
    </row>
    <row r="47" spans="1:8" x14ac:dyDescent="0.2">
      <c r="B47" s="312"/>
      <c r="C47" s="312"/>
      <c r="D47" s="312"/>
      <c r="E47" s="312"/>
      <c r="F47" s="312"/>
      <c r="G47" s="312"/>
    </row>
    <row r="48" spans="1:8" x14ac:dyDescent="0.2">
      <c r="B48" s="312"/>
      <c r="C48" s="312"/>
      <c r="D48" s="312"/>
      <c r="E48" s="312"/>
      <c r="F48" s="312"/>
      <c r="G48" s="312"/>
    </row>
    <row r="49" spans="2:7" x14ac:dyDescent="0.2">
      <c r="B49" s="312"/>
      <c r="C49" s="312"/>
      <c r="D49" s="312"/>
      <c r="E49" s="312"/>
      <c r="F49" s="312"/>
      <c r="G49" s="312"/>
    </row>
    <row r="50" spans="2:7" x14ac:dyDescent="0.2">
      <c r="B50" s="312"/>
      <c r="C50" s="312"/>
      <c r="D50" s="312"/>
      <c r="E50" s="312"/>
      <c r="F50" s="312"/>
      <c r="G50" s="312"/>
    </row>
    <row r="51" spans="2:7" x14ac:dyDescent="0.2">
      <c r="B51" s="312"/>
      <c r="C51" s="312"/>
      <c r="D51" s="312"/>
      <c r="E51" s="312"/>
      <c r="F51" s="312"/>
      <c r="G51" s="312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38"/>
  <dimension ref="A1:BE72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18" t="s">
        <v>2</v>
      </c>
      <c r="B1" s="319"/>
      <c r="C1" s="186" t="s">
        <v>105</v>
      </c>
      <c r="D1" s="187"/>
      <c r="E1" s="188"/>
      <c r="F1" s="187"/>
      <c r="G1" s="189" t="s">
        <v>75</v>
      </c>
      <c r="H1" s="190" t="s">
        <v>762</v>
      </c>
      <c r="I1" s="191"/>
    </row>
    <row r="2" spans="1:57" ht="13.5" thickBot="1" x14ac:dyDescent="0.25">
      <c r="A2" s="320" t="s">
        <v>76</v>
      </c>
      <c r="B2" s="321"/>
      <c r="C2" s="192" t="s">
        <v>107</v>
      </c>
      <c r="D2" s="193"/>
      <c r="E2" s="194"/>
      <c r="F2" s="193"/>
      <c r="G2" s="322" t="s">
        <v>763</v>
      </c>
      <c r="H2" s="323"/>
      <c r="I2" s="324"/>
    </row>
    <row r="3" spans="1:57" ht="13.5" thickTop="1" x14ac:dyDescent="0.2">
      <c r="F3" s="127"/>
    </row>
    <row r="4" spans="1:57" ht="19.5" customHeight="1" x14ac:dyDescent="0.25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 x14ac:dyDescent="0.25"/>
    <row r="6" spans="1:57" s="127" customFormat="1" ht="13.5" thickBot="1" x14ac:dyDescent="0.25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57" s="127" customFormat="1" ht="13.5" thickBot="1" x14ac:dyDescent="0.25">
      <c r="A7" s="294" t="str">
        <f>'1 08 Pol'!B7</f>
        <v>M22</v>
      </c>
      <c r="B7" s="62" t="str">
        <f>'1 08 Pol'!C7</f>
        <v>Montáž sdělovací a zabezp. techniky</v>
      </c>
      <c r="D7" s="204"/>
      <c r="E7" s="295">
        <f>'1 08 Pol'!BA9</f>
        <v>0</v>
      </c>
      <c r="F7" s="296">
        <f>'1 08 Pol'!BB9</f>
        <v>0</v>
      </c>
      <c r="G7" s="296">
        <f>'1 08 Pol'!BC9</f>
        <v>0</v>
      </c>
      <c r="H7" s="296">
        <f>'1 08 Pol'!BD9</f>
        <v>0</v>
      </c>
      <c r="I7" s="297">
        <f>'1 08 Pol'!BE9</f>
        <v>0</v>
      </c>
    </row>
    <row r="8" spans="1:57" s="14" customFormat="1" ht="13.5" thickBot="1" x14ac:dyDescent="0.25">
      <c r="A8" s="205"/>
      <c r="B8" s="206" t="s">
        <v>79</v>
      </c>
      <c r="C8" s="206"/>
      <c r="D8" s="207"/>
      <c r="E8" s="208">
        <f>SUM(E7:E7)</f>
        <v>0</v>
      </c>
      <c r="F8" s="209">
        <f>SUM(F7:F7)</f>
        <v>0</v>
      </c>
      <c r="G8" s="209">
        <f>SUM(G7:G7)</f>
        <v>0</v>
      </c>
      <c r="H8" s="209">
        <f>SUM(H7:H7)</f>
        <v>0</v>
      </c>
      <c r="I8" s="210">
        <f>SUM(I7:I7)</f>
        <v>0</v>
      </c>
    </row>
    <row r="9" spans="1:57" x14ac:dyDescent="0.2">
      <c r="A9" s="127"/>
      <c r="B9" s="127"/>
      <c r="C9" s="127"/>
      <c r="D9" s="127"/>
      <c r="E9" s="127"/>
      <c r="F9" s="127"/>
      <c r="G9" s="127"/>
      <c r="H9" s="127"/>
      <c r="I9" s="127"/>
    </row>
    <row r="10" spans="1:57" ht="19.5" customHeight="1" x14ac:dyDescent="0.25">
      <c r="A10" s="196" t="s">
        <v>80</v>
      </c>
      <c r="B10" s="196"/>
      <c r="C10" s="196"/>
      <c r="D10" s="196"/>
      <c r="E10" s="196"/>
      <c r="F10" s="196"/>
      <c r="G10" s="211"/>
      <c r="H10" s="196"/>
      <c r="I10" s="196"/>
      <c r="BA10" s="133"/>
      <c r="BB10" s="133"/>
      <c r="BC10" s="133"/>
      <c r="BD10" s="133"/>
      <c r="BE10" s="133"/>
    </row>
    <row r="11" spans="1:57" ht="13.5" thickBot="1" x14ac:dyDescent="0.25"/>
    <row r="12" spans="1:57" x14ac:dyDescent="0.2">
      <c r="A12" s="162" t="s">
        <v>81</v>
      </c>
      <c r="B12" s="163"/>
      <c r="C12" s="163"/>
      <c r="D12" s="212"/>
      <c r="E12" s="213" t="s">
        <v>82</v>
      </c>
      <c r="F12" s="214" t="s">
        <v>12</v>
      </c>
      <c r="G12" s="215" t="s">
        <v>83</v>
      </c>
      <c r="H12" s="216"/>
      <c r="I12" s="217" t="s">
        <v>82</v>
      </c>
    </row>
    <row r="13" spans="1:57" x14ac:dyDescent="0.2">
      <c r="A13" s="156" t="s">
        <v>132</v>
      </c>
      <c r="B13" s="147"/>
      <c r="C13" s="147"/>
      <c r="D13" s="218"/>
      <c r="E13" s="219"/>
      <c r="F13" s="220"/>
      <c r="G13" s="221">
        <v>0</v>
      </c>
      <c r="H13" s="222"/>
      <c r="I13" s="223">
        <f t="shared" ref="I13:I20" si="0">E13+F13*G13/100</f>
        <v>0</v>
      </c>
      <c r="BA13" s="1">
        <v>0</v>
      </c>
    </row>
    <row r="14" spans="1:57" x14ac:dyDescent="0.2">
      <c r="A14" s="156" t="s">
        <v>133</v>
      </c>
      <c r="B14" s="147"/>
      <c r="C14" s="147"/>
      <c r="D14" s="218"/>
      <c r="E14" s="219"/>
      <c r="F14" s="220"/>
      <c r="G14" s="221">
        <v>0</v>
      </c>
      <c r="H14" s="222"/>
      <c r="I14" s="223">
        <f t="shared" si="0"/>
        <v>0</v>
      </c>
      <c r="BA14" s="1">
        <v>0</v>
      </c>
    </row>
    <row r="15" spans="1:57" x14ac:dyDescent="0.2">
      <c r="A15" s="156" t="s">
        <v>134</v>
      </c>
      <c r="B15" s="147"/>
      <c r="C15" s="147"/>
      <c r="D15" s="218"/>
      <c r="E15" s="219"/>
      <c r="F15" s="220"/>
      <c r="G15" s="221">
        <v>0</v>
      </c>
      <c r="H15" s="222"/>
      <c r="I15" s="223">
        <f t="shared" si="0"/>
        <v>0</v>
      </c>
      <c r="BA15" s="1">
        <v>0</v>
      </c>
    </row>
    <row r="16" spans="1:57" x14ac:dyDescent="0.2">
      <c r="A16" s="156" t="s">
        <v>135</v>
      </c>
      <c r="B16" s="147"/>
      <c r="C16" s="147"/>
      <c r="D16" s="218"/>
      <c r="E16" s="219"/>
      <c r="F16" s="220"/>
      <c r="G16" s="221">
        <v>0</v>
      </c>
      <c r="H16" s="222"/>
      <c r="I16" s="223">
        <f t="shared" si="0"/>
        <v>0</v>
      </c>
      <c r="BA16" s="1">
        <v>0</v>
      </c>
    </row>
    <row r="17" spans="1:53" x14ac:dyDescent="0.2">
      <c r="A17" s="156" t="s">
        <v>136</v>
      </c>
      <c r="B17" s="147"/>
      <c r="C17" s="147"/>
      <c r="D17" s="218"/>
      <c r="E17" s="219"/>
      <c r="F17" s="220"/>
      <c r="G17" s="221">
        <v>0</v>
      </c>
      <c r="H17" s="222"/>
      <c r="I17" s="223">
        <f t="shared" si="0"/>
        <v>0</v>
      </c>
      <c r="BA17" s="1">
        <v>1</v>
      </c>
    </row>
    <row r="18" spans="1:53" x14ac:dyDescent="0.2">
      <c r="A18" s="156" t="s">
        <v>137</v>
      </c>
      <c r="B18" s="147"/>
      <c r="C18" s="147"/>
      <c r="D18" s="218"/>
      <c r="E18" s="219"/>
      <c r="F18" s="220"/>
      <c r="G18" s="221">
        <v>0</v>
      </c>
      <c r="H18" s="222"/>
      <c r="I18" s="223">
        <f t="shared" si="0"/>
        <v>0</v>
      </c>
      <c r="BA18" s="1">
        <v>1</v>
      </c>
    </row>
    <row r="19" spans="1:53" x14ac:dyDescent="0.2">
      <c r="A19" s="156" t="s">
        <v>138</v>
      </c>
      <c r="B19" s="147"/>
      <c r="C19" s="147"/>
      <c r="D19" s="218"/>
      <c r="E19" s="219"/>
      <c r="F19" s="220"/>
      <c r="G19" s="221">
        <v>0</v>
      </c>
      <c r="H19" s="222"/>
      <c r="I19" s="223">
        <f t="shared" si="0"/>
        <v>0</v>
      </c>
      <c r="BA19" s="1">
        <v>2</v>
      </c>
    </row>
    <row r="20" spans="1:53" x14ac:dyDescent="0.2">
      <c r="A20" s="156" t="s">
        <v>139</v>
      </c>
      <c r="B20" s="147"/>
      <c r="C20" s="147"/>
      <c r="D20" s="218"/>
      <c r="E20" s="219"/>
      <c r="F20" s="220"/>
      <c r="G20" s="221">
        <v>0</v>
      </c>
      <c r="H20" s="222"/>
      <c r="I20" s="223">
        <f t="shared" si="0"/>
        <v>0</v>
      </c>
      <c r="BA20" s="1">
        <v>2</v>
      </c>
    </row>
    <row r="21" spans="1:53" ht="13.5" thickBot="1" x14ac:dyDescent="0.25">
      <c r="A21" s="224"/>
      <c r="B21" s="225" t="s">
        <v>84</v>
      </c>
      <c r="C21" s="226"/>
      <c r="D21" s="227"/>
      <c r="E21" s="228"/>
      <c r="F21" s="229"/>
      <c r="G21" s="229"/>
      <c r="H21" s="325">
        <f>SUM(I13:I20)</f>
        <v>0</v>
      </c>
      <c r="I21" s="326"/>
    </row>
    <row r="23" spans="1:53" x14ac:dyDescent="0.2">
      <c r="B23" s="14"/>
      <c r="F23" s="230"/>
      <c r="G23" s="231"/>
      <c r="H23" s="231"/>
      <c r="I23" s="46"/>
    </row>
    <row r="24" spans="1:53" x14ac:dyDescent="0.2">
      <c r="F24" s="230"/>
      <c r="G24" s="231"/>
      <c r="H24" s="231"/>
      <c r="I24" s="46"/>
    </row>
    <row r="25" spans="1:53" x14ac:dyDescent="0.2">
      <c r="F25" s="230"/>
      <c r="G25" s="231"/>
      <c r="H25" s="231"/>
      <c r="I25" s="46"/>
    </row>
    <row r="26" spans="1:53" x14ac:dyDescent="0.2">
      <c r="F26" s="230"/>
      <c r="G26" s="231"/>
      <c r="H26" s="231"/>
      <c r="I26" s="46"/>
    </row>
    <row r="27" spans="1:53" x14ac:dyDescent="0.2">
      <c r="F27" s="230"/>
      <c r="G27" s="231"/>
      <c r="H27" s="231"/>
      <c r="I27" s="46"/>
    </row>
    <row r="28" spans="1:53" x14ac:dyDescent="0.2">
      <c r="F28" s="230"/>
      <c r="G28" s="231"/>
      <c r="H28" s="231"/>
      <c r="I28" s="46"/>
    </row>
    <row r="29" spans="1:53" x14ac:dyDescent="0.2">
      <c r="F29" s="230"/>
      <c r="G29" s="231"/>
      <c r="H29" s="231"/>
      <c r="I29" s="46"/>
    </row>
    <row r="30" spans="1:53" x14ac:dyDescent="0.2">
      <c r="F30" s="230"/>
      <c r="G30" s="231"/>
      <c r="H30" s="231"/>
      <c r="I30" s="46"/>
    </row>
    <row r="31" spans="1:53" x14ac:dyDescent="0.2">
      <c r="F31" s="230"/>
      <c r="G31" s="231"/>
      <c r="H31" s="231"/>
      <c r="I31" s="46"/>
    </row>
    <row r="32" spans="1:53" x14ac:dyDescent="0.2">
      <c r="F32" s="230"/>
      <c r="G32" s="231"/>
      <c r="H32" s="231"/>
      <c r="I32" s="46"/>
    </row>
    <row r="33" spans="6:9" x14ac:dyDescent="0.2">
      <c r="F33" s="230"/>
      <c r="G33" s="231"/>
      <c r="H33" s="231"/>
      <c r="I33" s="46"/>
    </row>
    <row r="34" spans="6:9" x14ac:dyDescent="0.2">
      <c r="F34" s="230"/>
      <c r="G34" s="231"/>
      <c r="H34" s="231"/>
      <c r="I34" s="46"/>
    </row>
    <row r="35" spans="6:9" x14ac:dyDescent="0.2">
      <c r="F35" s="230"/>
      <c r="G35" s="231"/>
      <c r="H35" s="231"/>
      <c r="I35" s="46"/>
    </row>
    <row r="36" spans="6:9" x14ac:dyDescent="0.2">
      <c r="F36" s="230"/>
      <c r="G36" s="231"/>
      <c r="H36" s="231"/>
      <c r="I36" s="46"/>
    </row>
    <row r="37" spans="6:9" x14ac:dyDescent="0.2">
      <c r="F37" s="230"/>
      <c r="G37" s="231"/>
      <c r="H37" s="231"/>
      <c r="I37" s="46"/>
    </row>
    <row r="38" spans="6:9" x14ac:dyDescent="0.2">
      <c r="F38" s="230"/>
      <c r="G38" s="231"/>
      <c r="H38" s="231"/>
      <c r="I38" s="46"/>
    </row>
    <row r="39" spans="6:9" x14ac:dyDescent="0.2">
      <c r="F39" s="230"/>
      <c r="G39" s="231"/>
      <c r="H39" s="231"/>
      <c r="I39" s="46"/>
    </row>
    <row r="40" spans="6:9" x14ac:dyDescent="0.2">
      <c r="F40" s="230"/>
      <c r="G40" s="231"/>
      <c r="H40" s="231"/>
      <c r="I40" s="46"/>
    </row>
    <row r="41" spans="6:9" x14ac:dyDescent="0.2">
      <c r="F41" s="230"/>
      <c r="G41" s="231"/>
      <c r="H41" s="231"/>
      <c r="I41" s="46"/>
    </row>
    <row r="42" spans="6:9" x14ac:dyDescent="0.2">
      <c r="F42" s="230"/>
      <c r="G42" s="231"/>
      <c r="H42" s="231"/>
      <c r="I42" s="46"/>
    </row>
    <row r="43" spans="6:9" x14ac:dyDescent="0.2">
      <c r="F43" s="230"/>
      <c r="G43" s="231"/>
      <c r="H43" s="231"/>
      <c r="I43" s="46"/>
    </row>
    <row r="44" spans="6:9" x14ac:dyDescent="0.2">
      <c r="F44" s="230"/>
      <c r="G44" s="231"/>
      <c r="H44" s="231"/>
      <c r="I44" s="46"/>
    </row>
    <row r="45" spans="6:9" x14ac:dyDescent="0.2">
      <c r="F45" s="230"/>
      <c r="G45" s="231"/>
      <c r="H45" s="231"/>
      <c r="I45" s="46"/>
    </row>
    <row r="46" spans="6:9" x14ac:dyDescent="0.2">
      <c r="F46" s="230"/>
      <c r="G46" s="231"/>
      <c r="H46" s="231"/>
      <c r="I46" s="46"/>
    </row>
    <row r="47" spans="6:9" x14ac:dyDescent="0.2">
      <c r="F47" s="230"/>
      <c r="G47" s="231"/>
      <c r="H47" s="231"/>
      <c r="I47" s="46"/>
    </row>
    <row r="48" spans="6:9" x14ac:dyDescent="0.2">
      <c r="F48" s="230"/>
      <c r="G48" s="231"/>
      <c r="H48" s="231"/>
      <c r="I48" s="46"/>
    </row>
    <row r="49" spans="6:9" x14ac:dyDescent="0.2">
      <c r="F49" s="230"/>
      <c r="G49" s="231"/>
      <c r="H49" s="231"/>
      <c r="I49" s="46"/>
    </row>
    <row r="50" spans="6:9" x14ac:dyDescent="0.2">
      <c r="F50" s="230"/>
      <c r="G50" s="231"/>
      <c r="H50" s="231"/>
      <c r="I50" s="46"/>
    </row>
    <row r="51" spans="6:9" x14ac:dyDescent="0.2">
      <c r="F51" s="230"/>
      <c r="G51" s="231"/>
      <c r="H51" s="231"/>
      <c r="I51" s="46"/>
    </row>
    <row r="52" spans="6:9" x14ac:dyDescent="0.2">
      <c r="F52" s="230"/>
      <c r="G52" s="231"/>
      <c r="H52" s="231"/>
      <c r="I52" s="46"/>
    </row>
    <row r="53" spans="6:9" x14ac:dyDescent="0.2">
      <c r="F53" s="230"/>
      <c r="G53" s="231"/>
      <c r="H53" s="231"/>
      <c r="I53" s="46"/>
    </row>
    <row r="54" spans="6:9" x14ac:dyDescent="0.2">
      <c r="F54" s="230"/>
      <c r="G54" s="231"/>
      <c r="H54" s="231"/>
      <c r="I54" s="46"/>
    </row>
    <row r="55" spans="6:9" x14ac:dyDescent="0.2">
      <c r="F55" s="230"/>
      <c r="G55" s="231"/>
      <c r="H55" s="231"/>
      <c r="I55" s="46"/>
    </row>
    <row r="56" spans="6:9" x14ac:dyDescent="0.2">
      <c r="F56" s="230"/>
      <c r="G56" s="231"/>
      <c r="H56" s="231"/>
      <c r="I56" s="46"/>
    </row>
    <row r="57" spans="6:9" x14ac:dyDescent="0.2">
      <c r="F57" s="230"/>
      <c r="G57" s="231"/>
      <c r="H57" s="231"/>
      <c r="I57" s="46"/>
    </row>
    <row r="58" spans="6:9" x14ac:dyDescent="0.2">
      <c r="F58" s="230"/>
      <c r="G58" s="231"/>
      <c r="H58" s="231"/>
      <c r="I58" s="46"/>
    </row>
    <row r="59" spans="6:9" x14ac:dyDescent="0.2">
      <c r="F59" s="230"/>
      <c r="G59" s="231"/>
      <c r="H59" s="231"/>
      <c r="I59" s="46"/>
    </row>
    <row r="60" spans="6:9" x14ac:dyDescent="0.2">
      <c r="F60" s="230"/>
      <c r="G60" s="231"/>
      <c r="H60" s="231"/>
      <c r="I60" s="46"/>
    </row>
    <row r="61" spans="6:9" x14ac:dyDescent="0.2">
      <c r="F61" s="230"/>
      <c r="G61" s="231"/>
      <c r="H61" s="231"/>
      <c r="I61" s="46"/>
    </row>
    <row r="62" spans="6:9" x14ac:dyDescent="0.2">
      <c r="F62" s="230"/>
      <c r="G62" s="231"/>
      <c r="H62" s="231"/>
      <c r="I62" s="46"/>
    </row>
    <row r="63" spans="6:9" x14ac:dyDescent="0.2">
      <c r="F63" s="230"/>
      <c r="G63" s="231"/>
      <c r="H63" s="231"/>
      <c r="I63" s="46"/>
    </row>
    <row r="64" spans="6:9" x14ac:dyDescent="0.2">
      <c r="F64" s="230"/>
      <c r="G64" s="231"/>
      <c r="H64" s="231"/>
      <c r="I64" s="46"/>
    </row>
    <row r="65" spans="6:9" x14ac:dyDescent="0.2">
      <c r="F65" s="230"/>
      <c r="G65" s="231"/>
      <c r="H65" s="231"/>
      <c r="I65" s="46"/>
    </row>
    <row r="66" spans="6:9" x14ac:dyDescent="0.2">
      <c r="F66" s="230"/>
      <c r="G66" s="231"/>
      <c r="H66" s="231"/>
      <c r="I66" s="46"/>
    </row>
    <row r="67" spans="6:9" x14ac:dyDescent="0.2">
      <c r="F67" s="230"/>
      <c r="G67" s="231"/>
      <c r="H67" s="231"/>
      <c r="I67" s="46"/>
    </row>
    <row r="68" spans="6:9" x14ac:dyDescent="0.2">
      <c r="F68" s="230"/>
      <c r="G68" s="231"/>
      <c r="H68" s="231"/>
      <c r="I68" s="46"/>
    </row>
    <row r="69" spans="6:9" x14ac:dyDescent="0.2">
      <c r="F69" s="230"/>
      <c r="G69" s="231"/>
      <c r="H69" s="231"/>
      <c r="I69" s="46"/>
    </row>
    <row r="70" spans="6:9" x14ac:dyDescent="0.2">
      <c r="F70" s="230"/>
      <c r="G70" s="231"/>
      <c r="H70" s="231"/>
      <c r="I70" s="46"/>
    </row>
    <row r="71" spans="6:9" x14ac:dyDescent="0.2">
      <c r="F71" s="230"/>
      <c r="G71" s="231"/>
      <c r="H71" s="231"/>
      <c r="I71" s="46"/>
    </row>
    <row r="72" spans="6:9" x14ac:dyDescent="0.2">
      <c r="F72" s="230"/>
      <c r="G72" s="231"/>
      <c r="H72" s="231"/>
      <c r="I72" s="46"/>
    </row>
  </sheetData>
  <mergeCells count="4">
    <mergeCell ref="A1:B1"/>
    <mergeCell ref="A2:B2"/>
    <mergeCell ref="G2:I2"/>
    <mergeCell ref="H21:I2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9"/>
  <dimension ref="A1:CB82"/>
  <sheetViews>
    <sheetView showGridLines="0" showZeros="0" zoomScaleNormal="100" zoomScaleSheetLayoutView="100" workbookViewId="0">
      <selection activeCell="J1" sqref="J1:J65536 K1:K65536"/>
    </sheetView>
  </sheetViews>
  <sheetFormatPr defaultRowHeight="12.75" x14ac:dyDescent="0.2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hidden="1" customWidth="1"/>
    <col min="9" max="9" width="11.5703125" style="232" hidden="1" customWidth="1"/>
    <col min="10" max="10" width="11" style="232" hidden="1" customWidth="1"/>
    <col min="11" max="11" width="10.42578125" style="232" hidden="1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 x14ac:dyDescent="0.25">
      <c r="A1" s="329" t="s">
        <v>102</v>
      </c>
      <c r="B1" s="329"/>
      <c r="C1" s="329"/>
      <c r="D1" s="329"/>
      <c r="E1" s="329"/>
      <c r="F1" s="329"/>
      <c r="G1" s="329"/>
    </row>
    <row r="2" spans="1:80" ht="14.25" customHeight="1" thickBot="1" x14ac:dyDescent="0.25">
      <c r="B2" s="233"/>
      <c r="C2" s="234"/>
      <c r="D2" s="234"/>
      <c r="E2" s="235"/>
      <c r="F2" s="234"/>
      <c r="G2" s="234"/>
    </row>
    <row r="3" spans="1:80" ht="13.5" thickTop="1" x14ac:dyDescent="0.2">
      <c r="A3" s="318" t="s">
        <v>2</v>
      </c>
      <c r="B3" s="319"/>
      <c r="C3" s="186" t="s">
        <v>105</v>
      </c>
      <c r="D3" s="236"/>
      <c r="E3" s="237" t="s">
        <v>85</v>
      </c>
      <c r="F3" s="238" t="str">
        <f>'1 08 Rek'!H1</f>
        <v>08</v>
      </c>
      <c r="G3" s="239"/>
    </row>
    <row r="4" spans="1:80" ht="13.5" thickBot="1" x14ac:dyDescent="0.25">
      <c r="A4" s="330" t="s">
        <v>76</v>
      </c>
      <c r="B4" s="321"/>
      <c r="C4" s="192" t="s">
        <v>107</v>
      </c>
      <c r="D4" s="240"/>
      <c r="E4" s="331" t="str">
        <f>'1 08 Rek'!G2</f>
        <v>Elektroinstalace - slaboproudé rozvody</v>
      </c>
      <c r="F4" s="332"/>
      <c r="G4" s="333"/>
    </row>
    <row r="5" spans="1:80" ht="13.5" thickTop="1" x14ac:dyDescent="0.2">
      <c r="A5" s="241"/>
      <c r="G5" s="243"/>
    </row>
    <row r="6" spans="1:80" ht="27" customHeight="1" x14ac:dyDescent="0.2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 x14ac:dyDescent="0.2">
      <c r="A7" s="249" t="s">
        <v>97</v>
      </c>
      <c r="B7" s="250" t="s">
        <v>739</v>
      </c>
      <c r="C7" s="251" t="s">
        <v>740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 x14ac:dyDescent="0.2">
      <c r="A8" s="260">
        <v>1</v>
      </c>
      <c r="B8" s="261" t="s">
        <v>764</v>
      </c>
      <c r="C8" s="262" t="s">
        <v>765</v>
      </c>
      <c r="D8" s="263" t="s">
        <v>115</v>
      </c>
      <c r="E8" s="264">
        <v>1</v>
      </c>
      <c r="F8" s="264">
        <v>0</v>
      </c>
      <c r="G8" s="265">
        <f>E8*F8</f>
        <v>0</v>
      </c>
      <c r="H8" s="266">
        <v>0</v>
      </c>
      <c r="I8" s="267">
        <f>E8*H8</f>
        <v>0</v>
      </c>
      <c r="J8" s="266">
        <v>0</v>
      </c>
      <c r="K8" s="267">
        <f>E8*J8</f>
        <v>0</v>
      </c>
      <c r="O8" s="259">
        <v>2</v>
      </c>
      <c r="AA8" s="232">
        <v>1</v>
      </c>
      <c r="AB8" s="232">
        <v>9</v>
      </c>
      <c r="AC8" s="232">
        <v>9</v>
      </c>
      <c r="AZ8" s="232">
        <v>4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9</v>
      </c>
    </row>
    <row r="9" spans="1:80" x14ac:dyDescent="0.2">
      <c r="A9" s="278"/>
      <c r="B9" s="279" t="s">
        <v>100</v>
      </c>
      <c r="C9" s="280" t="s">
        <v>741</v>
      </c>
      <c r="D9" s="281"/>
      <c r="E9" s="282"/>
      <c r="F9" s="283"/>
      <c r="G9" s="284">
        <f>SUM(G7:G8)</f>
        <v>0</v>
      </c>
      <c r="H9" s="285"/>
      <c r="I9" s="286">
        <f>SUM(I7:I8)</f>
        <v>0</v>
      </c>
      <c r="J9" s="285"/>
      <c r="K9" s="286">
        <f>SUM(K7:K8)</f>
        <v>0</v>
      </c>
      <c r="O9" s="259">
        <v>4</v>
      </c>
      <c r="BA9" s="287">
        <f>SUM(BA7:BA8)</f>
        <v>0</v>
      </c>
      <c r="BB9" s="287">
        <f>SUM(BB7:BB8)</f>
        <v>0</v>
      </c>
      <c r="BC9" s="287">
        <f>SUM(BC7:BC8)</f>
        <v>0</v>
      </c>
      <c r="BD9" s="287">
        <f>SUM(BD7:BD8)</f>
        <v>0</v>
      </c>
      <c r="BE9" s="287">
        <f>SUM(BE7:BE8)</f>
        <v>0</v>
      </c>
    </row>
    <row r="10" spans="1:80" x14ac:dyDescent="0.2">
      <c r="E10" s="232"/>
    </row>
    <row r="11" spans="1:80" x14ac:dyDescent="0.2">
      <c r="E11" s="232"/>
    </row>
    <row r="12" spans="1:80" x14ac:dyDescent="0.2">
      <c r="E12" s="232"/>
    </row>
    <row r="13" spans="1:80" x14ac:dyDescent="0.2">
      <c r="E13" s="232"/>
    </row>
    <row r="14" spans="1:80" x14ac:dyDescent="0.2">
      <c r="E14" s="232"/>
    </row>
    <row r="15" spans="1:80" x14ac:dyDescent="0.2">
      <c r="E15" s="232"/>
    </row>
    <row r="16" spans="1:80" x14ac:dyDescent="0.2">
      <c r="E16" s="232"/>
    </row>
    <row r="17" spans="5:5" x14ac:dyDescent="0.2">
      <c r="E17" s="232"/>
    </row>
    <row r="18" spans="5:5" x14ac:dyDescent="0.2">
      <c r="E18" s="232"/>
    </row>
    <row r="19" spans="5:5" x14ac:dyDescent="0.2">
      <c r="E19" s="232"/>
    </row>
    <row r="20" spans="5:5" x14ac:dyDescent="0.2">
      <c r="E20" s="232"/>
    </row>
    <row r="21" spans="5:5" x14ac:dyDescent="0.2">
      <c r="E21" s="232"/>
    </row>
    <row r="22" spans="5:5" x14ac:dyDescent="0.2">
      <c r="E22" s="232"/>
    </row>
    <row r="23" spans="5:5" x14ac:dyDescent="0.2">
      <c r="E23" s="232"/>
    </row>
    <row r="24" spans="5:5" x14ac:dyDescent="0.2">
      <c r="E24" s="232"/>
    </row>
    <row r="25" spans="5:5" x14ac:dyDescent="0.2">
      <c r="E25" s="232"/>
    </row>
    <row r="26" spans="5:5" x14ac:dyDescent="0.2">
      <c r="E26" s="232"/>
    </row>
    <row r="27" spans="5:5" x14ac:dyDescent="0.2">
      <c r="E27" s="232"/>
    </row>
    <row r="28" spans="5:5" x14ac:dyDescent="0.2">
      <c r="E28" s="232"/>
    </row>
    <row r="29" spans="5:5" x14ac:dyDescent="0.2">
      <c r="E29" s="232"/>
    </row>
    <row r="30" spans="5:5" x14ac:dyDescent="0.2">
      <c r="E30" s="232"/>
    </row>
    <row r="31" spans="5:5" x14ac:dyDescent="0.2">
      <c r="E31" s="232"/>
    </row>
    <row r="32" spans="5:5" x14ac:dyDescent="0.2">
      <c r="E32" s="232"/>
    </row>
    <row r="33" spans="1:7" x14ac:dyDescent="0.2">
      <c r="A33" s="277"/>
      <c r="B33" s="277"/>
      <c r="C33" s="277"/>
      <c r="D33" s="277"/>
      <c r="E33" s="277"/>
      <c r="F33" s="277"/>
      <c r="G33" s="277"/>
    </row>
    <row r="34" spans="1:7" x14ac:dyDescent="0.2">
      <c r="A34" s="277"/>
      <c r="B34" s="277"/>
      <c r="C34" s="277"/>
      <c r="D34" s="277"/>
      <c r="E34" s="277"/>
      <c r="F34" s="277"/>
      <c r="G34" s="277"/>
    </row>
    <row r="35" spans="1:7" x14ac:dyDescent="0.2">
      <c r="A35" s="277"/>
      <c r="B35" s="277"/>
      <c r="C35" s="277"/>
      <c r="D35" s="277"/>
      <c r="E35" s="277"/>
      <c r="F35" s="277"/>
      <c r="G35" s="277"/>
    </row>
    <row r="36" spans="1:7" x14ac:dyDescent="0.2">
      <c r="A36" s="277"/>
      <c r="B36" s="277"/>
      <c r="C36" s="277"/>
      <c r="D36" s="277"/>
      <c r="E36" s="277"/>
      <c r="F36" s="277"/>
      <c r="G36" s="277"/>
    </row>
    <row r="37" spans="1:7" x14ac:dyDescent="0.2">
      <c r="E37" s="232"/>
    </row>
    <row r="38" spans="1:7" x14ac:dyDescent="0.2">
      <c r="E38" s="232"/>
    </row>
    <row r="39" spans="1:7" x14ac:dyDescent="0.2">
      <c r="E39" s="232"/>
    </row>
    <row r="40" spans="1:7" x14ac:dyDescent="0.2">
      <c r="E40" s="232"/>
    </row>
    <row r="41" spans="1:7" x14ac:dyDescent="0.2">
      <c r="E41" s="232"/>
    </row>
    <row r="42" spans="1:7" x14ac:dyDescent="0.2">
      <c r="E42" s="232"/>
    </row>
    <row r="43" spans="1:7" x14ac:dyDescent="0.2">
      <c r="E43" s="232"/>
    </row>
    <row r="44" spans="1:7" x14ac:dyDescent="0.2">
      <c r="E44" s="232"/>
    </row>
    <row r="45" spans="1:7" x14ac:dyDescent="0.2">
      <c r="E45" s="232"/>
    </row>
    <row r="46" spans="1:7" x14ac:dyDescent="0.2">
      <c r="E46" s="232"/>
    </row>
    <row r="47" spans="1:7" x14ac:dyDescent="0.2">
      <c r="E47" s="232"/>
    </row>
    <row r="48" spans="1:7" x14ac:dyDescent="0.2">
      <c r="E48" s="232"/>
    </row>
    <row r="49" spans="5:5" x14ac:dyDescent="0.2">
      <c r="E49" s="232"/>
    </row>
    <row r="50" spans="5:5" x14ac:dyDescent="0.2">
      <c r="E50" s="232"/>
    </row>
    <row r="51" spans="5:5" x14ac:dyDescent="0.2">
      <c r="E51" s="232"/>
    </row>
    <row r="52" spans="5:5" x14ac:dyDescent="0.2">
      <c r="E52" s="232"/>
    </row>
    <row r="53" spans="5:5" x14ac:dyDescent="0.2">
      <c r="E53" s="232"/>
    </row>
    <row r="54" spans="5:5" x14ac:dyDescent="0.2">
      <c r="E54" s="232"/>
    </row>
    <row r="55" spans="5:5" x14ac:dyDescent="0.2">
      <c r="E55" s="232"/>
    </row>
    <row r="56" spans="5:5" x14ac:dyDescent="0.2">
      <c r="E56" s="232"/>
    </row>
    <row r="57" spans="5:5" x14ac:dyDescent="0.2">
      <c r="E57" s="232"/>
    </row>
    <row r="58" spans="5:5" x14ac:dyDescent="0.2">
      <c r="E58" s="232"/>
    </row>
    <row r="59" spans="5:5" x14ac:dyDescent="0.2">
      <c r="E59" s="232"/>
    </row>
    <row r="60" spans="5:5" x14ac:dyDescent="0.2">
      <c r="E60" s="232"/>
    </row>
    <row r="61" spans="5:5" x14ac:dyDescent="0.2">
      <c r="E61" s="232"/>
    </row>
    <row r="62" spans="5:5" x14ac:dyDescent="0.2">
      <c r="E62" s="232"/>
    </row>
    <row r="63" spans="5:5" x14ac:dyDescent="0.2">
      <c r="E63" s="232"/>
    </row>
    <row r="64" spans="5:5" x14ac:dyDescent="0.2">
      <c r="E64" s="232"/>
    </row>
    <row r="65" spans="1:7" x14ac:dyDescent="0.2">
      <c r="E65" s="232"/>
    </row>
    <row r="66" spans="1:7" x14ac:dyDescent="0.2">
      <c r="E66" s="232"/>
    </row>
    <row r="67" spans="1:7" x14ac:dyDescent="0.2">
      <c r="E67" s="232"/>
    </row>
    <row r="68" spans="1:7" x14ac:dyDescent="0.2">
      <c r="A68" s="288"/>
      <c r="B68" s="288"/>
    </row>
    <row r="69" spans="1:7" x14ac:dyDescent="0.2">
      <c r="A69" s="277"/>
      <c r="B69" s="277"/>
      <c r="C69" s="289"/>
      <c r="D69" s="289"/>
      <c r="E69" s="290"/>
      <c r="F69" s="289"/>
      <c r="G69" s="291"/>
    </row>
    <row r="70" spans="1:7" x14ac:dyDescent="0.2">
      <c r="A70" s="292"/>
      <c r="B70" s="292"/>
      <c r="C70" s="277"/>
      <c r="D70" s="277"/>
      <c r="E70" s="293"/>
      <c r="F70" s="277"/>
      <c r="G70" s="277"/>
    </row>
    <row r="71" spans="1:7" x14ac:dyDescent="0.2">
      <c r="A71" s="277"/>
      <c r="B71" s="277"/>
      <c r="C71" s="277"/>
      <c r="D71" s="277"/>
      <c r="E71" s="293"/>
      <c r="F71" s="277"/>
      <c r="G71" s="277"/>
    </row>
    <row r="72" spans="1:7" x14ac:dyDescent="0.2">
      <c r="A72" s="277"/>
      <c r="B72" s="277"/>
      <c r="C72" s="277"/>
      <c r="D72" s="277"/>
      <c r="E72" s="293"/>
      <c r="F72" s="277"/>
      <c r="G72" s="277"/>
    </row>
    <row r="73" spans="1:7" x14ac:dyDescent="0.2">
      <c r="A73" s="277"/>
      <c r="B73" s="277"/>
      <c r="C73" s="277"/>
      <c r="D73" s="277"/>
      <c r="E73" s="293"/>
      <c r="F73" s="277"/>
      <c r="G73" s="277"/>
    </row>
    <row r="74" spans="1:7" x14ac:dyDescent="0.2">
      <c r="A74" s="277"/>
      <c r="B74" s="277"/>
      <c r="C74" s="277"/>
      <c r="D74" s="277"/>
      <c r="E74" s="293"/>
      <c r="F74" s="277"/>
      <c r="G74" s="277"/>
    </row>
    <row r="75" spans="1:7" x14ac:dyDescent="0.2">
      <c r="A75" s="277"/>
      <c r="B75" s="277"/>
      <c r="C75" s="277"/>
      <c r="D75" s="277"/>
      <c r="E75" s="293"/>
      <c r="F75" s="277"/>
      <c r="G75" s="277"/>
    </row>
    <row r="76" spans="1:7" x14ac:dyDescent="0.2">
      <c r="A76" s="277"/>
      <c r="B76" s="277"/>
      <c r="C76" s="277"/>
      <c r="D76" s="277"/>
      <c r="E76" s="293"/>
      <c r="F76" s="277"/>
      <c r="G76" s="277"/>
    </row>
    <row r="77" spans="1:7" x14ac:dyDescent="0.2">
      <c r="A77" s="277"/>
      <c r="B77" s="277"/>
      <c r="C77" s="277"/>
      <c r="D77" s="277"/>
      <c r="E77" s="293"/>
      <c r="F77" s="277"/>
      <c r="G77" s="277"/>
    </row>
    <row r="78" spans="1:7" x14ac:dyDescent="0.2">
      <c r="A78" s="277"/>
      <c r="B78" s="277"/>
      <c r="C78" s="277"/>
      <c r="D78" s="277"/>
      <c r="E78" s="293"/>
      <c r="F78" s="277"/>
      <c r="G78" s="277"/>
    </row>
    <row r="79" spans="1:7" x14ac:dyDescent="0.2">
      <c r="A79" s="277"/>
      <c r="B79" s="277"/>
      <c r="C79" s="277"/>
      <c r="D79" s="277"/>
      <c r="E79" s="293"/>
      <c r="F79" s="277"/>
      <c r="G79" s="277"/>
    </row>
    <row r="80" spans="1:7" x14ac:dyDescent="0.2">
      <c r="A80" s="277"/>
      <c r="B80" s="277"/>
      <c r="C80" s="277"/>
      <c r="D80" s="277"/>
      <c r="E80" s="293"/>
      <c r="F80" s="277"/>
      <c r="G80" s="277"/>
    </row>
    <row r="81" spans="1:7" x14ac:dyDescent="0.2">
      <c r="A81" s="277"/>
      <c r="B81" s="277"/>
      <c r="C81" s="277"/>
      <c r="D81" s="277"/>
      <c r="E81" s="293"/>
      <c r="F81" s="277"/>
      <c r="G81" s="277"/>
    </row>
    <row r="82" spans="1:7" x14ac:dyDescent="0.2">
      <c r="A82" s="277"/>
      <c r="B82" s="277"/>
      <c r="C82" s="277"/>
      <c r="D82" s="277"/>
      <c r="E82" s="293"/>
      <c r="F82" s="277"/>
      <c r="G82" s="277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62</vt:i4>
      </vt:variant>
    </vt:vector>
  </HeadingPairs>
  <TitlesOfParts>
    <vt:vector size="87" baseType="lpstr">
      <vt:lpstr>Stavba</vt:lpstr>
      <vt:lpstr>1 01 KL</vt:lpstr>
      <vt:lpstr>1 01 Rek</vt:lpstr>
      <vt:lpstr>1 01 Pol</vt:lpstr>
      <vt:lpstr>1 02 KL</vt:lpstr>
      <vt:lpstr>1 02 Rek</vt:lpstr>
      <vt:lpstr>1 02 Pol</vt:lpstr>
      <vt:lpstr>1 03 KL</vt:lpstr>
      <vt:lpstr>1 03 Rek</vt:lpstr>
      <vt:lpstr>1 03 Pol</vt:lpstr>
      <vt:lpstr>1 04 KL</vt:lpstr>
      <vt:lpstr>1 04 Rek</vt:lpstr>
      <vt:lpstr>1 04 Pol</vt:lpstr>
      <vt:lpstr>1 05 KL</vt:lpstr>
      <vt:lpstr>1 05 Rek</vt:lpstr>
      <vt:lpstr>1 05 Pol</vt:lpstr>
      <vt:lpstr>1 06 KL</vt:lpstr>
      <vt:lpstr>1 06 Rek</vt:lpstr>
      <vt:lpstr>1 06 Pol</vt:lpstr>
      <vt:lpstr>1 07 KL</vt:lpstr>
      <vt:lpstr>1 07 Rek</vt:lpstr>
      <vt:lpstr>1 07 Pol</vt:lpstr>
      <vt:lpstr>1 08 KL</vt:lpstr>
      <vt:lpstr>1 08 Rek</vt:lpstr>
      <vt:lpstr>1 08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'1 01 Pol'!Názvy_tisku</vt:lpstr>
      <vt:lpstr>'1 01 Rek'!Názvy_tisku</vt:lpstr>
      <vt:lpstr>'1 02 Pol'!Názvy_tisku</vt:lpstr>
      <vt:lpstr>'1 02 Rek'!Názvy_tisku</vt:lpstr>
      <vt:lpstr>'1 03 Pol'!Názvy_tisku</vt:lpstr>
      <vt:lpstr>'1 03 Rek'!Názvy_tisku</vt:lpstr>
      <vt:lpstr>'1 04 Pol'!Názvy_tisku</vt:lpstr>
      <vt:lpstr>'1 04 Rek'!Názvy_tisku</vt:lpstr>
      <vt:lpstr>'1 05 Pol'!Názvy_tisku</vt:lpstr>
      <vt:lpstr>'1 05 Rek'!Názvy_tisku</vt:lpstr>
      <vt:lpstr>'1 06 Pol'!Názvy_tisku</vt:lpstr>
      <vt:lpstr>'1 06 Rek'!Názvy_tisku</vt:lpstr>
      <vt:lpstr>'1 07 Pol'!Názvy_tisku</vt:lpstr>
      <vt:lpstr>'1 07 Rek'!Názvy_tisku</vt:lpstr>
      <vt:lpstr>'1 08 Pol'!Názvy_tisku</vt:lpstr>
      <vt:lpstr>'1 08 Rek'!Názvy_tisku</vt:lpstr>
      <vt:lpstr>Stavba!Objednatel</vt:lpstr>
      <vt:lpstr>Stavba!Objekt</vt:lpstr>
      <vt:lpstr>'1 01 KL'!Oblast_tisku</vt:lpstr>
      <vt:lpstr>'1 01 Pol'!Oblast_tisku</vt:lpstr>
      <vt:lpstr>'1 01 Rek'!Oblast_tisku</vt:lpstr>
      <vt:lpstr>'1 02 KL'!Oblast_tisku</vt:lpstr>
      <vt:lpstr>'1 02 Pol'!Oblast_tisku</vt:lpstr>
      <vt:lpstr>'1 02 Rek'!Oblast_tisku</vt:lpstr>
      <vt:lpstr>'1 03 KL'!Oblast_tisku</vt:lpstr>
      <vt:lpstr>'1 03 Pol'!Oblast_tisku</vt:lpstr>
      <vt:lpstr>'1 03 Rek'!Oblast_tisku</vt:lpstr>
      <vt:lpstr>'1 04 KL'!Oblast_tisku</vt:lpstr>
      <vt:lpstr>'1 04 Pol'!Oblast_tisku</vt:lpstr>
      <vt:lpstr>'1 04 Rek'!Oblast_tisku</vt:lpstr>
      <vt:lpstr>'1 05 KL'!Oblast_tisku</vt:lpstr>
      <vt:lpstr>'1 05 Pol'!Oblast_tisku</vt:lpstr>
      <vt:lpstr>'1 05 Rek'!Oblast_tisku</vt:lpstr>
      <vt:lpstr>'1 06 KL'!Oblast_tisku</vt:lpstr>
      <vt:lpstr>'1 06 Pol'!Oblast_tisku</vt:lpstr>
      <vt:lpstr>'1 06 Rek'!Oblast_tisku</vt:lpstr>
      <vt:lpstr>'1 07 KL'!Oblast_tisku</vt:lpstr>
      <vt:lpstr>'1 07 Pol'!Oblast_tisku</vt:lpstr>
      <vt:lpstr>'1 07 Rek'!Oblast_tisku</vt:lpstr>
      <vt:lpstr>'1 08 KL'!Oblast_tisku</vt:lpstr>
      <vt:lpstr>'1 08 Pol'!Oblast_tisku</vt:lpstr>
      <vt:lpstr>'1 08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Otrubová Roxana</cp:lastModifiedBy>
  <cp:lastPrinted>2022-02-14T12:08:41Z</cp:lastPrinted>
  <dcterms:created xsi:type="dcterms:W3CDTF">2022-01-31T11:16:24Z</dcterms:created>
  <dcterms:modified xsi:type="dcterms:W3CDTF">2022-02-14T12:09:33Z</dcterms:modified>
</cp:coreProperties>
</file>