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Pol'!$A$1:$U$99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I52"/>
  <c r="I51"/>
  <c r="I50"/>
  <c r="I49"/>
  <c r="I48"/>
  <c r="I47"/>
  <c r="I46"/>
  <c r="G39"/>
  <c r="G40" s="1"/>
  <c r="G25" s="1"/>
  <c r="F39"/>
  <c r="G89" i="12"/>
  <c r="AC89"/>
  <c r="AD89"/>
  <c r="F9"/>
  <c r="G9"/>
  <c r="G8" s="1"/>
  <c r="I9"/>
  <c r="I8" s="1"/>
  <c r="K9"/>
  <c r="K8" s="1"/>
  <c r="M9"/>
  <c r="M8" s="1"/>
  <c r="O9"/>
  <c r="O8" s="1"/>
  <c r="Q9"/>
  <c r="Q8" s="1"/>
  <c r="U9"/>
  <c r="U8" s="1"/>
  <c r="F10"/>
  <c r="G10"/>
  <c r="I10"/>
  <c r="K10"/>
  <c r="M10"/>
  <c r="O10"/>
  <c r="Q10"/>
  <c r="U10"/>
  <c r="F11"/>
  <c r="G11"/>
  <c r="I11"/>
  <c r="K11"/>
  <c r="M11"/>
  <c r="O11"/>
  <c r="Q11"/>
  <c r="U11"/>
  <c r="F13"/>
  <c r="G13"/>
  <c r="I13"/>
  <c r="K13"/>
  <c r="M13"/>
  <c r="O13"/>
  <c r="Q13"/>
  <c r="U13"/>
  <c r="F18"/>
  <c r="G18"/>
  <c r="I18"/>
  <c r="K18"/>
  <c r="M18"/>
  <c r="O18"/>
  <c r="Q18"/>
  <c r="U18"/>
  <c r="F23"/>
  <c r="G23"/>
  <c r="I23"/>
  <c r="K23"/>
  <c r="M23"/>
  <c r="O23"/>
  <c r="Q23"/>
  <c r="U23"/>
  <c r="F24"/>
  <c r="G24"/>
  <c r="I24"/>
  <c r="K24"/>
  <c r="M24"/>
  <c r="O24"/>
  <c r="Q24"/>
  <c r="U24"/>
  <c r="F26"/>
  <c r="G26"/>
  <c r="I26"/>
  <c r="K26"/>
  <c r="M26"/>
  <c r="O26"/>
  <c r="Q26"/>
  <c r="U26"/>
  <c r="F27"/>
  <c r="G27"/>
  <c r="I27"/>
  <c r="K27"/>
  <c r="M27"/>
  <c r="O27"/>
  <c r="Q27"/>
  <c r="U27"/>
  <c r="F28"/>
  <c r="G28"/>
  <c r="I28"/>
  <c r="K28"/>
  <c r="M28"/>
  <c r="O28"/>
  <c r="Q28"/>
  <c r="U28"/>
  <c r="F30"/>
  <c r="G30"/>
  <c r="I30"/>
  <c r="K30"/>
  <c r="M30"/>
  <c r="O30"/>
  <c r="Q30"/>
  <c r="U30"/>
  <c r="F31"/>
  <c r="G31"/>
  <c r="I31"/>
  <c r="K31"/>
  <c r="M31"/>
  <c r="O31"/>
  <c r="Q31"/>
  <c r="U31"/>
  <c r="F33"/>
  <c r="G33"/>
  <c r="I33"/>
  <c r="K33"/>
  <c r="M33"/>
  <c r="O33"/>
  <c r="Q33"/>
  <c r="U33"/>
  <c r="F34"/>
  <c r="G34"/>
  <c r="I34"/>
  <c r="K34"/>
  <c r="M34"/>
  <c r="O34"/>
  <c r="Q34"/>
  <c r="U34"/>
  <c r="F35"/>
  <c r="G35"/>
  <c r="I35"/>
  <c r="K35"/>
  <c r="M35"/>
  <c r="O35"/>
  <c r="Q35"/>
  <c r="U35"/>
  <c r="F37"/>
  <c r="G37"/>
  <c r="I37"/>
  <c r="K37"/>
  <c r="M37"/>
  <c r="O37"/>
  <c r="Q37"/>
  <c r="U37"/>
  <c r="F39"/>
  <c r="G39"/>
  <c r="I39"/>
  <c r="K39"/>
  <c r="M39"/>
  <c r="O39"/>
  <c r="Q39"/>
  <c r="U39"/>
  <c r="F41"/>
  <c r="G41" s="1"/>
  <c r="I41"/>
  <c r="I40" s="1"/>
  <c r="K41"/>
  <c r="K40" s="1"/>
  <c r="O41"/>
  <c r="O40" s="1"/>
  <c r="Q41"/>
  <c r="Q40" s="1"/>
  <c r="U41"/>
  <c r="U40" s="1"/>
  <c r="F42"/>
  <c r="G42" s="1"/>
  <c r="M42" s="1"/>
  <c r="I42"/>
  <c r="K42"/>
  <c r="O42"/>
  <c r="Q42"/>
  <c r="U42"/>
  <c r="F44"/>
  <c r="G44"/>
  <c r="G43" s="1"/>
  <c r="I44"/>
  <c r="I43" s="1"/>
  <c r="K44"/>
  <c r="K43" s="1"/>
  <c r="O44"/>
  <c r="O43" s="1"/>
  <c r="Q44"/>
  <c r="Q43" s="1"/>
  <c r="U44"/>
  <c r="U43" s="1"/>
  <c r="F47"/>
  <c r="G47"/>
  <c r="G46" s="1"/>
  <c r="I47"/>
  <c r="I46" s="1"/>
  <c r="K47"/>
  <c r="K46" s="1"/>
  <c r="O47"/>
  <c r="O46" s="1"/>
  <c r="Q47"/>
  <c r="Q46" s="1"/>
  <c r="U47"/>
  <c r="U46" s="1"/>
  <c r="F49"/>
  <c r="G49"/>
  <c r="M49" s="1"/>
  <c r="I49"/>
  <c r="K49"/>
  <c r="O49"/>
  <c r="Q49"/>
  <c r="U49"/>
  <c r="F50"/>
  <c r="G50"/>
  <c r="M50" s="1"/>
  <c r="I50"/>
  <c r="K50"/>
  <c r="O50"/>
  <c r="Q50"/>
  <c r="U50"/>
  <c r="F51"/>
  <c r="G51"/>
  <c r="M51" s="1"/>
  <c r="I51"/>
  <c r="K51"/>
  <c r="O51"/>
  <c r="Q51"/>
  <c r="U51"/>
  <c r="F52"/>
  <c r="G52"/>
  <c r="M52" s="1"/>
  <c r="I52"/>
  <c r="K52"/>
  <c r="O52"/>
  <c r="Q52"/>
  <c r="U52"/>
  <c r="F53"/>
  <c r="G53"/>
  <c r="M53" s="1"/>
  <c r="I53"/>
  <c r="K53"/>
  <c r="O53"/>
  <c r="Q53"/>
  <c r="U53"/>
  <c r="F54"/>
  <c r="G54"/>
  <c r="M54" s="1"/>
  <c r="I54"/>
  <c r="K54"/>
  <c r="O54"/>
  <c r="Q54"/>
  <c r="U54"/>
  <c r="F55"/>
  <c r="G55"/>
  <c r="M55" s="1"/>
  <c r="I55"/>
  <c r="K55"/>
  <c r="O55"/>
  <c r="Q55"/>
  <c r="U55"/>
  <c r="F56"/>
  <c r="G56"/>
  <c r="M56" s="1"/>
  <c r="I56"/>
  <c r="K56"/>
  <c r="O56"/>
  <c r="Q56"/>
  <c r="U56"/>
  <c r="F58"/>
  <c r="G58"/>
  <c r="M58" s="1"/>
  <c r="I58"/>
  <c r="I57" s="1"/>
  <c r="K58"/>
  <c r="K57" s="1"/>
  <c r="O58"/>
  <c r="O57" s="1"/>
  <c r="Q58"/>
  <c r="Q57" s="1"/>
  <c r="U58"/>
  <c r="U57" s="1"/>
  <c r="F60"/>
  <c r="G60"/>
  <c r="M60" s="1"/>
  <c r="I60"/>
  <c r="K60"/>
  <c r="O60"/>
  <c r="Q60"/>
  <c r="U60"/>
  <c r="F61"/>
  <c r="G61"/>
  <c r="M61" s="1"/>
  <c r="I61"/>
  <c r="K61"/>
  <c r="O61"/>
  <c r="Q61"/>
  <c r="U61"/>
  <c r="F62"/>
  <c r="G62"/>
  <c r="M62" s="1"/>
  <c r="I62"/>
  <c r="K62"/>
  <c r="O62"/>
  <c r="Q62"/>
  <c r="U62"/>
  <c r="F63"/>
  <c r="G63"/>
  <c r="M63" s="1"/>
  <c r="I63"/>
  <c r="K63"/>
  <c r="O63"/>
  <c r="Q63"/>
  <c r="U63"/>
  <c r="F64"/>
  <c r="G64"/>
  <c r="M64" s="1"/>
  <c r="I64"/>
  <c r="K64"/>
  <c r="O64"/>
  <c r="Q64"/>
  <c r="U64"/>
  <c r="F65"/>
  <c r="G65"/>
  <c r="M65" s="1"/>
  <c r="I65"/>
  <c r="K65"/>
  <c r="O65"/>
  <c r="Q65"/>
  <c r="U65"/>
  <c r="F66"/>
  <c r="G66"/>
  <c r="M66" s="1"/>
  <c r="I66"/>
  <c r="K66"/>
  <c r="O66"/>
  <c r="Q66"/>
  <c r="U66"/>
  <c r="F67"/>
  <c r="G67"/>
  <c r="M67" s="1"/>
  <c r="I67"/>
  <c r="K67"/>
  <c r="O67"/>
  <c r="Q67"/>
  <c r="U67"/>
  <c r="F68"/>
  <c r="G68"/>
  <c r="M68" s="1"/>
  <c r="I68"/>
  <c r="K68"/>
  <c r="O68"/>
  <c r="Q68"/>
  <c r="U68"/>
  <c r="F69"/>
  <c r="G69"/>
  <c r="M69" s="1"/>
  <c r="I69"/>
  <c r="K69"/>
  <c r="O69"/>
  <c r="Q69"/>
  <c r="U69"/>
  <c r="F70"/>
  <c r="G70"/>
  <c r="M70" s="1"/>
  <c r="I70"/>
  <c r="K70"/>
  <c r="O70"/>
  <c r="Q70"/>
  <c r="U70"/>
  <c r="F71"/>
  <c r="G71"/>
  <c r="M71" s="1"/>
  <c r="I71"/>
  <c r="K71"/>
  <c r="O71"/>
  <c r="Q71"/>
  <c r="U71"/>
  <c r="F72"/>
  <c r="G72"/>
  <c r="M72" s="1"/>
  <c r="I72"/>
  <c r="K72"/>
  <c r="O72"/>
  <c r="Q72"/>
  <c r="U72"/>
  <c r="F73"/>
  <c r="G73"/>
  <c r="M73" s="1"/>
  <c r="I73"/>
  <c r="K73"/>
  <c r="O73"/>
  <c r="Q73"/>
  <c r="U73"/>
  <c r="F74"/>
  <c r="G74"/>
  <c r="M74" s="1"/>
  <c r="I74"/>
  <c r="K74"/>
  <c r="O74"/>
  <c r="Q74"/>
  <c r="U74"/>
  <c r="F75"/>
  <c r="G75"/>
  <c r="M75" s="1"/>
  <c r="I75"/>
  <c r="K75"/>
  <c r="O75"/>
  <c r="Q75"/>
  <c r="U75"/>
  <c r="F76"/>
  <c r="G76"/>
  <c r="M76" s="1"/>
  <c r="I76"/>
  <c r="K76"/>
  <c r="O76"/>
  <c r="Q76"/>
  <c r="U76"/>
  <c r="F77"/>
  <c r="G77"/>
  <c r="M77" s="1"/>
  <c r="I77"/>
  <c r="K77"/>
  <c r="O77"/>
  <c r="Q77"/>
  <c r="U77"/>
  <c r="F78"/>
  <c r="G78"/>
  <c r="M78" s="1"/>
  <c r="I78"/>
  <c r="K78"/>
  <c r="O78"/>
  <c r="Q78"/>
  <c r="U78"/>
  <c r="F79"/>
  <c r="G79"/>
  <c r="M79" s="1"/>
  <c r="I79"/>
  <c r="K79"/>
  <c r="O79"/>
  <c r="Q79"/>
  <c r="U79"/>
  <c r="F80"/>
  <c r="G80"/>
  <c r="M80" s="1"/>
  <c r="I80"/>
  <c r="K80"/>
  <c r="O80"/>
  <c r="Q80"/>
  <c r="U80"/>
  <c r="F81"/>
  <c r="G81"/>
  <c r="M81" s="1"/>
  <c r="I81"/>
  <c r="K81"/>
  <c r="O81"/>
  <c r="Q81"/>
  <c r="U81"/>
  <c r="F83"/>
  <c r="G83"/>
  <c r="G82" s="1"/>
  <c r="I83"/>
  <c r="I82" s="1"/>
  <c r="K83"/>
  <c r="K82" s="1"/>
  <c r="M83"/>
  <c r="M82" s="1"/>
  <c r="O83"/>
  <c r="O82" s="1"/>
  <c r="Q83"/>
  <c r="Q82" s="1"/>
  <c r="U83"/>
  <c r="U82" s="1"/>
  <c r="F85"/>
  <c r="G85"/>
  <c r="G84" s="1"/>
  <c r="I85"/>
  <c r="I84" s="1"/>
  <c r="K85"/>
  <c r="K84" s="1"/>
  <c r="M85"/>
  <c r="M84" s="1"/>
  <c r="O85"/>
  <c r="O84" s="1"/>
  <c r="Q85"/>
  <c r="Q84" s="1"/>
  <c r="U85"/>
  <c r="U84" s="1"/>
  <c r="F87"/>
  <c r="G87" s="1"/>
  <c r="I87"/>
  <c r="I86" s="1"/>
  <c r="K87"/>
  <c r="K86" s="1"/>
  <c r="O87"/>
  <c r="O86" s="1"/>
  <c r="Q87"/>
  <c r="Q86" s="1"/>
  <c r="U87"/>
  <c r="U86" s="1"/>
  <c r="I20" i="1"/>
  <c r="I19"/>
  <c r="I18"/>
  <c r="I17"/>
  <c r="G27"/>
  <c r="H40"/>
  <c r="J28"/>
  <c r="J26"/>
  <c r="G38"/>
  <c r="F38"/>
  <c r="J23"/>
  <c r="J24"/>
  <c r="J25"/>
  <c r="J27"/>
  <c r="E24"/>
  <c r="G24"/>
  <c r="E26"/>
  <c r="G26"/>
  <c r="I54" l="1"/>
  <c r="I16"/>
  <c r="I21" s="1"/>
  <c r="I39"/>
  <c r="I40" s="1"/>
  <c r="J39" s="1"/>
  <c r="J40" s="1"/>
  <c r="F40"/>
  <c r="G40" i="12"/>
  <c r="M41"/>
  <c r="M40" s="1"/>
  <c r="M87"/>
  <c r="M86" s="1"/>
  <c r="G86"/>
  <c r="M57"/>
  <c r="M47"/>
  <c r="M46" s="1"/>
  <c r="M44"/>
  <c r="M43" s="1"/>
  <c r="G57"/>
  <c r="G28" i="1" l="1"/>
  <c r="G23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<sst xmlns="http://schemas.openxmlformats.org/spreadsheetml/2006/main" count="431" uniqueCount="242">
  <si>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</si>
  <si>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</si>
  <si>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</si>
  <si>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</si>
  <si>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</si>
  <si>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</si>
  <si>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</si>
  <si>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</si>
  <si>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</si>
  <si>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</si>
  <si>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</si>
  <si>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</si>
  <si>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</si>
  <si>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</si>
  <si>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</si>
  <si>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</si>
  <si>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</si>
  <si>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</si>
  <si>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</si>
  <si>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</si>
  <si>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</si>
  <si>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</si>
  <si>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</si>
  <si>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</si>
  <si>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</si>
  <si>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</si>
  <si>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</si>
  <si>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</si>
  <si>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</si>
  <si>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</si>
  <si>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</si>
  <si>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</si>
  <si>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</si>
  <si>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</si>
  <si>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</si>
  <si>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</si>
  <si>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</si>
  <si>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</si>
  <si>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</si>
  <si>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</si>
  <si>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</si>
  <si>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Opava </t>
  </si>
  <si>
    <t>Rozpočet:</t>
  </si>
  <si>
    <t>Misto</t>
  </si>
  <si>
    <t>Ohnheisrová</t>
  </si>
  <si>
    <t>SNO pavilon T    IO8, IO9    dešťová kanalizace</t>
  </si>
  <si>
    <t>Slezská nemocnice v Opavě, příspěvková organizace</t>
  </si>
  <si>
    <t>Olomoucká 470/86</t>
  </si>
  <si>
    <t>Opava-Předměstí</t>
  </si>
  <si>
    <t>74601</t>
  </si>
  <si>
    <t>47813750</t>
  </si>
  <si>
    <t>CZ47813750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</si>
  <si>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</si>
  <si>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</si>
  <si>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</si>
  <si>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</si>
  <si>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</si>
  <si>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</si>
  <si>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</si>
  <si>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</si>
  <si>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</si>
  <si>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</si>
  <si>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</si>
  <si>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</si>
  <si>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</si>
  <si>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</si>
  <si>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</si>
  <si>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</si>
  <si>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</si>
  <si>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</si>
  <si>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</si>
  <si>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</si>
  <si>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</si>
  <si>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</si>
  <si>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</si>
  <si>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</si>
  <si>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</si>
  <si>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</si>
  <si>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</si>
  <si>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</si>
  <si>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</si>
  <si>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</si>
  <si>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</si>
  <si>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</si>
  <si>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</si>
  <si>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</si>
  <si>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</si>
  <si>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</si>
  <si>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</si>
  <si>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</si>
  <si>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</si>
  <si>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</si>
  <si>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</si>
  <si>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</si>
  <si>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</si>
  <si>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</si>
  <si>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</si>
  <si>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</si>
  <si>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</si>
  <si>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</si>
  <si>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</si>
  <si>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</si>
  <si>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120901121R00</t>
  </si>
  <si>
    <t>Bourání konstrukcí z prostého betonu v odkopávkách</t>
  </si>
  <si>
    <t>m3</t>
  </si>
  <si>
    <t>POL1_0</t>
  </si>
  <si>
    <t>130001101R00</t>
  </si>
  <si>
    <t>Příplatek za ztížené hloubení v blízkosti vedení</t>
  </si>
  <si>
    <t>131201201R00</t>
  </si>
  <si>
    <t>Hloubení zapažených jam v hor.3 do 100 m3</t>
  </si>
  <si>
    <t>lapol:2,7*2,5*2,5</t>
  </si>
  <si>
    <t>VV</t>
  </si>
  <si>
    <t>132201211R00</t>
  </si>
  <si>
    <t>Hloubení rýh š.do 200 cm hor.3 do 100 m3,STROJNĚ</t>
  </si>
  <si>
    <t>D1:88*1,9*0,8</t>
  </si>
  <si>
    <t>D2:13*1,6*0,8</t>
  </si>
  <si>
    <t>připojení svodů:22,5*1,5*0,8</t>
  </si>
  <si>
    <t>9*1,5*0,8</t>
  </si>
  <si>
    <t>151101101R00</t>
  </si>
  <si>
    <t>Pažení a rozepření stěn rýh - příložné - hl.do 2 m</t>
  </si>
  <si>
    <t>m2</t>
  </si>
  <si>
    <t>88*1,9*2</t>
  </si>
  <si>
    <t>13*1,6*2</t>
  </si>
  <si>
    <t>22,5*1,5*2</t>
  </si>
  <si>
    <t>9*1,5*2</t>
  </si>
  <si>
    <t>151101111R00</t>
  </si>
  <si>
    <t>Odstranění pažení stěn rýh - příložné - hl. do 2 m</t>
  </si>
  <si>
    <t>151101201R00</t>
  </si>
  <si>
    <t>Pažení stěn výkopu - příložné - hloubky do 4 m</t>
  </si>
  <si>
    <t>2,5*2,5*4</t>
  </si>
  <si>
    <t>151101211R00</t>
  </si>
  <si>
    <t>Odstranění pažení stěn - příložné - hl. do 4 m</t>
  </si>
  <si>
    <t>162601102RT3</t>
  </si>
  <si>
    <t>Vodorovné přemístění výkopku z hor.1-4 do 5000 m, nosnost 12 t</t>
  </si>
  <si>
    <t>175101101R00</t>
  </si>
  <si>
    <t>Obsyp potrubí bez prohození sypaniny</t>
  </si>
  <si>
    <t>(88+13+22,5+9)*0,8*0,3</t>
  </si>
  <si>
    <t>175101109R00</t>
  </si>
  <si>
    <t>Příplatek za prohození sypaniny pro obsyp potrubí</t>
  </si>
  <si>
    <t>175101201R00</t>
  </si>
  <si>
    <t>Obsyp objektu bez prohození sypaniny</t>
  </si>
  <si>
    <t>(2,5*2,5*2,5)-(3,14*0,9*0,9*2,5)</t>
  </si>
  <si>
    <t>175101209R00</t>
  </si>
  <si>
    <t>Příplatek za prohození sypaniny pro obsyp objektu</t>
  </si>
  <si>
    <t>199000002R00</t>
  </si>
  <si>
    <t>Poplatek za skládku horniny 1- 4, č. dle katal. odpadů 17 05 04</t>
  </si>
  <si>
    <t>114211103R00</t>
  </si>
  <si>
    <t>Odstranění betonových trub do DN 300 mm, ve výkopu</t>
  </si>
  <si>
    <t>m</t>
  </si>
  <si>
    <t>45+8+7+5</t>
  </si>
  <si>
    <t>113107315R00</t>
  </si>
  <si>
    <t>Odstranění podkladu pl. 50 m2,kam.těžené tl.15 cm</t>
  </si>
  <si>
    <t>4*1,8</t>
  </si>
  <si>
    <t>113108307R00</t>
  </si>
  <si>
    <t>Odstranění asfaltové vrstvy pl.do 50 m2, tl. 7 cm</t>
  </si>
  <si>
    <t>386941113R00</t>
  </si>
  <si>
    <t>Montáž odlučovačů benzinu a olejů velikosti II</t>
  </si>
  <si>
    <t>kus</t>
  </si>
  <si>
    <t>odlučovač ropných látek 6l/s , včetně dopravy</t>
  </si>
  <si>
    <t>ks</t>
  </si>
  <si>
    <t>451541111R00</t>
  </si>
  <si>
    <t>Lože pod potrubí ze štěrkodrtě 0 - 63 mm</t>
  </si>
  <si>
    <t>(88+13+22,5+9)*0,1*0,8</t>
  </si>
  <si>
    <t>566901111R00</t>
  </si>
  <si>
    <t>Vyspravení podkladu po překopech štěrkopískem</t>
  </si>
  <si>
    <t>4*1,8*0,15</t>
  </si>
  <si>
    <t>566905111R00</t>
  </si>
  <si>
    <t>Vyspravení podkladu po překopech podklad.betonem</t>
  </si>
  <si>
    <t>572952112R00</t>
  </si>
  <si>
    <t>Vyspravení krytu po překopu asf.betonem tl.do 7 cm</t>
  </si>
  <si>
    <t>597101112RT1</t>
  </si>
  <si>
    <t>Montáž odvodňovacího žlabu - polymerbeton B 125, včetně betonového lože C 12/15, zatížení B 125 kN</t>
  </si>
  <si>
    <t>597073326RU2</t>
  </si>
  <si>
    <t>Krycí rošt  zatížení D 400, dl. 500 mm, kryt plný, litina</t>
  </si>
  <si>
    <t>592277241R</t>
  </si>
  <si>
    <t>Žlab, š=200 mm, l=1000 mm, h=280 mm, polymerbetonový, ochranná litinová hrana</t>
  </si>
  <si>
    <t>POL3_0</t>
  </si>
  <si>
    <t>592277260R</t>
  </si>
  <si>
    <t>vpust - horní díl, l=500 mm h=430 mm, oboustranně otevřený pro nižší stavební výšku</t>
  </si>
  <si>
    <t>592277271R</t>
  </si>
  <si>
    <t>Čelní stěna plná pro EN 2000-20, začátek/konec žlabu</t>
  </si>
  <si>
    <t>592277265R</t>
  </si>
  <si>
    <t xml:space="preserve"> kalová jímka vpusti</t>
  </si>
  <si>
    <t>871313121R00</t>
  </si>
  <si>
    <t>Montáž trub kanaliz. z plastu, hrdlových, DN 150</t>
  </si>
  <si>
    <t>22,5+9</t>
  </si>
  <si>
    <t>28611260.AR</t>
  </si>
  <si>
    <t>Trubka kanalizační KGEM SN 8 PVC 160x4,7x1000</t>
  </si>
  <si>
    <t>871353121R00</t>
  </si>
  <si>
    <t>Montáž trub kanaliz. z plastu, hrdlových, DN 200</t>
  </si>
  <si>
    <t>28614504.AR</t>
  </si>
  <si>
    <t>Trubka PP SN 12 DN 200/1000</t>
  </si>
  <si>
    <t>871373121R00</t>
  </si>
  <si>
    <t>Montáž trub kanaliz. z plastu, hrdlových, DN 300</t>
  </si>
  <si>
    <t>28614509.AR</t>
  </si>
  <si>
    <t>Trubka  PP SN 12 DN 250/1000</t>
  </si>
  <si>
    <t>877363121R00</t>
  </si>
  <si>
    <t>Montáž tvarovek odboč. plast. gum. kroužek DN 250</t>
  </si>
  <si>
    <t>28614683.AR</t>
  </si>
  <si>
    <t>Odbočka 45° PP SN 12 250/160</t>
  </si>
  <si>
    <t>894411121R00</t>
  </si>
  <si>
    <t>Zřízení šachet z dílců, dno C25/30, potrubí DN 300</t>
  </si>
  <si>
    <t>59224349R</t>
  </si>
  <si>
    <t>Prstenec vyrovnávací šachetní TBW-Q.1 63/12</t>
  </si>
  <si>
    <t>59224349.AR</t>
  </si>
  <si>
    <t>Prstenec vyrovnávací šachetní TBW-Q.1 63/10</t>
  </si>
  <si>
    <t>59224346R</t>
  </si>
  <si>
    <t>Prstenec vyrovnávací šachetní TBW-Q.1 63/4</t>
  </si>
  <si>
    <t>59224329.AR</t>
  </si>
  <si>
    <t>Konus šachetní TBR-Q.1 100-63/58/10 KPS, 1000/625/580</t>
  </si>
  <si>
    <t>59224354R</t>
  </si>
  <si>
    <t>Deska zákrytová TZK-Q.1 100-63/17</t>
  </si>
  <si>
    <t>59224358.AR</t>
  </si>
  <si>
    <t>Skruž šachetní TBS-Q.1 100/25/12 PS</t>
  </si>
  <si>
    <t>59224361.AR</t>
  </si>
  <si>
    <t>Skruž šachetní TBS-Q.1 100/50/12 PS</t>
  </si>
  <si>
    <t>59224366.AR</t>
  </si>
  <si>
    <t>Dno šachetní přímé TBZ-Q.1 100/60 V max. 40</t>
  </si>
  <si>
    <t>59224373.AR</t>
  </si>
  <si>
    <t>Těsnění elastom pro šach díly EMT - DN 1000</t>
  </si>
  <si>
    <t>899711122R00</t>
  </si>
  <si>
    <t>Fólie výstražná z PVC šedá, šířka 30 cm</t>
  </si>
  <si>
    <t>892601153R00</t>
  </si>
  <si>
    <t>Čištění kanalizační stoky do DN 500, do 100 m</t>
  </si>
  <si>
    <t>837355121RU2</t>
  </si>
  <si>
    <t>Výsek a montáž kamenin. odbočky na potrubí DN 200, včetně dodávky trouby DN 200 a odbočky DN 200/150</t>
  </si>
  <si>
    <t>55340323R</t>
  </si>
  <si>
    <t>Poklop D 400 - BEGU bet. výplň, s odvětráním</t>
  </si>
  <si>
    <t>899331111R00</t>
  </si>
  <si>
    <t>Výšková úprava vstupu do 20 cm, zvýšení poklopu</t>
  </si>
  <si>
    <t>919735112R00</t>
  </si>
  <si>
    <t>Řezání stávajícího živičného krytu tl. 5 - 10 cm</t>
  </si>
  <si>
    <t>939431111RT2</t>
  </si>
  <si>
    <t>Výměna kanaliz.poklopu za samonivelační, hl.200 mm, včetně dodávky litinového poklopu D400 SN600</t>
  </si>
  <si>
    <t>998276101R00</t>
  </si>
  <si>
    <t>Přesun hmot, trubní vedení plastová, otevř. výkop</t>
  </si>
  <si>
    <t>t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</si>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</sst>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1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vertical="top"/>
    </xf>
    <xf numFmtId="0" fontId="0" fillId="2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18" fillId="0" borderId="34" xfId="0" applyNumberFormat="1" applyFont="1" applyBorder="1" applyAlignment="1">
      <alignment vertical="top" wrapText="1" shrinkToFit="1"/>
    </xf>
    <xf numFmtId="174" fontId="0" fillId="2" borderId="38" xfId="0" applyNumberFormat="1" applyFill="1" applyBorder="1" applyAlignment="1">
      <alignment vertical="top" shrinkToFit="1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vertical="top"/>
    </xf>
    <xf numFmtId="17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abSelected="1" topLeftCell="B15" zoomScaleNormal="100" zoomScaleSheetLayoutView="75" workbookViewId="0">
      <selection activeCell="N33" sqref="N3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>
      <c r="A2" s="4"/>
      <c r="B2" s="104" t="s">
        <v>38</v>
      </c>
      <c r="C2" s="105"/>
      <c r="D2" s="106" t="s">
        <v>45</v>
      </c>
      <c r="E2" s="107"/>
      <c r="F2" s="107"/>
      <c r="G2" s="107"/>
      <c r="H2" s="107"/>
      <c r="I2" s="107"/>
      <c r="J2" s="108"/>
      <c r="O2" s="2"/>
    </row>
    <row r="3" spans="1:15" ht="23.25" customHeight="1">
      <c r="A3" s="4"/>
      <c r="B3" s="109" t="s">
        <v>43</v>
      </c>
      <c r="C3" s="110"/>
      <c r="D3" s="111" t="s">
        <v>41</v>
      </c>
      <c r="E3" s="112"/>
      <c r="F3" s="112"/>
      <c r="G3" s="112"/>
      <c r="H3" s="112"/>
      <c r="I3" s="112"/>
      <c r="J3" s="113"/>
    </row>
    <row r="4" spans="1:15" ht="23.25" hidden="1" customHeight="1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>
      <c r="A5" s="4"/>
      <c r="B5" s="45" t="s">
        <v>21</v>
      </c>
      <c r="C5" s="5"/>
      <c r="D5" s="120" t="s">
        <v>46</v>
      </c>
      <c r="E5" s="25"/>
      <c r="F5" s="25"/>
      <c r="G5" s="25"/>
      <c r="H5" s="27" t="s">
        <v>33</v>
      </c>
      <c r="I5" s="120" t="s">
        <v>50</v>
      </c>
      <c r="J5" s="11"/>
    </row>
    <row r="6" spans="1:15" ht="15.75" customHeight="1">
      <c r="A6" s="4"/>
      <c r="B6" s="39"/>
      <c r="C6" s="25"/>
      <c r="D6" s="120" t="s">
        <v>47</v>
      </c>
      <c r="E6" s="25"/>
      <c r="F6" s="25"/>
      <c r="G6" s="25"/>
      <c r="H6" s="27" t="s">
        <v>34</v>
      </c>
      <c r="I6" s="120" t="s">
        <v>51</v>
      </c>
      <c r="J6" s="11"/>
    </row>
    <row r="7" spans="1:15" ht="15.75" customHeight="1">
      <c r="A7" s="4"/>
      <c r="B7" s="40"/>
      <c r="C7" s="121" t="s">
        <v>49</v>
      </c>
      <c r="D7" s="103" t="s">
        <v>48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 t="s">
        <v>44</v>
      </c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>
      <c r="A16" s="193" t="s">
        <v>23</v>
      </c>
      <c r="B16" s="194" t="s">
        <v>23</v>
      </c>
      <c r="C16" s="56"/>
      <c r="D16" s="57"/>
      <c r="E16" s="79"/>
      <c r="F16" s="80"/>
      <c r="G16" s="79"/>
      <c r="H16" s="80"/>
      <c r="I16" s="79">
        <f>SUMIF(F46:F53,A16,I46:I53)+SUMIF(F46:F53,"PSU",I46:I53)</f>
        <v>0</v>
      </c>
      <c r="J16" s="81"/>
    </row>
    <row r="17" spans="1:10" ht="23.25" customHeight="1">
      <c r="A17" s="193" t="s">
        <v>24</v>
      </c>
      <c r="B17" s="194" t="s">
        <v>24</v>
      </c>
      <c r="C17" s="56"/>
      <c r="D17" s="57"/>
      <c r="E17" s="79"/>
      <c r="F17" s="80"/>
      <c r="G17" s="79"/>
      <c r="H17" s="80"/>
      <c r="I17" s="79">
        <f>SUMIF(F46:F53,A17,I46:I53)</f>
        <v>0</v>
      </c>
      <c r="J17" s="81"/>
    </row>
    <row r="18" spans="1:10" ht="23.25" customHeight="1">
      <c r="A18" s="193" t="s">
        <v>25</v>
      </c>
      <c r="B18" s="194" t="s">
        <v>25</v>
      </c>
      <c r="C18" s="56"/>
      <c r="D18" s="57"/>
      <c r="E18" s="79"/>
      <c r="F18" s="80"/>
      <c r="G18" s="79"/>
      <c r="H18" s="80"/>
      <c r="I18" s="79">
        <f>SUMIF(F46:F53,A18,I46:I53)</f>
        <v>0</v>
      </c>
      <c r="J18" s="81"/>
    </row>
    <row r="19" spans="1:10" ht="23.25" customHeight="1">
      <c r="A19" s="193" t="s">
        <v>73</v>
      </c>
      <c r="B19" s="194" t="s">
        <v>26</v>
      </c>
      <c r="C19" s="56"/>
      <c r="D19" s="57"/>
      <c r="E19" s="79"/>
      <c r="F19" s="80"/>
      <c r="G19" s="79"/>
      <c r="H19" s="80"/>
      <c r="I19" s="79">
        <f>SUMIF(F46:F53,A19,I46:I53)</f>
        <v>0</v>
      </c>
      <c r="J19" s="81"/>
    </row>
    <row r="20" spans="1:10" ht="23.25" customHeight="1">
      <c r="A20" s="193" t="s">
        <v>74</v>
      </c>
      <c r="B20" s="194" t="s">
        <v>27</v>
      </c>
      <c r="C20" s="56"/>
      <c r="D20" s="57"/>
      <c r="E20" s="79"/>
      <c r="F20" s="80"/>
      <c r="G20" s="79"/>
      <c r="H20" s="80"/>
      <c r="I20" s="79">
        <f>SUMIF(F46:F53,A20,I46:I53)</f>
        <v>0</v>
      </c>
      <c r="J20" s="81"/>
    </row>
    <row r="21" spans="1:10" ht="23.25" customHeight="1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hidden="1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4">
        <f>I23*E23/100</f>
        <v>0</v>
      </c>
      <c r="H24" s="85"/>
      <c r="I24" s="85"/>
      <c r="J24" s="60" t="str">
        <f t="shared" si="0"/>
        <v>CZK</v>
      </c>
    </row>
    <row r="25" spans="1:10" ht="23.25" customHeight="1" thickBot="1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hidden="1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hidden="1" customHeight="1" thickBot="1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hidden="1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1"/>
      <c r="G37" s="141"/>
      <c r="H37" s="141"/>
      <c r="I37" s="141"/>
      <c r="J37" s="3"/>
    </row>
    <row r="38" spans="1:10" ht="25.5" hidden="1" customHeight="1">
      <c r="A38" s="129" t="s">
        <v>37</v>
      </c>
      <c r="B38" s="131" t="s">
        <v>16</v>
      </c>
      <c r="C38" s="132" t="s">
        <v>5</v>
      </c>
      <c r="D38" s="133"/>
      <c r="E38" s="133"/>
      <c r="F38" s="142" t="str">
        <f>B23</f>
        <v>Základ pro sníženou DPH</v>
      </c>
      <c r="G38" s="142" t="str">
        <f>B25</f>
        <v>Základ pro základní DPH</v>
      </c>
      <c r="H38" s="143" t="s">
        <v>17</v>
      </c>
      <c r="I38" s="144" t="s">
        <v>1</v>
      </c>
      <c r="J38" s="134" t="s">
        <v>0</v>
      </c>
    </row>
    <row r="39" spans="1:10" ht="25.5" hidden="1" customHeight="1">
      <c r="A39" s="129">
        <v>1</v>
      </c>
      <c r="B39" s="135" t="s">
        <v>52</v>
      </c>
      <c r="C39" s="136" t="s">
        <v>45</v>
      </c>
      <c r="D39" s="137"/>
      <c r="E39" s="137"/>
      <c r="F39" s="145">
        <f>'Rozpočet Pol'!AC89</f>
        <v>0</v>
      </c>
      <c r="G39" s="146">
        <f>'Rozpočet Pol'!AD89</f>
        <v>0</v>
      </c>
      <c r="H39" s="147"/>
      <c r="I39" s="148">
        <f>F39+G39+H39</f>
        <v>0</v>
      </c>
      <c r="J39" s="138" t="str">
        <f>IF(CenaCelkemVypocet=0,"",I39/CenaCelkemVypocet*100)</f>
        <v/>
      </c>
    </row>
    <row r="40" spans="1:10" ht="25.5" hidden="1" customHeight="1">
      <c r="A40" s="129"/>
      <c r="B40" s="139" t="s">
        <v>53</v>
      </c>
      <c r="C40" s="140"/>
      <c r="D40" s="140"/>
      <c r="E40" s="140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1">
        <f>SUMIF(A39:A39,"=1",I39:I39)</f>
        <v>0</v>
      </c>
      <c r="J40" s="130">
        <f>SUMIF(A39:A39,"=1",J39:J39)</f>
        <v>0</v>
      </c>
    </row>
    <row r="43" spans="1:10" ht="15.75">
      <c r="B43" s="161" t="s">
        <v>55</v>
      </c>
    </row>
    <row r="45" spans="1:10" ht="25.5" customHeight="1">
      <c r="A45" s="162"/>
      <c r="B45" s="168" t="s">
        <v>16</v>
      </c>
      <c r="C45" s="168" t="s">
        <v>5</v>
      </c>
      <c r="D45" s="169"/>
      <c r="E45" s="169"/>
      <c r="F45" s="172" t="s">
        <v>56</v>
      </c>
      <c r="G45" s="172"/>
      <c r="H45" s="172"/>
      <c r="I45" s="173" t="s">
        <v>28</v>
      </c>
      <c r="J45" s="173"/>
    </row>
    <row r="46" spans="1:10" ht="25.5" customHeight="1">
      <c r="A46" s="163"/>
      <c r="B46" s="174" t="s">
        <v>57</v>
      </c>
      <c r="C46" s="175" t="s">
        <v>58</v>
      </c>
      <c r="D46" s="176"/>
      <c r="E46" s="176"/>
      <c r="F46" s="180" t="s">
        <v>23</v>
      </c>
      <c r="G46" s="181"/>
      <c r="H46" s="181"/>
      <c r="I46" s="182">
        <f>'Rozpočet Pol'!G8</f>
        <v>0</v>
      </c>
      <c r="J46" s="182"/>
    </row>
    <row r="47" spans="1:10" ht="25.5" customHeight="1">
      <c r="A47" s="163"/>
      <c r="B47" s="166" t="s">
        <v>59</v>
      </c>
      <c r="C47" s="165" t="s">
        <v>60</v>
      </c>
      <c r="D47" s="167"/>
      <c r="E47" s="167"/>
      <c r="F47" s="183" t="s">
        <v>23</v>
      </c>
      <c r="G47" s="184"/>
      <c r="H47" s="184"/>
      <c r="I47" s="185">
        <f>'Rozpočet Pol'!G40</f>
        <v>0</v>
      </c>
      <c r="J47" s="185"/>
    </row>
    <row r="48" spans="1:10" ht="25.5" customHeight="1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'Rozpočet Pol'!G43</f>
        <v>0</v>
      </c>
      <c r="J48" s="185"/>
    </row>
    <row r="49" spans="1:10" ht="25.5" customHeight="1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'Rozpočet Pol'!G46</f>
        <v>0</v>
      </c>
      <c r="J49" s="185"/>
    </row>
    <row r="50" spans="1:10" ht="25.5" customHeight="1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'Rozpočet Pol'!G57</f>
        <v>0</v>
      </c>
      <c r="J50" s="185"/>
    </row>
    <row r="51" spans="1:10" ht="25.5" customHeight="1">
      <c r="A51" s="163"/>
      <c r="B51" s="166" t="s">
        <v>67</v>
      </c>
      <c r="C51" s="165" t="s">
        <v>68</v>
      </c>
      <c r="D51" s="167"/>
      <c r="E51" s="167"/>
      <c r="F51" s="183" t="s">
        <v>23</v>
      </c>
      <c r="G51" s="184"/>
      <c r="H51" s="184"/>
      <c r="I51" s="185">
        <f>'Rozpočet Pol'!G82</f>
        <v>0</v>
      </c>
      <c r="J51" s="185"/>
    </row>
    <row r="52" spans="1:10" ht="25.5" customHeight="1">
      <c r="A52" s="163"/>
      <c r="B52" s="166" t="s">
        <v>69</v>
      </c>
      <c r="C52" s="165" t="s">
        <v>70</v>
      </c>
      <c r="D52" s="167"/>
      <c r="E52" s="167"/>
      <c r="F52" s="183" t="s">
        <v>23</v>
      </c>
      <c r="G52" s="184"/>
      <c r="H52" s="184"/>
      <c r="I52" s="185">
        <f>'Rozpočet Pol'!G84</f>
        <v>0</v>
      </c>
      <c r="J52" s="185"/>
    </row>
    <row r="53" spans="1:10" ht="25.5" customHeight="1">
      <c r="A53" s="163"/>
      <c r="B53" s="177" t="s">
        <v>71</v>
      </c>
      <c r="C53" s="178" t="s">
        <v>72</v>
      </c>
      <c r="D53" s="179"/>
      <c r="E53" s="179"/>
      <c r="F53" s="186" t="s">
        <v>23</v>
      </c>
      <c r="G53" s="187"/>
      <c r="H53" s="187"/>
      <c r="I53" s="188">
        <f>'Rozpočet Pol'!G86</f>
        <v>0</v>
      </c>
      <c r="J53" s="188"/>
    </row>
    <row r="54" spans="1:10" ht="25.5" customHeight="1">
      <c r="A54" s="164"/>
      <c r="B54" s="170" t="s">
        <v>1</v>
      </c>
      <c r="C54" s="170"/>
      <c r="D54" s="171"/>
      <c r="E54" s="171"/>
      <c r="F54" s="189"/>
      <c r="G54" s="190"/>
      <c r="H54" s="190"/>
      <c r="I54" s="191">
        <f>SUM(I46:I53)</f>
        <v>0</v>
      </c>
      <c r="J54" s="191"/>
    </row>
    <row r="55" spans="1:10">
      <c r="F55" s="192"/>
      <c r="G55" s="128"/>
      <c r="H55" s="192"/>
      <c r="I55" s="128"/>
      <c r="J55" s="128"/>
    </row>
    <row r="56" spans="1:10">
      <c r="F56" s="192"/>
      <c r="G56" s="128"/>
      <c r="H56" s="192"/>
      <c r="I56" s="128"/>
      <c r="J56" s="128"/>
    </row>
    <row r="57" spans="1:10">
      <c r="F57" s="192"/>
      <c r="G57" s="128"/>
      <c r="H57" s="192"/>
      <c r="I57" s="128"/>
      <c r="J57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  <mergeCell ref="I47:J47"/>
    <mergeCell ref="C47:E47"/>
    <mergeCell ref="I48:J48"/>
    <mergeCell ref="C48:E48"/>
    <mergeCell ref="I49:J49"/>
    <mergeCell ref="C49:E49"/>
    <mergeCell ref="D3:J3"/>
    <mergeCell ref="C39:E39"/>
    <mergeCell ref="B40:E40"/>
    <mergeCell ref="I45:J45"/>
    <mergeCell ref="I46:J46"/>
    <mergeCell ref="C46:E46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99" t="s">
        <v>6</v>
      </c>
      <c r="B1" s="99"/>
      <c r="C1" s="100"/>
      <c r="D1" s="99"/>
      <c r="E1" s="99"/>
      <c r="F1" s="99"/>
      <c r="G1" s="99"/>
    </row>
    <row r="2" spans="1:7" ht="24.95" customHeight="1">
      <c r="A2" s="77" t="s">
        <v>39</v>
      </c>
      <c r="B2" s="76"/>
      <c r="C2" s="101"/>
      <c r="D2" s="101"/>
      <c r="E2" s="101"/>
      <c r="F2" s="101"/>
      <c r="G2" s="102"/>
    </row>
    <row r="3" spans="1:7" ht="24.95" hidden="1" customHeight="1">
      <c r="A3" s="77" t="s">
        <v>7</v>
      </c>
      <c r="B3" s="76"/>
      <c r="C3" s="101"/>
      <c r="D3" s="101"/>
      <c r="E3" s="101"/>
      <c r="F3" s="101"/>
      <c r="G3" s="102"/>
    </row>
    <row r="4" spans="1:7" ht="24.95" hidden="1" customHeight="1">
      <c r="A4" s="77" t="s">
        <v>8</v>
      </c>
      <c r="B4" s="76"/>
      <c r="C4" s="101"/>
      <c r="D4" s="101"/>
      <c r="E4" s="101"/>
      <c r="F4" s="101"/>
      <c r="G4" s="10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9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76</v>
      </c>
    </row>
    <row r="2" spans="1:60" ht="24.95" customHeight="1">
      <c r="A2" s="202" t="s">
        <v>75</v>
      </c>
      <c r="B2" s="196"/>
      <c r="C2" s="197" t="s">
        <v>45</v>
      </c>
      <c r="D2" s="198"/>
      <c r="E2" s="198"/>
      <c r="F2" s="198"/>
      <c r="G2" s="204"/>
      <c r="AE2" t="s">
        <v>77</v>
      </c>
    </row>
    <row r="3" spans="1:60" ht="24.95" customHeight="1">
      <c r="A3" s="203" t="s">
        <v>7</v>
      </c>
      <c r="B3" s="201"/>
      <c r="C3" s="199" t="s">
        <v>41</v>
      </c>
      <c r="D3" s="200"/>
      <c r="E3" s="200"/>
      <c r="F3" s="200"/>
      <c r="G3" s="205"/>
      <c r="AE3" t="s">
        <v>78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79</v>
      </c>
    </row>
    <row r="5" spans="1:60" hidden="1">
      <c r="A5" s="206" t="s">
        <v>80</v>
      </c>
      <c r="B5" s="207"/>
      <c r="C5" s="208"/>
      <c r="D5" s="209"/>
      <c r="E5" s="209"/>
      <c r="F5" s="209"/>
      <c r="G5" s="210"/>
      <c r="AE5" t="s">
        <v>81</v>
      </c>
    </row>
    <row r="7" spans="1:60" ht="38.25">
      <c r="A7" s="215" t="s">
        <v>82</v>
      </c>
      <c r="B7" s="216" t="s">
        <v>83</v>
      </c>
      <c r="C7" s="216" t="s">
        <v>84</v>
      </c>
      <c r="D7" s="215" t="s">
        <v>85</v>
      </c>
      <c r="E7" s="215" t="s">
        <v>86</v>
      </c>
      <c r="F7" s="211" t="s">
        <v>87</v>
      </c>
      <c r="G7" s="234" t="s">
        <v>28</v>
      </c>
      <c r="H7" s="235" t="s">
        <v>29</v>
      </c>
      <c r="I7" s="235" t="s">
        <v>88</v>
      </c>
      <c r="J7" s="235" t="s">
        <v>30</v>
      </c>
      <c r="K7" s="235" t="s">
        <v>89</v>
      </c>
      <c r="L7" s="235" t="s">
        <v>90</v>
      </c>
      <c r="M7" s="235" t="s">
        <v>91</v>
      </c>
      <c r="N7" s="235" t="s">
        <v>92</v>
      </c>
      <c r="O7" s="235" t="s">
        <v>93</v>
      </c>
      <c r="P7" s="235" t="s">
        <v>94</v>
      </c>
      <c r="Q7" s="235" t="s">
        <v>95</v>
      </c>
      <c r="R7" s="235" t="s">
        <v>96</v>
      </c>
      <c r="S7" s="235" t="s">
        <v>97</v>
      </c>
      <c r="T7" s="235" t="s">
        <v>98</v>
      </c>
      <c r="U7" s="218" t="s">
        <v>99</v>
      </c>
    </row>
    <row r="8" spans="1:60">
      <c r="A8" s="236" t="s">
        <v>100</v>
      </c>
      <c r="B8" s="237" t="s">
        <v>57</v>
      </c>
      <c r="C8" s="238" t="s">
        <v>58</v>
      </c>
      <c r="D8" s="239"/>
      <c r="E8" s="240"/>
      <c r="F8" s="241"/>
      <c r="G8" s="241">
        <f>SUMIF(AE9:AE39,"&lt;&gt;NOR",G9:G39)</f>
        <v>0</v>
      </c>
      <c r="H8" s="241"/>
      <c r="I8" s="241">
        <f>SUM(I9:I39)</f>
        <v>0</v>
      </c>
      <c r="J8" s="241"/>
      <c r="K8" s="241">
        <f>SUM(K9:K39)</f>
        <v>0</v>
      </c>
      <c r="L8" s="241"/>
      <c r="M8" s="241">
        <f>SUM(M9:M39)</f>
        <v>0</v>
      </c>
      <c r="N8" s="217"/>
      <c r="O8" s="217">
        <f>SUM(O9:O39)</f>
        <v>0.48330000000000001</v>
      </c>
      <c r="P8" s="217"/>
      <c r="Q8" s="217">
        <f>SUM(Q9:Q39)</f>
        <v>10.0823</v>
      </c>
      <c r="R8" s="217"/>
      <c r="S8" s="217"/>
      <c r="T8" s="236"/>
      <c r="U8" s="217">
        <f>SUM(U9:U39)</f>
        <v>397.13999999999993</v>
      </c>
      <c r="AE8" t="s">
        <v>101</v>
      </c>
    </row>
    <row r="9" spans="1:60" ht="22.5" outlineLevel="1">
      <c r="A9" s="213">
        <v>1</v>
      </c>
      <c r="B9" s="219" t="s">
        <v>102</v>
      </c>
      <c r="C9" s="264" t="s">
        <v>103</v>
      </c>
      <c r="D9" s="221" t="s">
        <v>104</v>
      </c>
      <c r="E9" s="228">
        <v>1.2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0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16.54</v>
      </c>
      <c r="U9" s="222">
        <f>ROUND(E9*T9,2)</f>
        <v>19.850000000000001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105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13">
        <v>2</v>
      </c>
      <c r="B10" s="219" t="s">
        <v>106</v>
      </c>
      <c r="C10" s="264" t="s">
        <v>107</v>
      </c>
      <c r="D10" s="221" t="s">
        <v>104</v>
      </c>
      <c r="E10" s="228">
        <v>5</v>
      </c>
      <c r="F10" s="231">
        <f>H10+J10</f>
        <v>0</v>
      </c>
      <c r="G10" s="232">
        <f>ROUND(E10*F10,2)</f>
        <v>0</v>
      </c>
      <c r="H10" s="232"/>
      <c r="I10" s="232">
        <f>ROUND(E10*H10,2)</f>
        <v>0</v>
      </c>
      <c r="J10" s="232"/>
      <c r="K10" s="232">
        <f>ROUND(E10*J10,2)</f>
        <v>0</v>
      </c>
      <c r="L10" s="232">
        <v>0</v>
      </c>
      <c r="M10" s="232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1.7629999999999999</v>
      </c>
      <c r="U10" s="222">
        <f>ROUND(E10*T10,2)</f>
        <v>8.82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105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13">
        <v>3</v>
      </c>
      <c r="B11" s="219" t="s">
        <v>108</v>
      </c>
      <c r="C11" s="264" t="s">
        <v>109</v>
      </c>
      <c r="D11" s="221" t="s">
        <v>104</v>
      </c>
      <c r="E11" s="228">
        <v>16.875</v>
      </c>
      <c r="F11" s="231">
        <f>H11+J11</f>
        <v>0</v>
      </c>
      <c r="G11" s="232">
        <f>ROUND(E11*F11,2)</f>
        <v>0</v>
      </c>
      <c r="H11" s="232"/>
      <c r="I11" s="232">
        <f>ROUND(E11*H11,2)</f>
        <v>0</v>
      </c>
      <c r="J11" s="232"/>
      <c r="K11" s="232">
        <f>ROUND(E11*J11,2)</f>
        <v>0</v>
      </c>
      <c r="L11" s="232">
        <v>0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2.2490000000000001</v>
      </c>
      <c r="U11" s="222">
        <f>ROUND(E11*T11,2)</f>
        <v>37.950000000000003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105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13"/>
      <c r="B12" s="219"/>
      <c r="C12" s="265" t="s">
        <v>110</v>
      </c>
      <c r="D12" s="224"/>
      <c r="E12" s="229">
        <v>16.875</v>
      </c>
      <c r="F12" s="232"/>
      <c r="G12" s="232"/>
      <c r="H12" s="232"/>
      <c r="I12" s="232"/>
      <c r="J12" s="232"/>
      <c r="K12" s="232"/>
      <c r="L12" s="232"/>
      <c r="M12" s="232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111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3">
        <v>4</v>
      </c>
      <c r="B13" s="219" t="s">
        <v>112</v>
      </c>
      <c r="C13" s="264" t="s">
        <v>113</v>
      </c>
      <c r="D13" s="221" t="s">
        <v>104</v>
      </c>
      <c r="E13" s="228">
        <v>188.2</v>
      </c>
      <c r="F13" s="231">
        <f>H13+J13</f>
        <v>0</v>
      </c>
      <c r="G13" s="232">
        <f>ROUND(E13*F13,2)</f>
        <v>0</v>
      </c>
      <c r="H13" s="232"/>
      <c r="I13" s="232">
        <f>ROUND(E13*H13,2)</f>
        <v>0</v>
      </c>
      <c r="J13" s="232"/>
      <c r="K13" s="232">
        <f>ROUND(E13*J13,2)</f>
        <v>0</v>
      </c>
      <c r="L13" s="232">
        <v>0</v>
      </c>
      <c r="M13" s="232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0.2</v>
      </c>
      <c r="U13" s="222">
        <f>ROUND(E13*T13,2)</f>
        <v>37.64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105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13"/>
      <c r="B14" s="219"/>
      <c r="C14" s="265" t="s">
        <v>114</v>
      </c>
      <c r="D14" s="224"/>
      <c r="E14" s="229">
        <v>133.76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111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3"/>
      <c r="B15" s="219"/>
      <c r="C15" s="265" t="s">
        <v>115</v>
      </c>
      <c r="D15" s="224"/>
      <c r="E15" s="229">
        <v>16.64</v>
      </c>
      <c r="F15" s="232"/>
      <c r="G15" s="232"/>
      <c r="H15" s="232"/>
      <c r="I15" s="232"/>
      <c r="J15" s="232"/>
      <c r="K15" s="232"/>
      <c r="L15" s="232"/>
      <c r="M15" s="232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111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13"/>
      <c r="B16" s="219"/>
      <c r="C16" s="265" t="s">
        <v>116</v>
      </c>
      <c r="D16" s="224"/>
      <c r="E16" s="229">
        <v>27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111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3"/>
      <c r="B17" s="219"/>
      <c r="C17" s="265" t="s">
        <v>117</v>
      </c>
      <c r="D17" s="224"/>
      <c r="E17" s="229">
        <v>10.8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111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3">
        <v>5</v>
      </c>
      <c r="B18" s="219" t="s">
        <v>118</v>
      </c>
      <c r="C18" s="264" t="s">
        <v>119</v>
      </c>
      <c r="D18" s="221" t="s">
        <v>120</v>
      </c>
      <c r="E18" s="228">
        <v>470.5</v>
      </c>
      <c r="F18" s="231">
        <f>H18+J18</f>
        <v>0</v>
      </c>
      <c r="G18" s="232">
        <f>ROUND(E18*F18,2)</f>
        <v>0</v>
      </c>
      <c r="H18" s="232"/>
      <c r="I18" s="232">
        <f>ROUND(E18*H18,2)</f>
        <v>0</v>
      </c>
      <c r="J18" s="232"/>
      <c r="K18" s="232">
        <f>ROUND(E18*J18,2)</f>
        <v>0</v>
      </c>
      <c r="L18" s="232">
        <v>0</v>
      </c>
      <c r="M18" s="232">
        <f>G18*(1+L18/100)</f>
        <v>0</v>
      </c>
      <c r="N18" s="222">
        <v>9.8999999999999999E-4</v>
      </c>
      <c r="O18" s="222">
        <f>ROUND(E18*N18,5)</f>
        <v>0.46579999999999999</v>
      </c>
      <c r="P18" s="222">
        <v>0</v>
      </c>
      <c r="Q18" s="222">
        <f>ROUND(E18*P18,5)</f>
        <v>0</v>
      </c>
      <c r="R18" s="222"/>
      <c r="S18" s="222"/>
      <c r="T18" s="223">
        <v>0.23599999999999999</v>
      </c>
      <c r="U18" s="222">
        <f>ROUND(E18*T18,2)</f>
        <v>111.04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105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3"/>
      <c r="B19" s="219"/>
      <c r="C19" s="265" t="s">
        <v>121</v>
      </c>
      <c r="D19" s="224"/>
      <c r="E19" s="229">
        <v>334.4</v>
      </c>
      <c r="F19" s="232"/>
      <c r="G19" s="232"/>
      <c r="H19" s="232"/>
      <c r="I19" s="232"/>
      <c r="J19" s="232"/>
      <c r="K19" s="232"/>
      <c r="L19" s="232"/>
      <c r="M19" s="232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111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3"/>
      <c r="B20" s="219"/>
      <c r="C20" s="265" t="s">
        <v>122</v>
      </c>
      <c r="D20" s="224"/>
      <c r="E20" s="229">
        <v>41.6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111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3"/>
      <c r="B21" s="219"/>
      <c r="C21" s="265" t="s">
        <v>123</v>
      </c>
      <c r="D21" s="224"/>
      <c r="E21" s="229">
        <v>67.5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111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3"/>
      <c r="B22" s="219"/>
      <c r="C22" s="265" t="s">
        <v>124</v>
      </c>
      <c r="D22" s="224"/>
      <c r="E22" s="229">
        <v>27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111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3">
        <v>6</v>
      </c>
      <c r="B23" s="219" t="s">
        <v>125</v>
      </c>
      <c r="C23" s="264" t="s">
        <v>126</v>
      </c>
      <c r="D23" s="221" t="s">
        <v>120</v>
      </c>
      <c r="E23" s="228">
        <v>470.5</v>
      </c>
      <c r="F23" s="231">
        <f>H23+J23</f>
        <v>0</v>
      </c>
      <c r="G23" s="232">
        <f>ROUND(E23*F23,2)</f>
        <v>0</v>
      </c>
      <c r="H23" s="232"/>
      <c r="I23" s="232">
        <f>ROUND(E23*H23,2)</f>
        <v>0</v>
      </c>
      <c r="J23" s="232"/>
      <c r="K23" s="232">
        <f>ROUND(E23*J23,2)</f>
        <v>0</v>
      </c>
      <c r="L23" s="232">
        <v>0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7.0000000000000007E-2</v>
      </c>
      <c r="U23" s="222">
        <f>ROUND(E23*T23,2)</f>
        <v>32.94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105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13">
        <v>7</v>
      </c>
      <c r="B24" s="219" t="s">
        <v>127</v>
      </c>
      <c r="C24" s="264" t="s">
        <v>128</v>
      </c>
      <c r="D24" s="221" t="s">
        <v>120</v>
      </c>
      <c r="E24" s="228">
        <v>25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0</v>
      </c>
      <c r="M24" s="232">
        <f>G24*(1+L24/100)</f>
        <v>0</v>
      </c>
      <c r="N24" s="222">
        <v>6.9999999999999999E-4</v>
      </c>
      <c r="O24" s="222">
        <f>ROUND(E24*N24,5)</f>
        <v>1.7500000000000002E-2</v>
      </c>
      <c r="P24" s="222">
        <v>0</v>
      </c>
      <c r="Q24" s="222">
        <f>ROUND(E24*P24,5)</f>
        <v>0</v>
      </c>
      <c r="R24" s="222"/>
      <c r="S24" s="222"/>
      <c r="T24" s="223">
        <v>0.156</v>
      </c>
      <c r="U24" s="222">
        <f>ROUND(E24*T24,2)</f>
        <v>3.9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105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13"/>
      <c r="B25" s="219"/>
      <c r="C25" s="265" t="s">
        <v>129</v>
      </c>
      <c r="D25" s="224"/>
      <c r="E25" s="229">
        <v>25</v>
      </c>
      <c r="F25" s="232"/>
      <c r="G25" s="232"/>
      <c r="H25" s="232"/>
      <c r="I25" s="232"/>
      <c r="J25" s="232"/>
      <c r="K25" s="232"/>
      <c r="L25" s="232"/>
      <c r="M25" s="232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111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>
        <v>8</v>
      </c>
      <c r="B26" s="219" t="s">
        <v>130</v>
      </c>
      <c r="C26" s="264" t="s">
        <v>131</v>
      </c>
      <c r="D26" s="221" t="s">
        <v>120</v>
      </c>
      <c r="E26" s="228">
        <v>25</v>
      </c>
      <c r="F26" s="231">
        <f>H26+J26</f>
        <v>0</v>
      </c>
      <c r="G26" s="232">
        <f>ROUND(E26*F26,2)</f>
        <v>0</v>
      </c>
      <c r="H26" s="232"/>
      <c r="I26" s="232">
        <f>ROUND(E26*H26,2)</f>
        <v>0</v>
      </c>
      <c r="J26" s="232"/>
      <c r="K26" s="232">
        <f>ROUND(E26*J26,2)</f>
        <v>0</v>
      </c>
      <c r="L26" s="232">
        <v>0</v>
      </c>
      <c r="M26" s="232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9.5000000000000001E-2</v>
      </c>
      <c r="U26" s="222">
        <f>ROUND(E26*T26,2)</f>
        <v>2.38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105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>
      <c r="A27" s="213">
        <v>9</v>
      </c>
      <c r="B27" s="219" t="s">
        <v>132</v>
      </c>
      <c r="C27" s="264" t="s">
        <v>133</v>
      </c>
      <c r="D27" s="221" t="s">
        <v>104</v>
      </c>
      <c r="E27" s="228">
        <v>102</v>
      </c>
      <c r="F27" s="231">
        <f>H27+J27</f>
        <v>0</v>
      </c>
      <c r="G27" s="232">
        <f>ROUND(E27*F27,2)</f>
        <v>0</v>
      </c>
      <c r="H27" s="232"/>
      <c r="I27" s="232">
        <f>ROUND(E27*H27,2)</f>
        <v>0</v>
      </c>
      <c r="J27" s="232"/>
      <c r="K27" s="232">
        <f>ROUND(E27*J27,2)</f>
        <v>0</v>
      </c>
      <c r="L27" s="232">
        <v>0</v>
      </c>
      <c r="M27" s="232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5.1999999999999998E-3</v>
      </c>
      <c r="U27" s="222">
        <f>ROUND(E27*T27,2)</f>
        <v>0.53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105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3">
        <v>10</v>
      </c>
      <c r="B28" s="219" t="s">
        <v>134</v>
      </c>
      <c r="C28" s="264" t="s">
        <v>135</v>
      </c>
      <c r="D28" s="221" t="s">
        <v>104</v>
      </c>
      <c r="E28" s="228">
        <v>31.8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0</v>
      </c>
      <c r="M28" s="232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1.587</v>
      </c>
      <c r="U28" s="222">
        <f>ROUND(E28*T28,2)</f>
        <v>50.47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105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13"/>
      <c r="B29" s="219"/>
      <c r="C29" s="265" t="s">
        <v>136</v>
      </c>
      <c r="D29" s="224"/>
      <c r="E29" s="229">
        <v>31.8</v>
      </c>
      <c r="F29" s="232"/>
      <c r="G29" s="232"/>
      <c r="H29" s="232"/>
      <c r="I29" s="232"/>
      <c r="J29" s="232"/>
      <c r="K29" s="232"/>
      <c r="L29" s="232"/>
      <c r="M29" s="232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111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3">
        <v>11</v>
      </c>
      <c r="B30" s="219" t="s">
        <v>137</v>
      </c>
      <c r="C30" s="264" t="s">
        <v>138</v>
      </c>
      <c r="D30" s="221" t="s">
        <v>104</v>
      </c>
      <c r="E30" s="228">
        <v>31.8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0</v>
      </c>
      <c r="M30" s="232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0.94</v>
      </c>
      <c r="U30" s="222">
        <f>ROUND(E30*T30,2)</f>
        <v>29.89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105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3">
        <v>12</v>
      </c>
      <c r="B31" s="219" t="s">
        <v>139</v>
      </c>
      <c r="C31" s="264" t="s">
        <v>140</v>
      </c>
      <c r="D31" s="221" t="s">
        <v>104</v>
      </c>
      <c r="E31" s="228">
        <v>9.2665000000000006</v>
      </c>
      <c r="F31" s="231">
        <f>H31+J31</f>
        <v>0</v>
      </c>
      <c r="G31" s="232">
        <f>ROUND(E31*F31,2)</f>
        <v>0</v>
      </c>
      <c r="H31" s="232"/>
      <c r="I31" s="232">
        <f>ROUND(E31*H31,2)</f>
        <v>0</v>
      </c>
      <c r="J31" s="232"/>
      <c r="K31" s="232">
        <f>ROUND(E31*J31,2)</f>
        <v>0</v>
      </c>
      <c r="L31" s="232">
        <v>0</v>
      </c>
      <c r="M31" s="232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2.1949999999999998</v>
      </c>
      <c r="U31" s="222">
        <f>ROUND(E31*T31,2)</f>
        <v>20.34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105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13"/>
      <c r="B32" s="219"/>
      <c r="C32" s="265" t="s">
        <v>141</v>
      </c>
      <c r="D32" s="224"/>
      <c r="E32" s="229">
        <v>9.2665000000000006</v>
      </c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111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13">
        <v>13</v>
      </c>
      <c r="B33" s="219" t="s">
        <v>142</v>
      </c>
      <c r="C33" s="264" t="s">
        <v>143</v>
      </c>
      <c r="D33" s="221" t="s">
        <v>104</v>
      </c>
      <c r="E33" s="228">
        <v>9.2665000000000006</v>
      </c>
      <c r="F33" s="231">
        <f>H33+J33</f>
        <v>0</v>
      </c>
      <c r="G33" s="232">
        <f>ROUND(E33*F33,2)</f>
        <v>0</v>
      </c>
      <c r="H33" s="232"/>
      <c r="I33" s="232">
        <f>ROUND(E33*H33,2)</f>
        <v>0</v>
      </c>
      <c r="J33" s="232"/>
      <c r="K33" s="232">
        <f>ROUND(E33*J33,2)</f>
        <v>0</v>
      </c>
      <c r="L33" s="232">
        <v>0</v>
      </c>
      <c r="M33" s="232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0.997</v>
      </c>
      <c r="U33" s="222">
        <f>ROUND(E33*T33,2)</f>
        <v>9.24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105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>
      <c r="A34" s="213">
        <v>14</v>
      </c>
      <c r="B34" s="219" t="s">
        <v>144</v>
      </c>
      <c r="C34" s="264" t="s">
        <v>145</v>
      </c>
      <c r="D34" s="221" t="s">
        <v>104</v>
      </c>
      <c r="E34" s="228">
        <v>102</v>
      </c>
      <c r="F34" s="231">
        <f>H34+J34</f>
        <v>0</v>
      </c>
      <c r="G34" s="232">
        <f>ROUND(E34*F34,2)</f>
        <v>0</v>
      </c>
      <c r="H34" s="232"/>
      <c r="I34" s="232">
        <f>ROUND(E34*H34,2)</f>
        <v>0</v>
      </c>
      <c r="J34" s="232"/>
      <c r="K34" s="232">
        <f>ROUND(E34*J34,2)</f>
        <v>0</v>
      </c>
      <c r="L34" s="232">
        <v>0</v>
      </c>
      <c r="M34" s="232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105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>
      <c r="A35" s="213">
        <v>15</v>
      </c>
      <c r="B35" s="219" t="s">
        <v>146</v>
      </c>
      <c r="C35" s="264" t="s">
        <v>147</v>
      </c>
      <c r="D35" s="221" t="s">
        <v>148</v>
      </c>
      <c r="E35" s="228">
        <v>65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0</v>
      </c>
      <c r="M35" s="232">
        <f>G35*(1+L35/100)</f>
        <v>0</v>
      </c>
      <c r="N35" s="222">
        <v>0</v>
      </c>
      <c r="O35" s="222">
        <f>ROUND(E35*N35,5)</f>
        <v>0</v>
      </c>
      <c r="P35" s="222">
        <v>0.10150000000000001</v>
      </c>
      <c r="Q35" s="222">
        <f>ROUND(E35*P35,5)</f>
        <v>6.5975000000000001</v>
      </c>
      <c r="R35" s="222"/>
      <c r="S35" s="222"/>
      <c r="T35" s="223">
        <v>0.43</v>
      </c>
      <c r="U35" s="222">
        <f>ROUND(E35*T35,2)</f>
        <v>27.95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105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3"/>
      <c r="B36" s="219"/>
      <c r="C36" s="265" t="s">
        <v>149</v>
      </c>
      <c r="D36" s="224"/>
      <c r="E36" s="229">
        <v>65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111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13">
        <v>16</v>
      </c>
      <c r="B37" s="219" t="s">
        <v>150</v>
      </c>
      <c r="C37" s="264" t="s">
        <v>151</v>
      </c>
      <c r="D37" s="221" t="s">
        <v>120</v>
      </c>
      <c r="E37" s="228">
        <v>7.2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0</v>
      </c>
      <c r="M37" s="232">
        <f>G37*(1+L37/100)</f>
        <v>0</v>
      </c>
      <c r="N37" s="222">
        <v>0</v>
      </c>
      <c r="O37" s="222">
        <f>ROUND(E37*N37,5)</f>
        <v>0</v>
      </c>
      <c r="P37" s="222">
        <v>0.33</v>
      </c>
      <c r="Q37" s="222">
        <f>ROUND(E37*P37,5)</f>
        <v>2.3759999999999999</v>
      </c>
      <c r="R37" s="222"/>
      <c r="S37" s="222"/>
      <c r="T37" s="223">
        <v>0.3135</v>
      </c>
      <c r="U37" s="222">
        <f>ROUND(E37*T37,2)</f>
        <v>2.2599999999999998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105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3"/>
      <c r="B38" s="219"/>
      <c r="C38" s="265" t="s">
        <v>152</v>
      </c>
      <c r="D38" s="224"/>
      <c r="E38" s="229">
        <v>7.2</v>
      </c>
      <c r="F38" s="232"/>
      <c r="G38" s="232"/>
      <c r="H38" s="232"/>
      <c r="I38" s="232"/>
      <c r="J38" s="232"/>
      <c r="K38" s="232"/>
      <c r="L38" s="232"/>
      <c r="M38" s="232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111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13">
        <v>17</v>
      </c>
      <c r="B39" s="219" t="s">
        <v>153</v>
      </c>
      <c r="C39" s="264" t="s">
        <v>154</v>
      </c>
      <c r="D39" s="221" t="s">
        <v>120</v>
      </c>
      <c r="E39" s="228">
        <v>7.2</v>
      </c>
      <c r="F39" s="231">
        <f>H39+J39</f>
        <v>0</v>
      </c>
      <c r="G39" s="232">
        <f>ROUND(E39*F39,2)</f>
        <v>0</v>
      </c>
      <c r="H39" s="232"/>
      <c r="I39" s="232">
        <f>ROUND(E39*H39,2)</f>
        <v>0</v>
      </c>
      <c r="J39" s="232"/>
      <c r="K39" s="232">
        <f>ROUND(E39*J39,2)</f>
        <v>0</v>
      </c>
      <c r="L39" s="232">
        <v>0</v>
      </c>
      <c r="M39" s="232">
        <f>G39*(1+L39/100)</f>
        <v>0</v>
      </c>
      <c r="N39" s="222">
        <v>0</v>
      </c>
      <c r="O39" s="222">
        <f>ROUND(E39*N39,5)</f>
        <v>0</v>
      </c>
      <c r="P39" s="222">
        <v>0.154</v>
      </c>
      <c r="Q39" s="222">
        <f>ROUND(E39*P39,5)</f>
        <v>1.1088</v>
      </c>
      <c r="R39" s="222"/>
      <c r="S39" s="222"/>
      <c r="T39" s="223">
        <v>0.27</v>
      </c>
      <c r="U39" s="222">
        <f>ROUND(E39*T39,2)</f>
        <v>1.94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105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>
      <c r="A40" s="214" t="s">
        <v>100</v>
      </c>
      <c r="B40" s="220" t="s">
        <v>59</v>
      </c>
      <c r="C40" s="266" t="s">
        <v>60</v>
      </c>
      <c r="D40" s="225"/>
      <c r="E40" s="230"/>
      <c r="F40" s="233"/>
      <c r="G40" s="233">
        <f>SUMIF(AE41:AE42,"&lt;&gt;NOR",G41:G42)</f>
        <v>0</v>
      </c>
      <c r="H40" s="233"/>
      <c r="I40" s="233">
        <f>SUM(I41:I42)</f>
        <v>0</v>
      </c>
      <c r="J40" s="233"/>
      <c r="K40" s="233">
        <f>SUM(K41:K42)</f>
        <v>0</v>
      </c>
      <c r="L40" s="233"/>
      <c r="M40" s="233">
        <f>SUM(M41:M42)</f>
        <v>0</v>
      </c>
      <c r="N40" s="226"/>
      <c r="O40" s="226">
        <f>SUM(O41:O42)</f>
        <v>6.2E-4</v>
      </c>
      <c r="P40" s="226"/>
      <c r="Q40" s="226">
        <f>SUM(Q41:Q42)</f>
        <v>0</v>
      </c>
      <c r="R40" s="226"/>
      <c r="S40" s="226"/>
      <c r="T40" s="227"/>
      <c r="U40" s="226">
        <f>SUM(U41:U42)</f>
        <v>5.13</v>
      </c>
      <c r="AE40" t="s">
        <v>101</v>
      </c>
    </row>
    <row r="41" spans="1:60" outlineLevel="1">
      <c r="A41" s="213">
        <v>18</v>
      </c>
      <c r="B41" s="219" t="s">
        <v>155</v>
      </c>
      <c r="C41" s="264" t="s">
        <v>156</v>
      </c>
      <c r="D41" s="221" t="s">
        <v>157</v>
      </c>
      <c r="E41" s="228">
        <v>1</v>
      </c>
      <c r="F41" s="231">
        <f>H41+J41</f>
        <v>0</v>
      </c>
      <c r="G41" s="232">
        <f>ROUND(E41*F41,2)</f>
        <v>0</v>
      </c>
      <c r="H41" s="232"/>
      <c r="I41" s="232">
        <f>ROUND(E41*H41,2)</f>
        <v>0</v>
      </c>
      <c r="J41" s="232"/>
      <c r="K41" s="232">
        <f>ROUND(E41*J41,2)</f>
        <v>0</v>
      </c>
      <c r="L41" s="232">
        <v>0</v>
      </c>
      <c r="M41" s="232">
        <f>G41*(1+L41/100)</f>
        <v>0</v>
      </c>
      <c r="N41" s="222">
        <v>6.2E-4</v>
      </c>
      <c r="O41" s="222">
        <f>ROUND(E41*N41,5)</f>
        <v>6.2E-4</v>
      </c>
      <c r="P41" s="222">
        <v>0</v>
      </c>
      <c r="Q41" s="222">
        <f>ROUND(E41*P41,5)</f>
        <v>0</v>
      </c>
      <c r="R41" s="222"/>
      <c r="S41" s="222"/>
      <c r="T41" s="223">
        <v>5.13</v>
      </c>
      <c r="U41" s="222">
        <f>ROUND(E41*T41,2)</f>
        <v>5.13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105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3">
        <v>19</v>
      </c>
      <c r="B42" s="219" t="s">
        <v>57</v>
      </c>
      <c r="C42" s="264" t="s">
        <v>158</v>
      </c>
      <c r="D42" s="221" t="s">
        <v>159</v>
      </c>
      <c r="E42" s="228">
        <v>1</v>
      </c>
      <c r="F42" s="231">
        <f>H42+J42</f>
        <v>0</v>
      </c>
      <c r="G42" s="232">
        <f>ROUND(E42*F42,2)</f>
        <v>0</v>
      </c>
      <c r="H42" s="232"/>
      <c r="I42" s="232">
        <f>ROUND(E42*H42,2)</f>
        <v>0</v>
      </c>
      <c r="J42" s="232"/>
      <c r="K42" s="232">
        <f>ROUND(E42*J42,2)</f>
        <v>0</v>
      </c>
      <c r="L42" s="232">
        <v>0</v>
      </c>
      <c r="M42" s="232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105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>
      <c r="A43" s="214" t="s">
        <v>100</v>
      </c>
      <c r="B43" s="220" t="s">
        <v>61</v>
      </c>
      <c r="C43" s="266" t="s">
        <v>62</v>
      </c>
      <c r="D43" s="225"/>
      <c r="E43" s="230"/>
      <c r="F43" s="233"/>
      <c r="G43" s="233">
        <f>SUMIF(AE44:AE45,"&lt;&gt;NOR",G44:G45)</f>
        <v>0</v>
      </c>
      <c r="H43" s="233"/>
      <c r="I43" s="233">
        <f>SUM(I44:I45)</f>
        <v>0</v>
      </c>
      <c r="J43" s="233"/>
      <c r="K43" s="233">
        <f>SUM(K44:K45)</f>
        <v>0</v>
      </c>
      <c r="L43" s="233"/>
      <c r="M43" s="233">
        <f>SUM(M44:M45)</f>
        <v>0</v>
      </c>
      <c r="N43" s="226"/>
      <c r="O43" s="226">
        <f>SUM(O44:O45)</f>
        <v>18.056039999999999</v>
      </c>
      <c r="P43" s="226"/>
      <c r="Q43" s="226">
        <f>SUM(Q44:Q45)</f>
        <v>0</v>
      </c>
      <c r="R43" s="226"/>
      <c r="S43" s="226"/>
      <c r="T43" s="227"/>
      <c r="U43" s="226">
        <f>SUM(U44:U45)</f>
        <v>13.81</v>
      </c>
      <c r="AE43" t="s">
        <v>101</v>
      </c>
    </row>
    <row r="44" spans="1:60" outlineLevel="1">
      <c r="A44" s="213">
        <v>20</v>
      </c>
      <c r="B44" s="219" t="s">
        <v>160</v>
      </c>
      <c r="C44" s="264" t="s">
        <v>161</v>
      </c>
      <c r="D44" s="221" t="s">
        <v>104</v>
      </c>
      <c r="E44" s="228">
        <v>10.6</v>
      </c>
      <c r="F44" s="231">
        <f>H44+J44</f>
        <v>0</v>
      </c>
      <c r="G44" s="232">
        <f>ROUND(E44*F44,2)</f>
        <v>0</v>
      </c>
      <c r="H44" s="232"/>
      <c r="I44" s="232">
        <f>ROUND(E44*H44,2)</f>
        <v>0</v>
      </c>
      <c r="J44" s="232"/>
      <c r="K44" s="232">
        <f>ROUND(E44*J44,2)</f>
        <v>0</v>
      </c>
      <c r="L44" s="232">
        <v>0</v>
      </c>
      <c r="M44" s="232">
        <f>G44*(1+L44/100)</f>
        <v>0</v>
      </c>
      <c r="N44" s="222">
        <v>1.7034</v>
      </c>
      <c r="O44" s="222">
        <f>ROUND(E44*N44,5)</f>
        <v>18.056039999999999</v>
      </c>
      <c r="P44" s="222">
        <v>0</v>
      </c>
      <c r="Q44" s="222">
        <f>ROUND(E44*P44,5)</f>
        <v>0</v>
      </c>
      <c r="R44" s="222"/>
      <c r="S44" s="222"/>
      <c r="T44" s="223">
        <v>1.3029999999999999</v>
      </c>
      <c r="U44" s="222">
        <f>ROUND(E44*T44,2)</f>
        <v>13.81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105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3"/>
      <c r="B45" s="219"/>
      <c r="C45" s="265" t="s">
        <v>162</v>
      </c>
      <c r="D45" s="224"/>
      <c r="E45" s="229">
        <v>10.6</v>
      </c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111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>
      <c r="A46" s="214" t="s">
        <v>100</v>
      </c>
      <c r="B46" s="220" t="s">
        <v>63</v>
      </c>
      <c r="C46" s="266" t="s">
        <v>64</v>
      </c>
      <c r="D46" s="225"/>
      <c r="E46" s="230"/>
      <c r="F46" s="233"/>
      <c r="G46" s="233">
        <f>SUMIF(AE47:AE56,"&lt;&gt;NOR",G47:G56)</f>
        <v>0</v>
      </c>
      <c r="H46" s="233"/>
      <c r="I46" s="233">
        <f>SUM(I47:I56)</f>
        <v>0</v>
      </c>
      <c r="J46" s="233"/>
      <c r="K46" s="233">
        <f>SUM(K47:K56)</f>
        <v>0</v>
      </c>
      <c r="L46" s="233"/>
      <c r="M46" s="233">
        <f>SUM(M47:M56)</f>
        <v>0</v>
      </c>
      <c r="N46" s="226"/>
      <c r="O46" s="226">
        <f>SUM(O47:O56)</f>
        <v>8.9273100000000003</v>
      </c>
      <c r="P46" s="226"/>
      <c r="Q46" s="226">
        <f>SUM(Q47:Q56)</f>
        <v>0</v>
      </c>
      <c r="R46" s="226"/>
      <c r="S46" s="226"/>
      <c r="T46" s="227"/>
      <c r="U46" s="226">
        <f>SUM(U47:U56)</f>
        <v>15.09</v>
      </c>
      <c r="AE46" t="s">
        <v>101</v>
      </c>
    </row>
    <row r="47" spans="1:60" outlineLevel="1">
      <c r="A47" s="213">
        <v>21</v>
      </c>
      <c r="B47" s="219" t="s">
        <v>163</v>
      </c>
      <c r="C47" s="264" t="s">
        <v>164</v>
      </c>
      <c r="D47" s="221" t="s">
        <v>104</v>
      </c>
      <c r="E47" s="228">
        <v>1.08</v>
      </c>
      <c r="F47" s="231">
        <f>H47+J47</f>
        <v>0</v>
      </c>
      <c r="G47" s="232">
        <f>ROUND(E47*F47,2)</f>
        <v>0</v>
      </c>
      <c r="H47" s="232"/>
      <c r="I47" s="232">
        <f>ROUND(E47*H47,2)</f>
        <v>0</v>
      </c>
      <c r="J47" s="232"/>
      <c r="K47" s="232">
        <f>ROUND(E47*J47,2)</f>
        <v>0</v>
      </c>
      <c r="L47" s="232">
        <v>0</v>
      </c>
      <c r="M47" s="232">
        <f>G47*(1+L47/100)</f>
        <v>0</v>
      </c>
      <c r="N47" s="222">
        <v>1.6867000000000001</v>
      </c>
      <c r="O47" s="222">
        <f>ROUND(E47*N47,5)</f>
        <v>1.8216399999999999</v>
      </c>
      <c r="P47" s="222">
        <v>0</v>
      </c>
      <c r="Q47" s="222">
        <f>ROUND(E47*P47,5)</f>
        <v>0</v>
      </c>
      <c r="R47" s="222"/>
      <c r="S47" s="222"/>
      <c r="T47" s="223">
        <v>0.16200000000000001</v>
      </c>
      <c r="U47" s="222">
        <f>ROUND(E47*T47,2)</f>
        <v>0.17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105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3"/>
      <c r="B48" s="219"/>
      <c r="C48" s="265" t="s">
        <v>165</v>
      </c>
      <c r="D48" s="224"/>
      <c r="E48" s="229">
        <v>1.08</v>
      </c>
      <c r="F48" s="232"/>
      <c r="G48" s="232"/>
      <c r="H48" s="232"/>
      <c r="I48" s="232"/>
      <c r="J48" s="232"/>
      <c r="K48" s="232"/>
      <c r="L48" s="232"/>
      <c r="M48" s="232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111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>
      <c r="A49" s="213">
        <v>22</v>
      </c>
      <c r="B49" s="219" t="s">
        <v>166</v>
      </c>
      <c r="C49" s="264" t="s">
        <v>167</v>
      </c>
      <c r="D49" s="221" t="s">
        <v>104</v>
      </c>
      <c r="E49" s="228">
        <v>1.08</v>
      </c>
      <c r="F49" s="231">
        <f>H49+J49</f>
        <v>0</v>
      </c>
      <c r="G49" s="232">
        <f>ROUND(E49*F49,2)</f>
        <v>0</v>
      </c>
      <c r="H49" s="232"/>
      <c r="I49" s="232">
        <f>ROUND(E49*H49,2)</f>
        <v>0</v>
      </c>
      <c r="J49" s="232"/>
      <c r="K49" s="232">
        <f>ROUND(E49*J49,2)</f>
        <v>0</v>
      </c>
      <c r="L49" s="232">
        <v>0</v>
      </c>
      <c r="M49" s="232">
        <f>G49*(1+L49/100)</f>
        <v>0</v>
      </c>
      <c r="N49" s="222">
        <v>2.5</v>
      </c>
      <c r="O49" s="222">
        <f>ROUND(E49*N49,5)</f>
        <v>2.7</v>
      </c>
      <c r="P49" s="222">
        <v>0</v>
      </c>
      <c r="Q49" s="222">
        <f>ROUND(E49*P49,5)</f>
        <v>0</v>
      </c>
      <c r="R49" s="222"/>
      <c r="S49" s="222"/>
      <c r="T49" s="223">
        <v>1.21</v>
      </c>
      <c r="U49" s="222">
        <f>ROUND(E49*T49,2)</f>
        <v>1.31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105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3">
        <v>23</v>
      </c>
      <c r="B50" s="219" t="s">
        <v>168</v>
      </c>
      <c r="C50" s="264" t="s">
        <v>169</v>
      </c>
      <c r="D50" s="221" t="s">
        <v>120</v>
      </c>
      <c r="E50" s="228">
        <v>7.2</v>
      </c>
      <c r="F50" s="231">
        <f>H50+J50</f>
        <v>0</v>
      </c>
      <c r="G50" s="232">
        <f>ROUND(E50*F50,2)</f>
        <v>0</v>
      </c>
      <c r="H50" s="232"/>
      <c r="I50" s="232">
        <f>ROUND(E50*H50,2)</f>
        <v>0</v>
      </c>
      <c r="J50" s="232"/>
      <c r="K50" s="232">
        <f>ROUND(E50*J50,2)</f>
        <v>0</v>
      </c>
      <c r="L50" s="232">
        <v>0</v>
      </c>
      <c r="M50" s="232">
        <f>G50*(1+L50/100)</f>
        <v>0</v>
      </c>
      <c r="N50" s="222">
        <v>0.15382000000000001</v>
      </c>
      <c r="O50" s="222">
        <f>ROUND(E50*N50,5)</f>
        <v>1.1074999999999999</v>
      </c>
      <c r="P50" s="222">
        <v>0</v>
      </c>
      <c r="Q50" s="222">
        <f>ROUND(E50*P50,5)</f>
        <v>0</v>
      </c>
      <c r="R50" s="222"/>
      <c r="S50" s="222"/>
      <c r="T50" s="223">
        <v>0.123</v>
      </c>
      <c r="U50" s="222">
        <f>ROUND(E50*T50,2)</f>
        <v>0.89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105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>
      <c r="A51" s="213">
        <v>24</v>
      </c>
      <c r="B51" s="219" t="s">
        <v>170</v>
      </c>
      <c r="C51" s="264" t="s">
        <v>171</v>
      </c>
      <c r="D51" s="221" t="s">
        <v>148</v>
      </c>
      <c r="E51" s="228">
        <v>19.5</v>
      </c>
      <c r="F51" s="231">
        <f>H51+J51</f>
        <v>0</v>
      </c>
      <c r="G51" s="232">
        <f>ROUND(E51*F51,2)</f>
        <v>0</v>
      </c>
      <c r="H51" s="232"/>
      <c r="I51" s="232">
        <f>ROUND(E51*H51,2)</f>
        <v>0</v>
      </c>
      <c r="J51" s="232"/>
      <c r="K51" s="232">
        <f>ROUND(E51*J51,2)</f>
        <v>0</v>
      </c>
      <c r="L51" s="232">
        <v>0</v>
      </c>
      <c r="M51" s="232">
        <f>G51*(1+L51/100)</f>
        <v>0</v>
      </c>
      <c r="N51" s="222">
        <v>0.11260000000000001</v>
      </c>
      <c r="O51" s="222">
        <f>ROUND(E51*N51,5)</f>
        <v>2.1957</v>
      </c>
      <c r="P51" s="222">
        <v>0</v>
      </c>
      <c r="Q51" s="222">
        <f>ROUND(E51*P51,5)</f>
        <v>0</v>
      </c>
      <c r="R51" s="222"/>
      <c r="S51" s="222"/>
      <c r="T51" s="223">
        <v>0.55249999999999999</v>
      </c>
      <c r="U51" s="222">
        <f>ROUND(E51*T51,2)</f>
        <v>10.77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105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13">
        <v>25</v>
      </c>
      <c r="B52" s="219" t="s">
        <v>172</v>
      </c>
      <c r="C52" s="264" t="s">
        <v>173</v>
      </c>
      <c r="D52" s="221" t="s">
        <v>157</v>
      </c>
      <c r="E52" s="228">
        <v>39</v>
      </c>
      <c r="F52" s="231">
        <f>H52+J52</f>
        <v>0</v>
      </c>
      <c r="G52" s="232">
        <f>ROUND(E52*F52,2)</f>
        <v>0</v>
      </c>
      <c r="H52" s="232"/>
      <c r="I52" s="232">
        <f>ROUND(E52*H52,2)</f>
        <v>0</v>
      </c>
      <c r="J52" s="232"/>
      <c r="K52" s="232">
        <f>ROUND(E52*J52,2)</f>
        <v>0</v>
      </c>
      <c r="L52" s="232">
        <v>0</v>
      </c>
      <c r="M52" s="232">
        <f>G52*(1+L52/100)</f>
        <v>0</v>
      </c>
      <c r="N52" s="222">
        <v>1.013E-2</v>
      </c>
      <c r="O52" s="222">
        <f>ROUND(E52*N52,5)</f>
        <v>0.39506999999999998</v>
      </c>
      <c r="P52" s="222">
        <v>0</v>
      </c>
      <c r="Q52" s="222">
        <f>ROUND(E52*P52,5)</f>
        <v>0</v>
      </c>
      <c r="R52" s="222"/>
      <c r="S52" s="222"/>
      <c r="T52" s="223">
        <v>0.05</v>
      </c>
      <c r="U52" s="222">
        <f>ROUND(E52*T52,2)</f>
        <v>1.95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105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>
      <c r="A53" s="213">
        <v>26</v>
      </c>
      <c r="B53" s="219" t="s">
        <v>174</v>
      </c>
      <c r="C53" s="264" t="s">
        <v>175</v>
      </c>
      <c r="D53" s="221" t="s">
        <v>157</v>
      </c>
      <c r="E53" s="228">
        <v>19</v>
      </c>
      <c r="F53" s="231">
        <f>H53+J53</f>
        <v>0</v>
      </c>
      <c r="G53" s="232">
        <f>ROUND(E53*F53,2)</f>
        <v>0</v>
      </c>
      <c r="H53" s="232"/>
      <c r="I53" s="232">
        <f>ROUND(E53*H53,2)</f>
        <v>0</v>
      </c>
      <c r="J53" s="232"/>
      <c r="K53" s="232">
        <f>ROUND(E53*J53,2)</f>
        <v>0</v>
      </c>
      <c r="L53" s="232">
        <v>0</v>
      </c>
      <c r="M53" s="232">
        <f>G53*(1+L53/100)</f>
        <v>0</v>
      </c>
      <c r="N53" s="222">
        <v>3.5400000000000001E-2</v>
      </c>
      <c r="O53" s="222">
        <f>ROUND(E53*N53,5)</f>
        <v>0.67259999999999998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176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>
      <c r="A54" s="213">
        <v>27</v>
      </c>
      <c r="B54" s="219" t="s">
        <v>177</v>
      </c>
      <c r="C54" s="264" t="s">
        <v>178</v>
      </c>
      <c r="D54" s="221" t="s">
        <v>157</v>
      </c>
      <c r="E54" s="228">
        <v>1</v>
      </c>
      <c r="F54" s="231">
        <f>H54+J54</f>
        <v>0</v>
      </c>
      <c r="G54" s="232">
        <f>ROUND(E54*F54,2)</f>
        <v>0</v>
      </c>
      <c r="H54" s="232"/>
      <c r="I54" s="232">
        <f>ROUND(E54*H54,2)</f>
        <v>0</v>
      </c>
      <c r="J54" s="232"/>
      <c r="K54" s="232">
        <f>ROUND(E54*J54,2)</f>
        <v>0</v>
      </c>
      <c r="L54" s="232">
        <v>0</v>
      </c>
      <c r="M54" s="232">
        <f>G54*(1+L54/100)</f>
        <v>0</v>
      </c>
      <c r="N54" s="222">
        <v>2.5100000000000001E-2</v>
      </c>
      <c r="O54" s="222">
        <f>ROUND(E54*N54,5)</f>
        <v>2.5100000000000001E-2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176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>
      <c r="A55" s="213">
        <v>28</v>
      </c>
      <c r="B55" s="219" t="s">
        <v>179</v>
      </c>
      <c r="C55" s="264" t="s">
        <v>180</v>
      </c>
      <c r="D55" s="221" t="s">
        <v>157</v>
      </c>
      <c r="E55" s="228">
        <v>2</v>
      </c>
      <c r="F55" s="231">
        <f>H55+J55</f>
        <v>0</v>
      </c>
      <c r="G55" s="232">
        <f>ROUND(E55*F55,2)</f>
        <v>0</v>
      </c>
      <c r="H55" s="232"/>
      <c r="I55" s="232">
        <f>ROUND(E55*H55,2)</f>
        <v>0</v>
      </c>
      <c r="J55" s="232"/>
      <c r="K55" s="232">
        <f>ROUND(E55*J55,2)</f>
        <v>0</v>
      </c>
      <c r="L55" s="232">
        <v>0</v>
      </c>
      <c r="M55" s="232">
        <f>G55*(1+L55/100)</f>
        <v>0</v>
      </c>
      <c r="N55" s="222">
        <v>3.0999999999999999E-3</v>
      </c>
      <c r="O55" s="222">
        <f>ROUND(E55*N55,5)</f>
        <v>6.1999999999999998E-3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176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13">
        <v>29</v>
      </c>
      <c r="B56" s="219" t="s">
        <v>181</v>
      </c>
      <c r="C56" s="264" t="s">
        <v>182</v>
      </c>
      <c r="D56" s="221" t="s">
        <v>157</v>
      </c>
      <c r="E56" s="228">
        <v>1</v>
      </c>
      <c r="F56" s="231">
        <f>H56+J56</f>
        <v>0</v>
      </c>
      <c r="G56" s="232">
        <f>ROUND(E56*F56,2)</f>
        <v>0</v>
      </c>
      <c r="H56" s="232"/>
      <c r="I56" s="232">
        <f>ROUND(E56*H56,2)</f>
        <v>0</v>
      </c>
      <c r="J56" s="232"/>
      <c r="K56" s="232">
        <f>ROUND(E56*J56,2)</f>
        <v>0</v>
      </c>
      <c r="L56" s="232">
        <v>0</v>
      </c>
      <c r="M56" s="232">
        <f>G56*(1+L56/100)</f>
        <v>0</v>
      </c>
      <c r="N56" s="222">
        <v>3.5000000000000001E-3</v>
      </c>
      <c r="O56" s="222">
        <f>ROUND(E56*N56,5)</f>
        <v>3.5000000000000001E-3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176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>
      <c r="A57" s="214" t="s">
        <v>100</v>
      </c>
      <c r="B57" s="220" t="s">
        <v>65</v>
      </c>
      <c r="C57" s="266" t="s">
        <v>66</v>
      </c>
      <c r="D57" s="225"/>
      <c r="E57" s="230"/>
      <c r="F57" s="233"/>
      <c r="G57" s="233">
        <f>SUMIF(AE58:AE81,"&lt;&gt;NOR",G58:G81)</f>
        <v>0</v>
      </c>
      <c r="H57" s="233"/>
      <c r="I57" s="233">
        <f>SUM(I58:I81)</f>
        <v>0</v>
      </c>
      <c r="J57" s="233"/>
      <c r="K57" s="233">
        <f>SUM(K58:K81)</f>
        <v>0</v>
      </c>
      <c r="L57" s="233"/>
      <c r="M57" s="233">
        <f>SUM(M58:M81)</f>
        <v>0</v>
      </c>
      <c r="N57" s="226"/>
      <c r="O57" s="226">
        <f>SUM(O58:O81)</f>
        <v>38.11797</v>
      </c>
      <c r="P57" s="226"/>
      <c r="Q57" s="226">
        <f>SUM(Q58:Q81)</f>
        <v>0</v>
      </c>
      <c r="R57" s="226"/>
      <c r="S57" s="226"/>
      <c r="T57" s="227"/>
      <c r="U57" s="226">
        <f>SUM(U58:U81)</f>
        <v>209.21999999999997</v>
      </c>
      <c r="AE57" t="s">
        <v>101</v>
      </c>
    </row>
    <row r="58" spans="1:60" outlineLevel="1">
      <c r="A58" s="213">
        <v>30</v>
      </c>
      <c r="B58" s="219" t="s">
        <v>183</v>
      </c>
      <c r="C58" s="264" t="s">
        <v>184</v>
      </c>
      <c r="D58" s="221" t="s">
        <v>148</v>
      </c>
      <c r="E58" s="228">
        <v>31.5</v>
      </c>
      <c r="F58" s="231">
        <f>H58+J58</f>
        <v>0</v>
      </c>
      <c r="G58" s="232">
        <f>ROUND(E58*F58,2)</f>
        <v>0</v>
      </c>
      <c r="H58" s="232"/>
      <c r="I58" s="232">
        <f>ROUND(E58*H58,2)</f>
        <v>0</v>
      </c>
      <c r="J58" s="232"/>
      <c r="K58" s="232">
        <f>ROUND(E58*J58,2)</f>
        <v>0</v>
      </c>
      <c r="L58" s="232">
        <v>0</v>
      </c>
      <c r="M58" s="232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6.6000000000000003E-2</v>
      </c>
      <c r="U58" s="222">
        <f>ROUND(E58*T58,2)</f>
        <v>2.08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105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13"/>
      <c r="B59" s="219"/>
      <c r="C59" s="265" t="s">
        <v>185</v>
      </c>
      <c r="D59" s="224"/>
      <c r="E59" s="229">
        <v>31.5</v>
      </c>
      <c r="F59" s="232"/>
      <c r="G59" s="232"/>
      <c r="H59" s="232"/>
      <c r="I59" s="232"/>
      <c r="J59" s="232"/>
      <c r="K59" s="232"/>
      <c r="L59" s="232"/>
      <c r="M59" s="232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111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13">
        <v>31</v>
      </c>
      <c r="B60" s="219" t="s">
        <v>186</v>
      </c>
      <c r="C60" s="264" t="s">
        <v>187</v>
      </c>
      <c r="D60" s="221" t="s">
        <v>157</v>
      </c>
      <c r="E60" s="228">
        <v>32</v>
      </c>
      <c r="F60" s="231">
        <f>H60+J60</f>
        <v>0</v>
      </c>
      <c r="G60" s="232">
        <f>ROUND(E60*F60,2)</f>
        <v>0</v>
      </c>
      <c r="H60" s="232"/>
      <c r="I60" s="232">
        <f>ROUND(E60*H60,2)</f>
        <v>0</v>
      </c>
      <c r="J60" s="232"/>
      <c r="K60" s="232">
        <f>ROUND(E60*J60,2)</f>
        <v>0</v>
      </c>
      <c r="L60" s="232">
        <v>0</v>
      </c>
      <c r="M60" s="232">
        <f>G60*(1+L60/100)</f>
        <v>0</v>
      </c>
      <c r="N60" s="222">
        <v>3.2100000000000002E-3</v>
      </c>
      <c r="O60" s="222">
        <f>ROUND(E60*N60,5)</f>
        <v>0.10272000000000001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176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13">
        <v>32</v>
      </c>
      <c r="B61" s="219" t="s">
        <v>188</v>
      </c>
      <c r="C61" s="264" t="s">
        <v>189</v>
      </c>
      <c r="D61" s="221" t="s">
        <v>148</v>
      </c>
      <c r="E61" s="228">
        <v>13</v>
      </c>
      <c r="F61" s="231">
        <f>H61+J61</f>
        <v>0</v>
      </c>
      <c r="G61" s="232">
        <f>ROUND(E61*F61,2)</f>
        <v>0</v>
      </c>
      <c r="H61" s="232"/>
      <c r="I61" s="232">
        <f>ROUND(E61*H61,2)</f>
        <v>0</v>
      </c>
      <c r="J61" s="232"/>
      <c r="K61" s="232">
        <f>ROUND(E61*J61,2)</f>
        <v>0</v>
      </c>
      <c r="L61" s="232">
        <v>0</v>
      </c>
      <c r="M61" s="232">
        <f>G61*(1+L61/100)</f>
        <v>0</v>
      </c>
      <c r="N61" s="222">
        <v>1.0000000000000001E-5</v>
      </c>
      <c r="O61" s="222">
        <f>ROUND(E61*N61,5)</f>
        <v>1.2999999999999999E-4</v>
      </c>
      <c r="P61" s="222">
        <v>0</v>
      </c>
      <c r="Q61" s="222">
        <f>ROUND(E61*P61,5)</f>
        <v>0</v>
      </c>
      <c r="R61" s="222"/>
      <c r="S61" s="222"/>
      <c r="T61" s="223">
        <v>0.08</v>
      </c>
      <c r="U61" s="222">
        <f>ROUND(E61*T61,2)</f>
        <v>1.04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105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13">
        <v>33</v>
      </c>
      <c r="B62" s="219" t="s">
        <v>190</v>
      </c>
      <c r="C62" s="264" t="s">
        <v>191</v>
      </c>
      <c r="D62" s="221" t="s">
        <v>157</v>
      </c>
      <c r="E62" s="228">
        <v>13</v>
      </c>
      <c r="F62" s="231">
        <f>H62+J62</f>
        <v>0</v>
      </c>
      <c r="G62" s="232">
        <f>ROUND(E62*F62,2)</f>
        <v>0</v>
      </c>
      <c r="H62" s="232"/>
      <c r="I62" s="232">
        <f>ROUND(E62*H62,2)</f>
        <v>0</v>
      </c>
      <c r="J62" s="232"/>
      <c r="K62" s="232">
        <f>ROUND(E62*J62,2)</f>
        <v>0</v>
      </c>
      <c r="L62" s="232">
        <v>0</v>
      </c>
      <c r="M62" s="232">
        <f>G62*(1+L62/100)</f>
        <v>0</v>
      </c>
      <c r="N62" s="222">
        <v>4.4000000000000003E-3</v>
      </c>
      <c r="O62" s="222">
        <f>ROUND(E62*N62,5)</f>
        <v>5.7200000000000001E-2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176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13">
        <v>34</v>
      </c>
      <c r="B63" s="219" t="s">
        <v>192</v>
      </c>
      <c r="C63" s="264" t="s">
        <v>193</v>
      </c>
      <c r="D63" s="221" t="s">
        <v>148</v>
      </c>
      <c r="E63" s="228">
        <v>88</v>
      </c>
      <c r="F63" s="231">
        <f>H63+J63</f>
        <v>0</v>
      </c>
      <c r="G63" s="232">
        <f>ROUND(E63*F63,2)</f>
        <v>0</v>
      </c>
      <c r="H63" s="232"/>
      <c r="I63" s="232">
        <f>ROUND(E63*H63,2)</f>
        <v>0</v>
      </c>
      <c r="J63" s="232"/>
      <c r="K63" s="232">
        <f>ROUND(E63*J63,2)</f>
        <v>0</v>
      </c>
      <c r="L63" s="232">
        <v>0</v>
      </c>
      <c r="M63" s="232">
        <f>G63*(1+L63/100)</f>
        <v>0</v>
      </c>
      <c r="N63" s="222">
        <v>1.0000000000000001E-5</v>
      </c>
      <c r="O63" s="222">
        <f>ROUND(E63*N63,5)</f>
        <v>8.8000000000000003E-4</v>
      </c>
      <c r="P63" s="222">
        <v>0</v>
      </c>
      <c r="Q63" s="222">
        <f>ROUND(E63*P63,5)</f>
        <v>0</v>
      </c>
      <c r="R63" s="222"/>
      <c r="S63" s="222"/>
      <c r="T63" s="223">
        <v>9.7000000000000003E-2</v>
      </c>
      <c r="U63" s="222">
        <f>ROUND(E63*T63,2)</f>
        <v>8.5399999999999991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105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13">
        <v>35</v>
      </c>
      <c r="B64" s="219" t="s">
        <v>194</v>
      </c>
      <c r="C64" s="264" t="s">
        <v>195</v>
      </c>
      <c r="D64" s="221" t="s">
        <v>157</v>
      </c>
      <c r="E64" s="228">
        <v>88</v>
      </c>
      <c r="F64" s="231">
        <f>H64+J64</f>
        <v>0</v>
      </c>
      <c r="G64" s="232">
        <f>ROUND(E64*F64,2)</f>
        <v>0</v>
      </c>
      <c r="H64" s="232"/>
      <c r="I64" s="232">
        <f>ROUND(E64*H64,2)</f>
        <v>0</v>
      </c>
      <c r="J64" s="232"/>
      <c r="K64" s="232">
        <f>ROUND(E64*J64,2)</f>
        <v>0</v>
      </c>
      <c r="L64" s="232">
        <v>0</v>
      </c>
      <c r="M64" s="232">
        <f>G64*(1+L64/100)</f>
        <v>0</v>
      </c>
      <c r="N64" s="222">
        <v>6.7999999999999996E-3</v>
      </c>
      <c r="O64" s="222">
        <f>ROUND(E64*N64,5)</f>
        <v>0.59840000000000004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176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13">
        <v>36</v>
      </c>
      <c r="B65" s="219" t="s">
        <v>196</v>
      </c>
      <c r="C65" s="264" t="s">
        <v>197</v>
      </c>
      <c r="D65" s="221" t="s">
        <v>157</v>
      </c>
      <c r="E65" s="228">
        <v>6</v>
      </c>
      <c r="F65" s="231">
        <f>H65+J65</f>
        <v>0</v>
      </c>
      <c r="G65" s="232">
        <f>ROUND(E65*F65,2)</f>
        <v>0</v>
      </c>
      <c r="H65" s="232"/>
      <c r="I65" s="232">
        <f>ROUND(E65*H65,2)</f>
        <v>0</v>
      </c>
      <c r="J65" s="232"/>
      <c r="K65" s="232">
        <f>ROUND(E65*J65,2)</f>
        <v>0</v>
      </c>
      <c r="L65" s="232">
        <v>0</v>
      </c>
      <c r="M65" s="232">
        <f>G65*(1+L65/100)</f>
        <v>0</v>
      </c>
      <c r="N65" s="222">
        <v>4.0000000000000003E-5</v>
      </c>
      <c r="O65" s="222">
        <f>ROUND(E65*N65,5)</f>
        <v>2.4000000000000001E-4</v>
      </c>
      <c r="P65" s="222">
        <v>0</v>
      </c>
      <c r="Q65" s="222">
        <f>ROUND(E65*P65,5)</f>
        <v>0</v>
      </c>
      <c r="R65" s="222"/>
      <c r="S65" s="222"/>
      <c r="T65" s="223">
        <v>0.38</v>
      </c>
      <c r="U65" s="222">
        <f>ROUND(E65*T65,2)</f>
        <v>2.2799999999999998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105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13">
        <v>37</v>
      </c>
      <c r="B66" s="219" t="s">
        <v>198</v>
      </c>
      <c r="C66" s="264" t="s">
        <v>199</v>
      </c>
      <c r="D66" s="221" t="s">
        <v>157</v>
      </c>
      <c r="E66" s="228">
        <v>6</v>
      </c>
      <c r="F66" s="231">
        <f>H66+J66</f>
        <v>0</v>
      </c>
      <c r="G66" s="232">
        <f>ROUND(E66*F66,2)</f>
        <v>0</v>
      </c>
      <c r="H66" s="232"/>
      <c r="I66" s="232">
        <f>ROUND(E66*H66,2)</f>
        <v>0</v>
      </c>
      <c r="J66" s="232"/>
      <c r="K66" s="232">
        <f>ROUND(E66*J66,2)</f>
        <v>0</v>
      </c>
      <c r="L66" s="232">
        <v>0</v>
      </c>
      <c r="M66" s="232">
        <f>G66*(1+L66/100)</f>
        <v>0</v>
      </c>
      <c r="N66" s="222">
        <v>5.1000000000000004E-3</v>
      </c>
      <c r="O66" s="222">
        <f>ROUND(E66*N66,5)</f>
        <v>3.0599999999999999E-2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176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13">
        <v>38</v>
      </c>
      <c r="B67" s="219" t="s">
        <v>200</v>
      </c>
      <c r="C67" s="264" t="s">
        <v>201</v>
      </c>
      <c r="D67" s="221" t="s">
        <v>157</v>
      </c>
      <c r="E67" s="228">
        <v>7</v>
      </c>
      <c r="F67" s="231">
        <f>H67+J67</f>
        <v>0</v>
      </c>
      <c r="G67" s="232">
        <f>ROUND(E67*F67,2)</f>
        <v>0</v>
      </c>
      <c r="H67" s="232"/>
      <c r="I67" s="232">
        <f>ROUND(E67*H67,2)</f>
        <v>0</v>
      </c>
      <c r="J67" s="232"/>
      <c r="K67" s="232">
        <f>ROUND(E67*J67,2)</f>
        <v>0</v>
      </c>
      <c r="L67" s="232">
        <v>0</v>
      </c>
      <c r="M67" s="232">
        <f>G67*(1+L67/100)</f>
        <v>0</v>
      </c>
      <c r="N67" s="222">
        <v>2.2089799999999999</v>
      </c>
      <c r="O67" s="222">
        <f>ROUND(E67*N67,5)</f>
        <v>15.462859999999999</v>
      </c>
      <c r="P67" s="222">
        <v>0</v>
      </c>
      <c r="Q67" s="222">
        <f>ROUND(E67*P67,5)</f>
        <v>0</v>
      </c>
      <c r="R67" s="222"/>
      <c r="S67" s="222"/>
      <c r="T67" s="223">
        <v>21.292000000000002</v>
      </c>
      <c r="U67" s="222">
        <f>ROUND(E67*T67,2)</f>
        <v>149.04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105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13">
        <v>39</v>
      </c>
      <c r="B68" s="219" t="s">
        <v>202</v>
      </c>
      <c r="C68" s="264" t="s">
        <v>203</v>
      </c>
      <c r="D68" s="221" t="s">
        <v>157</v>
      </c>
      <c r="E68" s="228">
        <v>1</v>
      </c>
      <c r="F68" s="231">
        <f>H68+J68</f>
        <v>0</v>
      </c>
      <c r="G68" s="232">
        <f>ROUND(E68*F68,2)</f>
        <v>0</v>
      </c>
      <c r="H68" s="232"/>
      <c r="I68" s="232">
        <f>ROUND(E68*H68,2)</f>
        <v>0</v>
      </c>
      <c r="J68" s="232"/>
      <c r="K68" s="232">
        <f>ROUND(E68*J68,2)</f>
        <v>0</v>
      </c>
      <c r="L68" s="232">
        <v>0</v>
      </c>
      <c r="M68" s="232">
        <f>G68*(1+L68/100)</f>
        <v>0</v>
      </c>
      <c r="N68" s="222">
        <v>8.1000000000000003E-2</v>
      </c>
      <c r="O68" s="222">
        <f>ROUND(E68*N68,5)</f>
        <v>8.1000000000000003E-2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176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3">
        <v>40</v>
      </c>
      <c r="B69" s="219" t="s">
        <v>204</v>
      </c>
      <c r="C69" s="264" t="s">
        <v>205</v>
      </c>
      <c r="D69" s="221" t="s">
        <v>157</v>
      </c>
      <c r="E69" s="228">
        <v>3</v>
      </c>
      <c r="F69" s="231">
        <f>H69+J69</f>
        <v>0</v>
      </c>
      <c r="G69" s="232">
        <f>ROUND(E69*F69,2)</f>
        <v>0</v>
      </c>
      <c r="H69" s="232"/>
      <c r="I69" s="232">
        <f>ROUND(E69*H69,2)</f>
        <v>0</v>
      </c>
      <c r="J69" s="232"/>
      <c r="K69" s="232">
        <f>ROUND(E69*J69,2)</f>
        <v>0</v>
      </c>
      <c r="L69" s="232">
        <v>0</v>
      </c>
      <c r="M69" s="232">
        <f>G69*(1+L69/100)</f>
        <v>0</v>
      </c>
      <c r="N69" s="222">
        <v>6.8000000000000005E-2</v>
      </c>
      <c r="O69" s="222">
        <f>ROUND(E69*N69,5)</f>
        <v>0.20399999999999999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176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13">
        <v>41</v>
      </c>
      <c r="B70" s="219" t="s">
        <v>206</v>
      </c>
      <c r="C70" s="264" t="s">
        <v>207</v>
      </c>
      <c r="D70" s="221" t="s">
        <v>157</v>
      </c>
      <c r="E70" s="228">
        <v>3</v>
      </c>
      <c r="F70" s="231">
        <f>H70+J70</f>
        <v>0</v>
      </c>
      <c r="G70" s="232">
        <f>ROUND(E70*F70,2)</f>
        <v>0</v>
      </c>
      <c r="H70" s="232"/>
      <c r="I70" s="232">
        <f>ROUND(E70*H70,2)</f>
        <v>0</v>
      </c>
      <c r="J70" s="232"/>
      <c r="K70" s="232">
        <f>ROUND(E70*J70,2)</f>
        <v>0</v>
      </c>
      <c r="L70" s="232">
        <v>0</v>
      </c>
      <c r="M70" s="232">
        <f>G70*(1+L70/100)</f>
        <v>0</v>
      </c>
      <c r="N70" s="222">
        <v>2.8000000000000001E-2</v>
      </c>
      <c r="O70" s="222">
        <f>ROUND(E70*N70,5)</f>
        <v>8.4000000000000005E-2</v>
      </c>
      <c r="P70" s="222">
        <v>0</v>
      </c>
      <c r="Q70" s="222">
        <f>ROUND(E70*P70,5)</f>
        <v>0</v>
      </c>
      <c r="R70" s="222"/>
      <c r="S70" s="222"/>
      <c r="T70" s="223">
        <v>0</v>
      </c>
      <c r="U70" s="222">
        <f>ROUND(E70*T70,2)</f>
        <v>0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176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>
      <c r="A71" s="213">
        <v>42</v>
      </c>
      <c r="B71" s="219" t="s">
        <v>208</v>
      </c>
      <c r="C71" s="264" t="s">
        <v>209</v>
      </c>
      <c r="D71" s="221" t="s">
        <v>157</v>
      </c>
      <c r="E71" s="228">
        <v>6</v>
      </c>
      <c r="F71" s="231">
        <f>H71+J71</f>
        <v>0</v>
      </c>
      <c r="G71" s="232">
        <f>ROUND(E71*F71,2)</f>
        <v>0</v>
      </c>
      <c r="H71" s="232"/>
      <c r="I71" s="232">
        <f>ROUND(E71*H71,2)</f>
        <v>0</v>
      </c>
      <c r="J71" s="232"/>
      <c r="K71" s="232">
        <f>ROUND(E71*J71,2)</f>
        <v>0</v>
      </c>
      <c r="L71" s="232">
        <v>0</v>
      </c>
      <c r="M71" s="232">
        <f>G71*(1+L71/100)</f>
        <v>0</v>
      </c>
      <c r="N71" s="222">
        <v>0.505</v>
      </c>
      <c r="O71" s="222">
        <f>ROUND(E71*N71,5)</f>
        <v>3.03</v>
      </c>
      <c r="P71" s="222">
        <v>0</v>
      </c>
      <c r="Q71" s="222">
        <f>ROUND(E71*P71,5)</f>
        <v>0</v>
      </c>
      <c r="R71" s="222"/>
      <c r="S71" s="222"/>
      <c r="T71" s="223">
        <v>0</v>
      </c>
      <c r="U71" s="222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176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13">
        <v>43</v>
      </c>
      <c r="B72" s="219" t="s">
        <v>210</v>
      </c>
      <c r="C72" s="264" t="s">
        <v>211</v>
      </c>
      <c r="D72" s="221" t="s">
        <v>157</v>
      </c>
      <c r="E72" s="228">
        <v>1</v>
      </c>
      <c r="F72" s="231">
        <f>H72+J72</f>
        <v>0</v>
      </c>
      <c r="G72" s="232">
        <f>ROUND(E72*F72,2)</f>
        <v>0</v>
      </c>
      <c r="H72" s="232"/>
      <c r="I72" s="232">
        <f>ROUND(E72*H72,2)</f>
        <v>0</v>
      </c>
      <c r="J72" s="232"/>
      <c r="K72" s="232">
        <f>ROUND(E72*J72,2)</f>
        <v>0</v>
      </c>
      <c r="L72" s="232">
        <v>0</v>
      </c>
      <c r="M72" s="232">
        <f>G72*(1+L72/100)</f>
        <v>0</v>
      </c>
      <c r="N72" s="222">
        <v>0.43</v>
      </c>
      <c r="O72" s="222">
        <f>ROUND(E72*N72,5)</f>
        <v>0.43</v>
      </c>
      <c r="P72" s="222">
        <v>0</v>
      </c>
      <c r="Q72" s="222">
        <f>ROUND(E72*P72,5)</f>
        <v>0</v>
      </c>
      <c r="R72" s="222"/>
      <c r="S72" s="222"/>
      <c r="T72" s="223">
        <v>0</v>
      </c>
      <c r="U72" s="222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176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13">
        <v>44</v>
      </c>
      <c r="B73" s="219" t="s">
        <v>212</v>
      </c>
      <c r="C73" s="264" t="s">
        <v>213</v>
      </c>
      <c r="D73" s="221" t="s">
        <v>157</v>
      </c>
      <c r="E73" s="228">
        <v>5</v>
      </c>
      <c r="F73" s="231">
        <f>H73+J73</f>
        <v>0</v>
      </c>
      <c r="G73" s="232">
        <f>ROUND(E73*F73,2)</f>
        <v>0</v>
      </c>
      <c r="H73" s="232"/>
      <c r="I73" s="232">
        <f>ROUND(E73*H73,2)</f>
        <v>0</v>
      </c>
      <c r="J73" s="232"/>
      <c r="K73" s="232">
        <f>ROUND(E73*J73,2)</f>
        <v>0</v>
      </c>
      <c r="L73" s="232">
        <v>0</v>
      </c>
      <c r="M73" s="232">
        <f>G73*(1+L73/100)</f>
        <v>0</v>
      </c>
      <c r="N73" s="222">
        <v>0.25</v>
      </c>
      <c r="O73" s="222">
        <f>ROUND(E73*N73,5)</f>
        <v>1.25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176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13">
        <v>45</v>
      </c>
      <c r="B74" s="219" t="s">
        <v>214</v>
      </c>
      <c r="C74" s="264" t="s">
        <v>215</v>
      </c>
      <c r="D74" s="221" t="s">
        <v>157</v>
      </c>
      <c r="E74" s="228">
        <v>3</v>
      </c>
      <c r="F74" s="231">
        <f>H74+J74</f>
        <v>0</v>
      </c>
      <c r="G74" s="232">
        <f>ROUND(E74*F74,2)</f>
        <v>0</v>
      </c>
      <c r="H74" s="232"/>
      <c r="I74" s="232">
        <f>ROUND(E74*H74,2)</f>
        <v>0</v>
      </c>
      <c r="J74" s="232"/>
      <c r="K74" s="232">
        <f>ROUND(E74*J74,2)</f>
        <v>0</v>
      </c>
      <c r="L74" s="232">
        <v>0</v>
      </c>
      <c r="M74" s="232">
        <f>G74*(1+L74/100)</f>
        <v>0</v>
      </c>
      <c r="N74" s="222">
        <v>0.5</v>
      </c>
      <c r="O74" s="222">
        <f>ROUND(E74*N74,5)</f>
        <v>1.5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176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13">
        <v>46</v>
      </c>
      <c r="B75" s="219" t="s">
        <v>216</v>
      </c>
      <c r="C75" s="264" t="s">
        <v>217</v>
      </c>
      <c r="D75" s="221" t="s">
        <v>157</v>
      </c>
      <c r="E75" s="228">
        <v>7</v>
      </c>
      <c r="F75" s="231">
        <f>H75+J75</f>
        <v>0</v>
      </c>
      <c r="G75" s="232">
        <f>ROUND(E75*F75,2)</f>
        <v>0</v>
      </c>
      <c r="H75" s="232"/>
      <c r="I75" s="232">
        <f>ROUND(E75*H75,2)</f>
        <v>0</v>
      </c>
      <c r="J75" s="232"/>
      <c r="K75" s="232">
        <f>ROUND(E75*J75,2)</f>
        <v>0</v>
      </c>
      <c r="L75" s="232">
        <v>0</v>
      </c>
      <c r="M75" s="232">
        <f>G75*(1+L75/100)</f>
        <v>0</v>
      </c>
      <c r="N75" s="222">
        <v>1.6</v>
      </c>
      <c r="O75" s="222">
        <f>ROUND(E75*N75,5)</f>
        <v>11.2</v>
      </c>
      <c r="P75" s="222">
        <v>0</v>
      </c>
      <c r="Q75" s="222">
        <f>ROUND(E75*P75,5)</f>
        <v>0</v>
      </c>
      <c r="R75" s="222"/>
      <c r="S75" s="222"/>
      <c r="T75" s="223">
        <v>0</v>
      </c>
      <c r="U75" s="222">
        <f>ROUND(E75*T75,2)</f>
        <v>0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176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13">
        <v>47</v>
      </c>
      <c r="B76" s="219" t="s">
        <v>218</v>
      </c>
      <c r="C76" s="264" t="s">
        <v>219</v>
      </c>
      <c r="D76" s="221" t="s">
        <v>157</v>
      </c>
      <c r="E76" s="228">
        <v>15</v>
      </c>
      <c r="F76" s="231">
        <f>H76+J76</f>
        <v>0</v>
      </c>
      <c r="G76" s="232">
        <f>ROUND(E76*F76,2)</f>
        <v>0</v>
      </c>
      <c r="H76" s="232"/>
      <c r="I76" s="232">
        <f>ROUND(E76*H76,2)</f>
        <v>0</v>
      </c>
      <c r="J76" s="232"/>
      <c r="K76" s="232">
        <f>ROUND(E76*J76,2)</f>
        <v>0</v>
      </c>
      <c r="L76" s="232">
        <v>0</v>
      </c>
      <c r="M76" s="232">
        <f>G76*(1+L76/100)</f>
        <v>0</v>
      </c>
      <c r="N76" s="222">
        <v>2E-3</v>
      </c>
      <c r="O76" s="222">
        <f>ROUND(E76*N76,5)</f>
        <v>0.03</v>
      </c>
      <c r="P76" s="222">
        <v>0</v>
      </c>
      <c r="Q76" s="222">
        <f>ROUND(E76*P76,5)</f>
        <v>0</v>
      </c>
      <c r="R76" s="222"/>
      <c r="S76" s="222"/>
      <c r="T76" s="223">
        <v>0</v>
      </c>
      <c r="U76" s="222">
        <f>ROUND(E76*T76,2)</f>
        <v>0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176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13">
        <v>48</v>
      </c>
      <c r="B77" s="219" t="s">
        <v>220</v>
      </c>
      <c r="C77" s="264" t="s">
        <v>221</v>
      </c>
      <c r="D77" s="221" t="s">
        <v>148</v>
      </c>
      <c r="E77" s="228">
        <v>133</v>
      </c>
      <c r="F77" s="231">
        <f>H77+J77</f>
        <v>0</v>
      </c>
      <c r="G77" s="232">
        <f>ROUND(E77*F77,2)</f>
        <v>0</v>
      </c>
      <c r="H77" s="232"/>
      <c r="I77" s="232">
        <f>ROUND(E77*H77,2)</f>
        <v>0</v>
      </c>
      <c r="J77" s="232"/>
      <c r="K77" s="232">
        <f>ROUND(E77*J77,2)</f>
        <v>0</v>
      </c>
      <c r="L77" s="232">
        <v>0</v>
      </c>
      <c r="M77" s="232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2.5999999999999999E-2</v>
      </c>
      <c r="U77" s="222">
        <f>ROUND(E77*T77,2)</f>
        <v>3.46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105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13">
        <v>49</v>
      </c>
      <c r="B78" s="219" t="s">
        <v>222</v>
      </c>
      <c r="C78" s="264" t="s">
        <v>223</v>
      </c>
      <c r="D78" s="221" t="s">
        <v>148</v>
      </c>
      <c r="E78" s="228">
        <v>100</v>
      </c>
      <c r="F78" s="231">
        <f>H78+J78</f>
        <v>0</v>
      </c>
      <c r="G78" s="232">
        <f>ROUND(E78*F78,2)</f>
        <v>0</v>
      </c>
      <c r="H78" s="232"/>
      <c r="I78" s="232">
        <f>ROUND(E78*H78,2)</f>
        <v>0</v>
      </c>
      <c r="J78" s="232"/>
      <c r="K78" s="232">
        <f>ROUND(E78*J78,2)</f>
        <v>0</v>
      </c>
      <c r="L78" s="232">
        <v>0</v>
      </c>
      <c r="M78" s="232">
        <f>G78*(1+L78/100)</f>
        <v>0</v>
      </c>
      <c r="N78" s="222">
        <v>0</v>
      </c>
      <c r="O78" s="222">
        <f>ROUND(E78*N78,5)</f>
        <v>0</v>
      </c>
      <c r="P78" s="222">
        <v>0</v>
      </c>
      <c r="Q78" s="222">
        <f>ROUND(E78*P78,5)</f>
        <v>0</v>
      </c>
      <c r="R78" s="222"/>
      <c r="S78" s="222"/>
      <c r="T78" s="223">
        <v>8.1000000000000003E-2</v>
      </c>
      <c r="U78" s="222">
        <f>ROUND(E78*T78,2)</f>
        <v>8.1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105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33.75" outlineLevel="1">
      <c r="A79" s="213">
        <v>50</v>
      </c>
      <c r="B79" s="219" t="s">
        <v>224</v>
      </c>
      <c r="C79" s="264" t="s">
        <v>225</v>
      </c>
      <c r="D79" s="221" t="s">
        <v>157</v>
      </c>
      <c r="E79" s="228">
        <v>2</v>
      </c>
      <c r="F79" s="231">
        <f>H79+J79</f>
        <v>0</v>
      </c>
      <c r="G79" s="232">
        <f>ROUND(E79*F79,2)</f>
        <v>0</v>
      </c>
      <c r="H79" s="232"/>
      <c r="I79" s="232">
        <f>ROUND(E79*H79,2)</f>
        <v>0</v>
      </c>
      <c r="J79" s="232"/>
      <c r="K79" s="232">
        <f>ROUND(E79*J79,2)</f>
        <v>0</v>
      </c>
      <c r="L79" s="232">
        <v>0</v>
      </c>
      <c r="M79" s="232">
        <f>G79*(1+L79/100)</f>
        <v>0</v>
      </c>
      <c r="N79" s="222">
        <v>1.3174999999999999</v>
      </c>
      <c r="O79" s="222">
        <f>ROUND(E79*N79,5)</f>
        <v>2.6349999999999998</v>
      </c>
      <c r="P79" s="222">
        <v>0</v>
      </c>
      <c r="Q79" s="222">
        <f>ROUND(E79*P79,5)</f>
        <v>0</v>
      </c>
      <c r="R79" s="222"/>
      <c r="S79" s="222"/>
      <c r="T79" s="223">
        <v>15.428000000000001</v>
      </c>
      <c r="U79" s="222">
        <f>ROUND(E79*T79,2)</f>
        <v>30.86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105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>
      <c r="A80" s="213">
        <v>51</v>
      </c>
      <c r="B80" s="219" t="s">
        <v>226</v>
      </c>
      <c r="C80" s="264" t="s">
        <v>227</v>
      </c>
      <c r="D80" s="221" t="s">
        <v>157</v>
      </c>
      <c r="E80" s="228">
        <v>6</v>
      </c>
      <c r="F80" s="231">
        <f>H80+J80</f>
        <v>0</v>
      </c>
      <c r="G80" s="232">
        <f>ROUND(E80*F80,2)</f>
        <v>0</v>
      </c>
      <c r="H80" s="232"/>
      <c r="I80" s="232">
        <f>ROUND(E80*H80,2)</f>
        <v>0</v>
      </c>
      <c r="J80" s="232"/>
      <c r="K80" s="232">
        <f>ROUND(E80*J80,2)</f>
        <v>0</v>
      </c>
      <c r="L80" s="232">
        <v>0</v>
      </c>
      <c r="M80" s="232">
        <f>G80*(1+L80/100)</f>
        <v>0</v>
      </c>
      <c r="N80" s="222">
        <v>0.16500000000000001</v>
      </c>
      <c r="O80" s="222">
        <f>ROUND(E80*N80,5)</f>
        <v>0.99</v>
      </c>
      <c r="P80" s="222">
        <v>0</v>
      </c>
      <c r="Q80" s="222">
        <f>ROUND(E80*P80,5)</f>
        <v>0</v>
      </c>
      <c r="R80" s="222"/>
      <c r="S80" s="222"/>
      <c r="T80" s="223">
        <v>0</v>
      </c>
      <c r="U80" s="222">
        <f>ROUND(E80*T80,2)</f>
        <v>0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176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13">
        <v>52</v>
      </c>
      <c r="B81" s="219" t="s">
        <v>228</v>
      </c>
      <c r="C81" s="264" t="s">
        <v>229</v>
      </c>
      <c r="D81" s="221" t="s">
        <v>157</v>
      </c>
      <c r="E81" s="228">
        <v>1</v>
      </c>
      <c r="F81" s="231">
        <f>H81+J81</f>
        <v>0</v>
      </c>
      <c r="G81" s="232">
        <f>ROUND(E81*F81,2)</f>
        <v>0</v>
      </c>
      <c r="H81" s="232"/>
      <c r="I81" s="232">
        <f>ROUND(E81*H81,2)</f>
        <v>0</v>
      </c>
      <c r="J81" s="232"/>
      <c r="K81" s="232">
        <f>ROUND(E81*J81,2)</f>
        <v>0</v>
      </c>
      <c r="L81" s="232">
        <v>0</v>
      </c>
      <c r="M81" s="232">
        <f>G81*(1+L81/100)</f>
        <v>0</v>
      </c>
      <c r="N81" s="222">
        <v>0.43093999999999999</v>
      </c>
      <c r="O81" s="222">
        <f>ROUND(E81*N81,5)</f>
        <v>0.43093999999999999</v>
      </c>
      <c r="P81" s="222">
        <v>0</v>
      </c>
      <c r="Q81" s="222">
        <f>ROUND(E81*P81,5)</f>
        <v>0</v>
      </c>
      <c r="R81" s="222"/>
      <c r="S81" s="222"/>
      <c r="T81" s="223">
        <v>3.8170000000000002</v>
      </c>
      <c r="U81" s="222">
        <f>ROUND(E81*T81,2)</f>
        <v>3.82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105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>
      <c r="A82" s="214" t="s">
        <v>100</v>
      </c>
      <c r="B82" s="220" t="s">
        <v>67</v>
      </c>
      <c r="C82" s="266" t="s">
        <v>68</v>
      </c>
      <c r="D82" s="225"/>
      <c r="E82" s="230"/>
      <c r="F82" s="233"/>
      <c r="G82" s="233">
        <f>SUMIF(AE83:AE83,"&lt;&gt;NOR",G83:G83)</f>
        <v>0</v>
      </c>
      <c r="H82" s="233"/>
      <c r="I82" s="233">
        <f>SUM(I83:I83)</f>
        <v>0</v>
      </c>
      <c r="J82" s="233"/>
      <c r="K82" s="233">
        <f>SUM(K83:K83)</f>
        <v>0</v>
      </c>
      <c r="L82" s="233"/>
      <c r="M82" s="233">
        <f>SUM(M83:M83)</f>
        <v>0</v>
      </c>
      <c r="N82" s="226"/>
      <c r="O82" s="226">
        <f>SUM(O83:O83)</f>
        <v>0</v>
      </c>
      <c r="P82" s="226"/>
      <c r="Q82" s="226">
        <f>SUM(Q83:Q83)</f>
        <v>0</v>
      </c>
      <c r="R82" s="226"/>
      <c r="S82" s="226"/>
      <c r="T82" s="227"/>
      <c r="U82" s="226">
        <f>SUM(U83:U83)</f>
        <v>0.3</v>
      </c>
      <c r="AE82" t="s">
        <v>101</v>
      </c>
    </row>
    <row r="83" spans="1:60" outlineLevel="1">
      <c r="A83" s="213">
        <v>53</v>
      </c>
      <c r="B83" s="219" t="s">
        <v>230</v>
      </c>
      <c r="C83" s="264" t="s">
        <v>231</v>
      </c>
      <c r="D83" s="221" t="s">
        <v>148</v>
      </c>
      <c r="E83" s="228">
        <v>8</v>
      </c>
      <c r="F83" s="231">
        <f>H83+J83</f>
        <v>0</v>
      </c>
      <c r="G83" s="232">
        <f>ROUND(E83*F83,2)</f>
        <v>0</v>
      </c>
      <c r="H83" s="232"/>
      <c r="I83" s="232">
        <f>ROUND(E83*H83,2)</f>
        <v>0</v>
      </c>
      <c r="J83" s="232"/>
      <c r="K83" s="232">
        <f>ROUND(E83*J83,2)</f>
        <v>0</v>
      </c>
      <c r="L83" s="232">
        <v>0</v>
      </c>
      <c r="M83" s="232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3.6999999999999998E-2</v>
      </c>
      <c r="U83" s="222">
        <f>ROUND(E83*T83,2)</f>
        <v>0.3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105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>
      <c r="A84" s="214" t="s">
        <v>100</v>
      </c>
      <c r="B84" s="220" t="s">
        <v>69</v>
      </c>
      <c r="C84" s="266" t="s">
        <v>70</v>
      </c>
      <c r="D84" s="225"/>
      <c r="E84" s="230"/>
      <c r="F84" s="233"/>
      <c r="G84" s="233">
        <f>SUMIF(AE85:AE85,"&lt;&gt;NOR",G85:G85)</f>
        <v>0</v>
      </c>
      <c r="H84" s="233"/>
      <c r="I84" s="233">
        <f>SUM(I85:I85)</f>
        <v>0</v>
      </c>
      <c r="J84" s="233"/>
      <c r="K84" s="233">
        <f>SUM(K85:K85)</f>
        <v>0</v>
      </c>
      <c r="L84" s="233"/>
      <c r="M84" s="233">
        <f>SUM(M85:M85)</f>
        <v>0</v>
      </c>
      <c r="N84" s="226"/>
      <c r="O84" s="226">
        <f>SUM(O85:O85)</f>
        <v>0.56040999999999996</v>
      </c>
      <c r="P84" s="226"/>
      <c r="Q84" s="226">
        <f>SUM(Q85:Q85)</f>
        <v>0.32075999999999999</v>
      </c>
      <c r="R84" s="226"/>
      <c r="S84" s="226"/>
      <c r="T84" s="227"/>
      <c r="U84" s="226">
        <f>SUM(U85:U85)</f>
        <v>3.4</v>
      </c>
      <c r="AE84" t="s">
        <v>101</v>
      </c>
    </row>
    <row r="85" spans="1:60" ht="22.5" outlineLevel="1">
      <c r="A85" s="213">
        <v>54</v>
      </c>
      <c r="B85" s="219" t="s">
        <v>232</v>
      </c>
      <c r="C85" s="264" t="s">
        <v>233</v>
      </c>
      <c r="D85" s="221" t="s">
        <v>157</v>
      </c>
      <c r="E85" s="228">
        <v>1</v>
      </c>
      <c r="F85" s="231">
        <f>H85+J85</f>
        <v>0</v>
      </c>
      <c r="G85" s="232">
        <f>ROUND(E85*F85,2)</f>
        <v>0</v>
      </c>
      <c r="H85" s="232"/>
      <c r="I85" s="232">
        <f>ROUND(E85*H85,2)</f>
        <v>0</v>
      </c>
      <c r="J85" s="232"/>
      <c r="K85" s="232">
        <f>ROUND(E85*J85,2)</f>
        <v>0</v>
      </c>
      <c r="L85" s="232">
        <v>0</v>
      </c>
      <c r="M85" s="232">
        <f>G85*(1+L85/100)</f>
        <v>0</v>
      </c>
      <c r="N85" s="222">
        <v>0.56040999999999996</v>
      </c>
      <c r="O85" s="222">
        <f>ROUND(E85*N85,5)</f>
        <v>0.56040999999999996</v>
      </c>
      <c r="P85" s="222">
        <v>0.32075999999999999</v>
      </c>
      <c r="Q85" s="222">
        <f>ROUND(E85*P85,5)</f>
        <v>0.32075999999999999</v>
      </c>
      <c r="R85" s="222"/>
      <c r="S85" s="222"/>
      <c r="T85" s="223">
        <v>3.4</v>
      </c>
      <c r="U85" s="222">
        <f>ROUND(E85*T85,2)</f>
        <v>3.4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105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>
      <c r="A86" s="214" t="s">
        <v>100</v>
      </c>
      <c r="B86" s="220" t="s">
        <v>71</v>
      </c>
      <c r="C86" s="266" t="s">
        <v>72</v>
      </c>
      <c r="D86" s="225"/>
      <c r="E86" s="230"/>
      <c r="F86" s="233"/>
      <c r="G86" s="233">
        <f>SUMIF(AE87:AE87,"&lt;&gt;NOR",G87:G87)</f>
        <v>0</v>
      </c>
      <c r="H86" s="233"/>
      <c r="I86" s="233">
        <f>SUM(I87:I87)</f>
        <v>0</v>
      </c>
      <c r="J86" s="233"/>
      <c r="K86" s="233">
        <f>SUM(K87:K87)</f>
        <v>0</v>
      </c>
      <c r="L86" s="233"/>
      <c r="M86" s="233">
        <f>SUM(M87:M87)</f>
        <v>0</v>
      </c>
      <c r="N86" s="226"/>
      <c r="O86" s="226">
        <f>SUM(O87:O87)</f>
        <v>0</v>
      </c>
      <c r="P86" s="226"/>
      <c r="Q86" s="226">
        <f>SUM(Q87:Q87)</f>
        <v>0</v>
      </c>
      <c r="R86" s="226"/>
      <c r="S86" s="226"/>
      <c r="T86" s="227"/>
      <c r="U86" s="226">
        <f>SUM(U87:U87)</f>
        <v>13.99</v>
      </c>
      <c r="AE86" t="s">
        <v>101</v>
      </c>
    </row>
    <row r="87" spans="1:60" outlineLevel="1">
      <c r="A87" s="242">
        <v>55</v>
      </c>
      <c r="B87" s="243" t="s">
        <v>234</v>
      </c>
      <c r="C87" s="267" t="s">
        <v>235</v>
      </c>
      <c r="D87" s="244" t="s">
        <v>236</v>
      </c>
      <c r="E87" s="245">
        <v>66.145650000000003</v>
      </c>
      <c r="F87" s="246">
        <f>H87+J87</f>
        <v>0</v>
      </c>
      <c r="G87" s="247">
        <f>ROUND(E87*F87,2)</f>
        <v>0</v>
      </c>
      <c r="H87" s="247"/>
      <c r="I87" s="247">
        <f>ROUND(E87*H87,2)</f>
        <v>0</v>
      </c>
      <c r="J87" s="247"/>
      <c r="K87" s="247">
        <f>ROUND(E87*J87,2)</f>
        <v>0</v>
      </c>
      <c r="L87" s="247">
        <v>0</v>
      </c>
      <c r="M87" s="247">
        <f>G87*(1+L87/100)</f>
        <v>0</v>
      </c>
      <c r="N87" s="248">
        <v>0</v>
      </c>
      <c r="O87" s="248">
        <f>ROUND(E87*N87,5)</f>
        <v>0</v>
      </c>
      <c r="P87" s="248">
        <v>0</v>
      </c>
      <c r="Q87" s="248">
        <f>ROUND(E87*P87,5)</f>
        <v>0</v>
      </c>
      <c r="R87" s="248"/>
      <c r="S87" s="248"/>
      <c r="T87" s="249">
        <v>0.21149999999999999</v>
      </c>
      <c r="U87" s="248">
        <f>ROUND(E87*T87,2)</f>
        <v>13.99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105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>
      <c r="A88" s="6"/>
      <c r="B88" s="7" t="s">
        <v>237</v>
      </c>
      <c r="C88" s="268" t="s">
        <v>237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v>15</v>
      </c>
      <c r="AD88">
        <v>21</v>
      </c>
    </row>
    <row r="89" spans="1:60">
      <c r="A89" s="250"/>
      <c r="B89" s="251" t="s">
        <v>28</v>
      </c>
      <c r="C89" s="269" t="s">
        <v>237</v>
      </c>
      <c r="D89" s="252"/>
      <c r="E89" s="252"/>
      <c r="F89" s="252"/>
      <c r="G89" s="263">
        <f>G8+G40+G43+G46+G57+G82+G84+G86</f>
        <v>0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C89">
        <f>SUMIF(L7:L87,AC88,G7:G87)</f>
        <v>0</v>
      </c>
      <c r="AD89">
        <f>SUMIF(L7:L87,AD88,G7:G87)</f>
        <v>0</v>
      </c>
      <c r="AE89" t="s">
        <v>238</v>
      </c>
    </row>
    <row r="90" spans="1:60">
      <c r="A90" s="6"/>
      <c r="B90" s="7" t="s">
        <v>237</v>
      </c>
      <c r="C90" s="268" t="s">
        <v>237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>
      <c r="A91" s="6"/>
      <c r="B91" s="7" t="s">
        <v>237</v>
      </c>
      <c r="C91" s="268" t="s">
        <v>237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>
      <c r="A92" s="253" t="s">
        <v>239</v>
      </c>
      <c r="B92" s="253"/>
      <c r="C92" s="270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>
      <c r="A93" s="254"/>
      <c r="B93" s="255"/>
      <c r="C93" s="271"/>
      <c r="D93" s="255"/>
      <c r="E93" s="255"/>
      <c r="F93" s="255"/>
      <c r="G93" s="25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E93" t="s">
        <v>240</v>
      </c>
    </row>
    <row r="94" spans="1:60">
      <c r="A94" s="257"/>
      <c r="B94" s="258"/>
      <c r="C94" s="272"/>
      <c r="D94" s="258"/>
      <c r="E94" s="258"/>
      <c r="F94" s="258"/>
      <c r="G94" s="259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57"/>
      <c r="B95" s="258"/>
      <c r="C95" s="272"/>
      <c r="D95" s="258"/>
      <c r="E95" s="258"/>
      <c r="F95" s="258"/>
      <c r="G95" s="259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257"/>
      <c r="B96" s="258"/>
      <c r="C96" s="272"/>
      <c r="D96" s="258"/>
      <c r="E96" s="258"/>
      <c r="F96" s="258"/>
      <c r="G96" s="259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>
      <c r="A97" s="260"/>
      <c r="B97" s="261"/>
      <c r="C97" s="273"/>
      <c r="D97" s="261"/>
      <c r="E97" s="261"/>
      <c r="F97" s="261"/>
      <c r="G97" s="262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6"/>
      <c r="B98" s="7" t="s">
        <v>237</v>
      </c>
      <c r="C98" s="268" t="s">
        <v>237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C99" s="274"/>
      <c r="AE99" t="s">
        <v>241</v>
      </c>
    </row>
  </sheetData>
  <mergeCells count="6">
    <mergeCell ref="A1:G1"/>
    <mergeCell ref="C2:G2"/>
    <mergeCell ref="C3:G3"/>
    <mergeCell ref="C4:G4"/>
    <mergeCell ref="A92:C92"/>
    <mergeCell ref="A93:G97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MaHe</cp:lastModifiedBy>
  <cp:lastPrinted>2014-02-28T09:52:57Z</cp:lastPrinted>
  <dcterms:created xsi:type="dcterms:W3CDTF">2009-04-08T07:15:50Z</dcterms:created>
  <dcterms:modified xsi:type="dcterms:W3CDTF">2022-03-31T18:03:01Z</dcterms:modified>
</cp:coreProperties>
</file>