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XX_dekontaminace stavba\"/>
    </mc:Choice>
  </mc:AlternateContent>
  <bookViews>
    <workbookView xWindow="0" yWindow="0" windowWidth="28800" windowHeight="12210" activeTab="1"/>
  </bookViews>
  <sheets>
    <sheet name="Pokyny pro vyplnění" sheetId="11" r:id="rId1"/>
    <sheet name="Stavba" sheetId="1" r:id="rId2"/>
    <sheet name="VzorPolozky" sheetId="10" state="hidden" r:id="rId3"/>
    <sheet name="1 01 Pol" sheetId="12" r:id="rId4"/>
    <sheet name="1 02 Pol" sheetId="13" r:id="rId5"/>
    <sheet name="1 03 Pol" sheetId="14" r:id="rId6"/>
    <sheet name="1 04 Pol" sheetId="15" r:id="rId7"/>
    <sheet name="1 05 Pol" sheetId="16" r:id="rId8"/>
    <sheet name="1 06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_xlnm.Print_Titles" localSheetId="4">'1 02 Pol'!$1:$7</definedName>
    <definedName name="_xlnm.Print_Titles" localSheetId="5">'1 03 Pol'!$1:$7</definedName>
    <definedName name="_xlnm.Print_Titles" localSheetId="6">'1 04 Pol'!$1:$7</definedName>
    <definedName name="_xlnm.Print_Titles" localSheetId="7">'1 05 Pol'!$1:$7</definedName>
    <definedName name="_xlnm.Print_Titles" localSheetId="8">'1 06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Pol'!$A$1:$X$35</definedName>
    <definedName name="_xlnm.Print_Area" localSheetId="4">'1 02 Pol'!$A$1:$X$43</definedName>
    <definedName name="_xlnm.Print_Area" localSheetId="5">'1 03 Pol'!$A$1:$X$430</definedName>
    <definedName name="_xlnm.Print_Area" localSheetId="6">'1 04 Pol'!$A$1:$X$171</definedName>
    <definedName name="_xlnm.Print_Area" localSheetId="7">'1 05 Pol'!$A$1:$X$98</definedName>
    <definedName name="_xlnm.Print_Area" localSheetId="8">'1 06 Pol'!$A$1:$X$81</definedName>
    <definedName name="_xlnm.Print_Area" localSheetId="1">Stavba!$A$1:$J$93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G45" i="1"/>
  <c r="F45" i="1"/>
  <c r="G44" i="1"/>
  <c r="H44" i="1" s="1"/>
  <c r="I44" i="1" s="1"/>
  <c r="F44" i="1"/>
  <c r="G43" i="1"/>
  <c r="F43" i="1"/>
  <c r="G42" i="1"/>
  <c r="F42" i="1"/>
  <c r="G41" i="1"/>
  <c r="F41" i="1"/>
  <c r="G39" i="1"/>
  <c r="F39" i="1"/>
  <c r="G80" i="17"/>
  <c r="BA66" i="17"/>
  <c r="G8" i="17"/>
  <c r="M8" i="17"/>
  <c r="Q8" i="17"/>
  <c r="V8" i="17"/>
  <c r="G9" i="17"/>
  <c r="I9" i="17"/>
  <c r="I8" i="17" s="1"/>
  <c r="K9" i="17"/>
  <c r="K8" i="17" s="1"/>
  <c r="M9" i="17"/>
  <c r="O9" i="17"/>
  <c r="O8" i="17" s="1"/>
  <c r="Q9" i="17"/>
  <c r="V9" i="17"/>
  <c r="G12" i="17"/>
  <c r="I12" i="17"/>
  <c r="O12" i="17"/>
  <c r="V12" i="17"/>
  <c r="G13" i="17"/>
  <c r="M13" i="17" s="1"/>
  <c r="M12" i="17" s="1"/>
  <c r="I13" i="17"/>
  <c r="K13" i="17"/>
  <c r="K12" i="17" s="1"/>
  <c r="O13" i="17"/>
  <c r="Q13" i="17"/>
  <c r="Q12" i="17" s="1"/>
  <c r="V13" i="17"/>
  <c r="O17" i="17"/>
  <c r="Q17" i="17"/>
  <c r="G18" i="17"/>
  <c r="G17" i="17" s="1"/>
  <c r="I18" i="17"/>
  <c r="K18" i="17"/>
  <c r="M18" i="17"/>
  <c r="M17" i="17" s="1"/>
  <c r="O18" i="17"/>
  <c r="Q18" i="17"/>
  <c r="V18" i="17"/>
  <c r="V17" i="17" s="1"/>
  <c r="G20" i="17"/>
  <c r="I20" i="17"/>
  <c r="K20" i="17"/>
  <c r="K17" i="17" s="1"/>
  <c r="M20" i="17"/>
  <c r="O20" i="17"/>
  <c r="Q20" i="17"/>
  <c r="V20" i="17"/>
  <c r="G24" i="17"/>
  <c r="I24" i="17"/>
  <c r="I17" i="17" s="1"/>
  <c r="K24" i="17"/>
  <c r="M24" i="17"/>
  <c r="O24" i="17"/>
  <c r="Q24" i="17"/>
  <c r="V24" i="17"/>
  <c r="G28" i="17"/>
  <c r="I28" i="17"/>
  <c r="V28" i="17"/>
  <c r="G29" i="17"/>
  <c r="M29" i="17" s="1"/>
  <c r="I29" i="17"/>
  <c r="K29" i="17"/>
  <c r="K28" i="17" s="1"/>
  <c r="O29" i="17"/>
  <c r="Q29" i="17"/>
  <c r="Q28" i="17" s="1"/>
  <c r="V29" i="17"/>
  <c r="G32" i="17"/>
  <c r="M32" i="17" s="1"/>
  <c r="I32" i="17"/>
  <c r="K32" i="17"/>
  <c r="O32" i="17"/>
  <c r="O28" i="17" s="1"/>
  <c r="Q32" i="17"/>
  <c r="V32" i="17"/>
  <c r="G36" i="17"/>
  <c r="I36" i="17"/>
  <c r="K36" i="17"/>
  <c r="K35" i="17" s="1"/>
  <c r="M36" i="17"/>
  <c r="O36" i="17"/>
  <c r="Q36" i="17"/>
  <c r="Q35" i="17" s="1"/>
  <c r="V36" i="17"/>
  <c r="G39" i="17"/>
  <c r="I39" i="17"/>
  <c r="I35" i="17" s="1"/>
  <c r="K39" i="17"/>
  <c r="M39" i="17"/>
  <c r="O39" i="17"/>
  <c r="O35" i="17" s="1"/>
  <c r="Q39" i="17"/>
  <c r="V39" i="17"/>
  <c r="G42" i="17"/>
  <c r="G35" i="17" s="1"/>
  <c r="I42" i="17"/>
  <c r="K42" i="17"/>
  <c r="O42" i="17"/>
  <c r="Q42" i="17"/>
  <c r="V42" i="17"/>
  <c r="V35" i="17" s="1"/>
  <c r="G45" i="17"/>
  <c r="M45" i="17" s="1"/>
  <c r="I45" i="17"/>
  <c r="K45" i="17"/>
  <c r="O45" i="17"/>
  <c r="Q45" i="17"/>
  <c r="V45" i="17"/>
  <c r="G49" i="17"/>
  <c r="M49" i="17" s="1"/>
  <c r="I49" i="17"/>
  <c r="K49" i="17"/>
  <c r="O49" i="17"/>
  <c r="Q49" i="17"/>
  <c r="V49" i="17"/>
  <c r="G52" i="17"/>
  <c r="I52" i="17"/>
  <c r="K52" i="17"/>
  <c r="M52" i="17"/>
  <c r="O52" i="17"/>
  <c r="Q52" i="17"/>
  <c r="V52" i="17"/>
  <c r="G55" i="17"/>
  <c r="I55" i="17"/>
  <c r="K55" i="17"/>
  <c r="M55" i="17"/>
  <c r="O55" i="17"/>
  <c r="Q55" i="17"/>
  <c r="V55" i="17"/>
  <c r="G58" i="17"/>
  <c r="I58" i="17"/>
  <c r="K58" i="17"/>
  <c r="M58" i="17"/>
  <c r="O58" i="17"/>
  <c r="Q58" i="17"/>
  <c r="V58" i="17"/>
  <c r="G61" i="17"/>
  <c r="M61" i="17" s="1"/>
  <c r="I61" i="17"/>
  <c r="K61" i="17"/>
  <c r="O61" i="17"/>
  <c r="Q61" i="17"/>
  <c r="V61" i="17"/>
  <c r="G65" i="17"/>
  <c r="M65" i="17" s="1"/>
  <c r="I65" i="17"/>
  <c r="I64" i="17" s="1"/>
  <c r="K65" i="17"/>
  <c r="O65" i="17"/>
  <c r="O64" i="17" s="1"/>
  <c r="Q65" i="17"/>
  <c r="Q64" i="17" s="1"/>
  <c r="V65" i="17"/>
  <c r="G68" i="17"/>
  <c r="I68" i="17"/>
  <c r="K68" i="17"/>
  <c r="M68" i="17"/>
  <c r="O68" i="17"/>
  <c r="Q68" i="17"/>
  <c r="V68" i="17"/>
  <c r="G70" i="17"/>
  <c r="I70" i="17"/>
  <c r="K70" i="17"/>
  <c r="K64" i="17" s="1"/>
  <c r="M70" i="17"/>
  <c r="O70" i="17"/>
  <c r="Q70" i="17"/>
  <c r="V70" i="17"/>
  <c r="G72" i="17"/>
  <c r="I72" i="17"/>
  <c r="K72" i="17"/>
  <c r="M72" i="17"/>
  <c r="O72" i="17"/>
  <c r="Q72" i="17"/>
  <c r="V72" i="17"/>
  <c r="G74" i="17"/>
  <c r="M74" i="17" s="1"/>
  <c r="I74" i="17"/>
  <c r="K74" i="17"/>
  <c r="O74" i="17"/>
  <c r="Q74" i="17"/>
  <c r="V74" i="17"/>
  <c r="G76" i="17"/>
  <c r="M76" i="17" s="1"/>
  <c r="I76" i="17"/>
  <c r="K76" i="17"/>
  <c r="O76" i="17"/>
  <c r="Q76" i="17"/>
  <c r="V76" i="17"/>
  <c r="V64" i="17" s="1"/>
  <c r="AE80" i="17"/>
  <c r="G97" i="16"/>
  <c r="G8" i="16"/>
  <c r="O8" i="16"/>
  <c r="V8" i="16"/>
  <c r="G9" i="16"/>
  <c r="I9" i="16"/>
  <c r="I8" i="16" s="1"/>
  <c r="K9" i="16"/>
  <c r="K8" i="16" s="1"/>
  <c r="M9" i="16"/>
  <c r="M8" i="16" s="1"/>
  <c r="O9" i="16"/>
  <c r="Q9" i="16"/>
  <c r="Q8" i="16" s="1"/>
  <c r="V9" i="16"/>
  <c r="G13" i="16"/>
  <c r="M13" i="16" s="1"/>
  <c r="I13" i="16"/>
  <c r="I12" i="16" s="1"/>
  <c r="K13" i="16"/>
  <c r="O13" i="16"/>
  <c r="Q13" i="16"/>
  <c r="Q12" i="16" s="1"/>
  <c r="V13" i="16"/>
  <c r="G16" i="16"/>
  <c r="M16" i="16" s="1"/>
  <c r="I16" i="16"/>
  <c r="K16" i="16"/>
  <c r="O16" i="16"/>
  <c r="O12" i="16" s="1"/>
  <c r="Q16" i="16"/>
  <c r="V16" i="16"/>
  <c r="G19" i="16"/>
  <c r="I19" i="16"/>
  <c r="K19" i="16"/>
  <c r="M19" i="16"/>
  <c r="O19" i="16"/>
  <c r="Q19" i="16"/>
  <c r="V19" i="16"/>
  <c r="G22" i="16"/>
  <c r="I22" i="16"/>
  <c r="K22" i="16"/>
  <c r="K12" i="16" s="1"/>
  <c r="M22" i="16"/>
  <c r="O22" i="16"/>
  <c r="Q22" i="16"/>
  <c r="V22" i="16"/>
  <c r="G26" i="16"/>
  <c r="I26" i="16"/>
  <c r="K26" i="16"/>
  <c r="M26" i="16"/>
  <c r="O26" i="16"/>
  <c r="Q26" i="16"/>
  <c r="V26" i="16"/>
  <c r="G30" i="16"/>
  <c r="G12" i="16" s="1"/>
  <c r="I30" i="16"/>
  <c r="K30" i="16"/>
  <c r="O30" i="16"/>
  <c r="Q30" i="16"/>
  <c r="V30" i="16"/>
  <c r="G33" i="16"/>
  <c r="M33" i="16" s="1"/>
  <c r="I33" i="16"/>
  <c r="K33" i="16"/>
  <c r="O33" i="16"/>
  <c r="Q33" i="16"/>
  <c r="V33" i="16"/>
  <c r="G36" i="16"/>
  <c r="M36" i="16" s="1"/>
  <c r="I36" i="16"/>
  <c r="K36" i="16"/>
  <c r="O36" i="16"/>
  <c r="Q36" i="16"/>
  <c r="V36" i="16"/>
  <c r="G40" i="16"/>
  <c r="I40" i="16"/>
  <c r="K40" i="16"/>
  <c r="M40" i="16"/>
  <c r="O40" i="16"/>
  <c r="Q40" i="16"/>
  <c r="V40" i="16"/>
  <c r="G44" i="16"/>
  <c r="I44" i="16"/>
  <c r="K44" i="16"/>
  <c r="M44" i="16"/>
  <c r="O44" i="16"/>
  <c r="Q44" i="16"/>
  <c r="V44" i="16"/>
  <c r="G47" i="16"/>
  <c r="I47" i="16"/>
  <c r="K47" i="16"/>
  <c r="M47" i="16"/>
  <c r="O47" i="16"/>
  <c r="Q47" i="16"/>
  <c r="V47" i="16"/>
  <c r="G50" i="16"/>
  <c r="M50" i="16" s="1"/>
  <c r="I50" i="16"/>
  <c r="K50" i="16"/>
  <c r="O50" i="16"/>
  <c r="Q50" i="16"/>
  <c r="V50" i="16"/>
  <c r="V12" i="16" s="1"/>
  <c r="G54" i="16"/>
  <c r="I54" i="16"/>
  <c r="Q54" i="16"/>
  <c r="V54" i="16"/>
  <c r="G55" i="16"/>
  <c r="M55" i="16" s="1"/>
  <c r="M54" i="16" s="1"/>
  <c r="I55" i="16"/>
  <c r="K55" i="16"/>
  <c r="K54" i="16" s="1"/>
  <c r="O55" i="16"/>
  <c r="O54" i="16" s="1"/>
  <c r="Q55" i="16"/>
  <c r="V55" i="16"/>
  <c r="G58" i="16"/>
  <c r="I58" i="16"/>
  <c r="K58" i="16"/>
  <c r="M58" i="16"/>
  <c r="O58" i="16"/>
  <c r="Q58" i="16"/>
  <c r="V58" i="16"/>
  <c r="G61" i="16"/>
  <c r="I61" i="16"/>
  <c r="K61" i="16"/>
  <c r="M61" i="16"/>
  <c r="O61" i="16"/>
  <c r="Q61" i="16"/>
  <c r="V61" i="16"/>
  <c r="I65" i="16"/>
  <c r="K65" i="16"/>
  <c r="G66" i="16"/>
  <c r="G65" i="16" s="1"/>
  <c r="I66" i="16"/>
  <c r="K66" i="16"/>
  <c r="O66" i="16"/>
  <c r="O65" i="16" s="1"/>
  <c r="Q66" i="16"/>
  <c r="V66" i="16"/>
  <c r="V65" i="16" s="1"/>
  <c r="G70" i="16"/>
  <c r="M70" i="16" s="1"/>
  <c r="I70" i="16"/>
  <c r="K70" i="16"/>
  <c r="O70" i="16"/>
  <c r="Q70" i="16"/>
  <c r="Q65" i="16" s="1"/>
  <c r="V70" i="16"/>
  <c r="G73" i="16"/>
  <c r="I73" i="16"/>
  <c r="I72" i="16" s="1"/>
  <c r="K73" i="16"/>
  <c r="M73" i="16"/>
  <c r="O73" i="16"/>
  <c r="O72" i="16" s="1"/>
  <c r="Q73" i="16"/>
  <c r="Q72" i="16" s="1"/>
  <c r="V73" i="16"/>
  <c r="G76" i="16"/>
  <c r="I76" i="16"/>
  <c r="K76" i="16"/>
  <c r="K72" i="16" s="1"/>
  <c r="M76" i="16"/>
  <c r="O76" i="16"/>
  <c r="Q76" i="16"/>
  <c r="V76" i="16"/>
  <c r="G79" i="16"/>
  <c r="I79" i="16"/>
  <c r="K79" i="16"/>
  <c r="M79" i="16"/>
  <c r="O79" i="16"/>
  <c r="Q79" i="16"/>
  <c r="V79" i="16"/>
  <c r="G82" i="16"/>
  <c r="G72" i="16" s="1"/>
  <c r="I82" i="16"/>
  <c r="K82" i="16"/>
  <c r="O82" i="16"/>
  <c r="Q82" i="16"/>
  <c r="V82" i="16"/>
  <c r="V72" i="16" s="1"/>
  <c r="G85" i="16"/>
  <c r="M85" i="16" s="1"/>
  <c r="I85" i="16"/>
  <c r="K85" i="16"/>
  <c r="O85" i="16"/>
  <c r="Q85" i="16"/>
  <c r="V85" i="16"/>
  <c r="G88" i="16"/>
  <c r="M88" i="16" s="1"/>
  <c r="I88" i="16"/>
  <c r="K88" i="16"/>
  <c r="O88" i="16"/>
  <c r="Q88" i="16"/>
  <c r="V88" i="16"/>
  <c r="G91" i="16"/>
  <c r="I91" i="16"/>
  <c r="K91" i="16"/>
  <c r="M91" i="16"/>
  <c r="O91" i="16"/>
  <c r="Q91" i="16"/>
  <c r="V91" i="16"/>
  <c r="G94" i="16"/>
  <c r="I94" i="16"/>
  <c r="K94" i="16"/>
  <c r="M94" i="16"/>
  <c r="O94" i="16"/>
  <c r="Q94" i="16"/>
  <c r="V94" i="16"/>
  <c r="AE97" i="16"/>
  <c r="AF97" i="16"/>
  <c r="G170" i="15"/>
  <c r="O8" i="15"/>
  <c r="G9" i="15"/>
  <c r="G8" i="15" s="1"/>
  <c r="I9" i="15"/>
  <c r="K9" i="15"/>
  <c r="K8" i="15" s="1"/>
  <c r="M9" i="15"/>
  <c r="M8" i="15" s="1"/>
  <c r="O9" i="15"/>
  <c r="Q9" i="15"/>
  <c r="Q8" i="15" s="1"/>
  <c r="V9" i="15"/>
  <c r="V8" i="15" s="1"/>
  <c r="G12" i="15"/>
  <c r="I12" i="15"/>
  <c r="I8" i="15" s="1"/>
  <c r="K12" i="15"/>
  <c r="M12" i="15"/>
  <c r="O12" i="15"/>
  <c r="Q12" i="15"/>
  <c r="V12" i="15"/>
  <c r="G15" i="15"/>
  <c r="I15" i="15"/>
  <c r="V15" i="15"/>
  <c r="G16" i="15"/>
  <c r="M16" i="15" s="1"/>
  <c r="I16" i="15"/>
  <c r="K16" i="15"/>
  <c r="K15" i="15" s="1"/>
  <c r="O16" i="15"/>
  <c r="Q16" i="15"/>
  <c r="Q15" i="15" s="1"/>
  <c r="V16" i="15"/>
  <c r="G19" i="15"/>
  <c r="M19" i="15" s="1"/>
  <c r="I19" i="15"/>
  <c r="K19" i="15"/>
  <c r="O19" i="15"/>
  <c r="O15" i="15" s="1"/>
  <c r="Q19" i="15"/>
  <c r="V19" i="15"/>
  <c r="G24" i="15"/>
  <c r="I24" i="15"/>
  <c r="K24" i="15"/>
  <c r="M24" i="15"/>
  <c r="O24" i="15"/>
  <c r="Q24" i="15"/>
  <c r="V24" i="15"/>
  <c r="G28" i="15"/>
  <c r="I28" i="15"/>
  <c r="K28" i="15"/>
  <c r="M28" i="15"/>
  <c r="O28" i="15"/>
  <c r="Q28" i="15"/>
  <c r="V28" i="15"/>
  <c r="I31" i="15"/>
  <c r="K31" i="15"/>
  <c r="Q31" i="15"/>
  <c r="G32" i="15"/>
  <c r="M32" i="15" s="1"/>
  <c r="M31" i="15" s="1"/>
  <c r="I32" i="15"/>
  <c r="K32" i="15"/>
  <c r="O32" i="15"/>
  <c r="O31" i="15" s="1"/>
  <c r="Q32" i="15"/>
  <c r="V32" i="15"/>
  <c r="V31" i="15" s="1"/>
  <c r="G35" i="15"/>
  <c r="I35" i="15"/>
  <c r="I34" i="15" s="1"/>
  <c r="K35" i="15"/>
  <c r="K34" i="15" s="1"/>
  <c r="M35" i="15"/>
  <c r="O35" i="15"/>
  <c r="O34" i="15" s="1"/>
  <c r="Q35" i="15"/>
  <c r="Q34" i="15" s="1"/>
  <c r="V35" i="15"/>
  <c r="G37" i="15"/>
  <c r="I37" i="15"/>
  <c r="K37" i="15"/>
  <c r="M37" i="15"/>
  <c r="M34" i="15" s="1"/>
  <c r="O37" i="15"/>
  <c r="Q37" i="15"/>
  <c r="V37" i="15"/>
  <c r="G39" i="15"/>
  <c r="I39" i="15"/>
  <c r="K39" i="15"/>
  <c r="M39" i="15"/>
  <c r="O39" i="15"/>
  <c r="Q39" i="15"/>
  <c r="V39" i="15"/>
  <c r="G41" i="15"/>
  <c r="M41" i="15" s="1"/>
  <c r="I41" i="15"/>
  <c r="K41" i="15"/>
  <c r="O41" i="15"/>
  <c r="Q41" i="15"/>
  <c r="V41" i="15"/>
  <c r="G43" i="15"/>
  <c r="M43" i="15" s="1"/>
  <c r="I43" i="15"/>
  <c r="K43" i="15"/>
  <c r="O43" i="15"/>
  <c r="Q43" i="15"/>
  <c r="V43" i="15"/>
  <c r="V34" i="15" s="1"/>
  <c r="G46" i="15"/>
  <c r="M46" i="15" s="1"/>
  <c r="I46" i="15"/>
  <c r="K46" i="15"/>
  <c r="O46" i="15"/>
  <c r="Q46" i="15"/>
  <c r="V46" i="15"/>
  <c r="G49" i="15"/>
  <c r="I49" i="15"/>
  <c r="K49" i="15"/>
  <c r="M49" i="15"/>
  <c r="O49" i="15"/>
  <c r="Q49" i="15"/>
  <c r="V49" i="15"/>
  <c r="G53" i="15"/>
  <c r="I53" i="15"/>
  <c r="K53" i="15"/>
  <c r="M53" i="15"/>
  <c r="O53" i="15"/>
  <c r="Q53" i="15"/>
  <c r="V53" i="15"/>
  <c r="G56" i="15"/>
  <c r="I56" i="15"/>
  <c r="K56" i="15"/>
  <c r="M56" i="15"/>
  <c r="O56" i="15"/>
  <c r="Q56" i="15"/>
  <c r="V56" i="15"/>
  <c r="G59" i="15"/>
  <c r="M59" i="15" s="1"/>
  <c r="I59" i="15"/>
  <c r="K59" i="15"/>
  <c r="O59" i="15"/>
  <c r="Q59" i="15"/>
  <c r="V59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6" i="15"/>
  <c r="I66" i="15"/>
  <c r="K66" i="15"/>
  <c r="M66" i="15"/>
  <c r="O66" i="15"/>
  <c r="Q66" i="15"/>
  <c r="V66" i="15"/>
  <c r="G69" i="15"/>
  <c r="I69" i="15"/>
  <c r="K69" i="15"/>
  <c r="M69" i="15"/>
  <c r="O69" i="15"/>
  <c r="Q69" i="15"/>
  <c r="V69" i="15"/>
  <c r="G72" i="15"/>
  <c r="I72" i="15"/>
  <c r="K72" i="15"/>
  <c r="M72" i="15"/>
  <c r="O72" i="15"/>
  <c r="Q72" i="15"/>
  <c r="V72" i="15"/>
  <c r="G75" i="15"/>
  <c r="M75" i="15" s="1"/>
  <c r="I75" i="15"/>
  <c r="K75" i="15"/>
  <c r="O75" i="15"/>
  <c r="Q75" i="15"/>
  <c r="V75" i="15"/>
  <c r="G78" i="15"/>
  <c r="M78" i="15" s="1"/>
  <c r="I78" i="15"/>
  <c r="K78" i="15"/>
  <c r="O78" i="15"/>
  <c r="Q78" i="15"/>
  <c r="V78" i="15"/>
  <c r="G81" i="15"/>
  <c r="M81" i="15" s="1"/>
  <c r="I81" i="15"/>
  <c r="K81" i="15"/>
  <c r="O81" i="15"/>
  <c r="Q81" i="15"/>
  <c r="V81" i="15"/>
  <c r="G85" i="15"/>
  <c r="I85" i="15"/>
  <c r="K85" i="15"/>
  <c r="M85" i="15"/>
  <c r="O85" i="15"/>
  <c r="Q85" i="15"/>
  <c r="V85" i="15"/>
  <c r="G88" i="15"/>
  <c r="I88" i="15"/>
  <c r="K88" i="15"/>
  <c r="M88" i="15"/>
  <c r="O88" i="15"/>
  <c r="Q88" i="15"/>
  <c r="V88" i="15"/>
  <c r="G93" i="15"/>
  <c r="I93" i="15"/>
  <c r="K93" i="15"/>
  <c r="M93" i="15"/>
  <c r="O93" i="15"/>
  <c r="Q93" i="15"/>
  <c r="V93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2" i="15"/>
  <c r="I102" i="15"/>
  <c r="K102" i="15"/>
  <c r="M102" i="15"/>
  <c r="O102" i="15"/>
  <c r="Q102" i="15"/>
  <c r="V102" i="15"/>
  <c r="G104" i="15"/>
  <c r="I104" i="15"/>
  <c r="K104" i="15"/>
  <c r="M104" i="15"/>
  <c r="O104" i="15"/>
  <c r="Q104" i="15"/>
  <c r="V104" i="15"/>
  <c r="G107" i="15"/>
  <c r="I107" i="15"/>
  <c r="K107" i="15"/>
  <c r="M107" i="15"/>
  <c r="O107" i="15"/>
  <c r="Q107" i="15"/>
  <c r="V107" i="15"/>
  <c r="G109" i="15"/>
  <c r="M109" i="15" s="1"/>
  <c r="I109" i="15"/>
  <c r="K109" i="15"/>
  <c r="O109" i="15"/>
  <c r="Q109" i="15"/>
  <c r="V109" i="15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I116" i="15"/>
  <c r="K116" i="15"/>
  <c r="M116" i="15"/>
  <c r="O116" i="15"/>
  <c r="Q116" i="15"/>
  <c r="V116" i="15"/>
  <c r="G118" i="15"/>
  <c r="I118" i="15"/>
  <c r="K118" i="15"/>
  <c r="M118" i="15"/>
  <c r="O118" i="15"/>
  <c r="Q118" i="15"/>
  <c r="V118" i="15"/>
  <c r="G120" i="15"/>
  <c r="I120" i="15"/>
  <c r="K120" i="15"/>
  <c r="M120" i="15"/>
  <c r="O120" i="15"/>
  <c r="Q120" i="15"/>
  <c r="V120" i="15"/>
  <c r="G123" i="15"/>
  <c r="M123" i="15" s="1"/>
  <c r="I123" i="15"/>
  <c r="K123" i="15"/>
  <c r="O123" i="15"/>
  <c r="Q123" i="15"/>
  <c r="V123" i="15"/>
  <c r="G126" i="15"/>
  <c r="M126" i="15" s="1"/>
  <c r="I126" i="15"/>
  <c r="K126" i="15"/>
  <c r="O126" i="15"/>
  <c r="Q126" i="15"/>
  <c r="V126" i="15"/>
  <c r="G129" i="15"/>
  <c r="M129" i="15" s="1"/>
  <c r="I129" i="15"/>
  <c r="K129" i="15"/>
  <c r="O129" i="15"/>
  <c r="Q129" i="15"/>
  <c r="V129" i="15"/>
  <c r="G132" i="15"/>
  <c r="I132" i="15"/>
  <c r="K132" i="15"/>
  <c r="M132" i="15"/>
  <c r="O132" i="15"/>
  <c r="Q132" i="15"/>
  <c r="V132" i="15"/>
  <c r="G135" i="15"/>
  <c r="I135" i="15"/>
  <c r="K135" i="15"/>
  <c r="M135" i="15"/>
  <c r="O135" i="15"/>
  <c r="Q135" i="15"/>
  <c r="V135" i="15"/>
  <c r="G138" i="15"/>
  <c r="I138" i="15"/>
  <c r="K138" i="15"/>
  <c r="M138" i="15"/>
  <c r="O138" i="15"/>
  <c r="Q138" i="15"/>
  <c r="V138" i="15"/>
  <c r="G141" i="15"/>
  <c r="M141" i="15" s="1"/>
  <c r="I141" i="15"/>
  <c r="K141" i="15"/>
  <c r="O141" i="15"/>
  <c r="Q141" i="15"/>
  <c r="V141" i="15"/>
  <c r="G144" i="15"/>
  <c r="M144" i="15" s="1"/>
  <c r="I144" i="15"/>
  <c r="K144" i="15"/>
  <c r="O144" i="15"/>
  <c r="Q144" i="15"/>
  <c r="V144" i="15"/>
  <c r="G146" i="15"/>
  <c r="M146" i="15" s="1"/>
  <c r="I146" i="15"/>
  <c r="K146" i="15"/>
  <c r="O146" i="15"/>
  <c r="Q146" i="15"/>
  <c r="V146" i="15"/>
  <c r="G148" i="15"/>
  <c r="I148" i="15"/>
  <c r="K148" i="15"/>
  <c r="M148" i="15"/>
  <c r="O148" i="15"/>
  <c r="Q148" i="15"/>
  <c r="V148" i="15"/>
  <c r="G153" i="15"/>
  <c r="G152" i="15" s="1"/>
  <c r="I153" i="15"/>
  <c r="K153" i="15"/>
  <c r="K152" i="15" s="1"/>
  <c r="M153" i="15"/>
  <c r="O153" i="15"/>
  <c r="Q153" i="15"/>
  <c r="Q152" i="15" s="1"/>
  <c r="V153" i="15"/>
  <c r="V152" i="15" s="1"/>
  <c r="G156" i="15"/>
  <c r="M156" i="15" s="1"/>
  <c r="I156" i="15"/>
  <c r="I152" i="15" s="1"/>
  <c r="K156" i="15"/>
  <c r="O156" i="15"/>
  <c r="Q156" i="15"/>
  <c r="V156" i="15"/>
  <c r="G158" i="15"/>
  <c r="M158" i="15" s="1"/>
  <c r="I158" i="15"/>
  <c r="K158" i="15"/>
  <c r="O158" i="15"/>
  <c r="Q158" i="15"/>
  <c r="V158" i="15"/>
  <c r="G160" i="15"/>
  <c r="M160" i="15" s="1"/>
  <c r="I160" i="15"/>
  <c r="K160" i="15"/>
  <c r="O160" i="15"/>
  <c r="Q160" i="15"/>
  <c r="V160" i="15"/>
  <c r="G162" i="15"/>
  <c r="I162" i="15"/>
  <c r="K162" i="15"/>
  <c r="M162" i="15"/>
  <c r="O162" i="15"/>
  <c r="Q162" i="15"/>
  <c r="V162" i="15"/>
  <c r="G164" i="15"/>
  <c r="I164" i="15"/>
  <c r="K164" i="15"/>
  <c r="M164" i="15"/>
  <c r="O164" i="15"/>
  <c r="O152" i="15" s="1"/>
  <c r="Q164" i="15"/>
  <c r="V164" i="15"/>
  <c r="G167" i="15"/>
  <c r="I167" i="15"/>
  <c r="K167" i="15"/>
  <c r="M167" i="15"/>
  <c r="O167" i="15"/>
  <c r="Q167" i="15"/>
  <c r="V167" i="15"/>
  <c r="AE170" i="15"/>
  <c r="AF170" i="15"/>
  <c r="G429" i="14"/>
  <c r="BA140" i="14"/>
  <c r="BA37" i="14"/>
  <c r="G9" i="14"/>
  <c r="M9" i="14" s="1"/>
  <c r="I9" i="14"/>
  <c r="I8" i="14" s="1"/>
  <c r="K9" i="14"/>
  <c r="O9" i="14"/>
  <c r="Q9" i="14"/>
  <c r="Q8" i="14" s="1"/>
  <c r="V9" i="14"/>
  <c r="G13" i="14"/>
  <c r="M13" i="14" s="1"/>
  <c r="I13" i="14"/>
  <c r="K13" i="14"/>
  <c r="O13" i="14"/>
  <c r="O8" i="14" s="1"/>
  <c r="Q13" i="14"/>
  <c r="V13" i="14"/>
  <c r="G17" i="14"/>
  <c r="I17" i="14"/>
  <c r="K17" i="14"/>
  <c r="M17" i="14"/>
  <c r="O17" i="14"/>
  <c r="Q17" i="14"/>
  <c r="V17" i="14"/>
  <c r="G21" i="14"/>
  <c r="I21" i="14"/>
  <c r="K21" i="14"/>
  <c r="K8" i="14" s="1"/>
  <c r="M21" i="14"/>
  <c r="O21" i="14"/>
  <c r="Q21" i="14"/>
  <c r="V21" i="14"/>
  <c r="G25" i="14"/>
  <c r="I25" i="14"/>
  <c r="K25" i="14"/>
  <c r="M25" i="14"/>
  <c r="O25" i="14"/>
  <c r="Q25" i="14"/>
  <c r="V25" i="14"/>
  <c r="G30" i="14"/>
  <c r="G8" i="14" s="1"/>
  <c r="I30" i="14"/>
  <c r="K30" i="14"/>
  <c r="O30" i="14"/>
  <c r="Q30" i="14"/>
  <c r="V30" i="14"/>
  <c r="V8" i="14" s="1"/>
  <c r="G35" i="14"/>
  <c r="M35" i="14" s="1"/>
  <c r="I35" i="14"/>
  <c r="K35" i="14"/>
  <c r="O35" i="14"/>
  <c r="Q35" i="14"/>
  <c r="V35" i="14"/>
  <c r="G42" i="14"/>
  <c r="M42" i="14" s="1"/>
  <c r="I42" i="14"/>
  <c r="K42" i="14"/>
  <c r="O42" i="14"/>
  <c r="Q42" i="14"/>
  <c r="V42" i="14"/>
  <c r="G46" i="14"/>
  <c r="G45" i="14" s="1"/>
  <c r="I46" i="14"/>
  <c r="K46" i="14"/>
  <c r="K45" i="14" s="1"/>
  <c r="M46" i="14"/>
  <c r="O46" i="14"/>
  <c r="O45" i="14" s="1"/>
  <c r="Q46" i="14"/>
  <c r="V46" i="14"/>
  <c r="V45" i="14" s="1"/>
  <c r="G49" i="14"/>
  <c r="I49" i="14"/>
  <c r="I45" i="14" s="1"/>
  <c r="K49" i="14"/>
  <c r="M49" i="14"/>
  <c r="O49" i="14"/>
  <c r="Q49" i="14"/>
  <c r="V49" i="14"/>
  <c r="G53" i="14"/>
  <c r="M53" i="14" s="1"/>
  <c r="I53" i="14"/>
  <c r="K53" i="14"/>
  <c r="O53" i="14"/>
  <c r="Q53" i="14"/>
  <c r="V53" i="14"/>
  <c r="G56" i="14"/>
  <c r="M56" i="14" s="1"/>
  <c r="I56" i="14"/>
  <c r="K56" i="14"/>
  <c r="O56" i="14"/>
  <c r="Q56" i="14"/>
  <c r="Q45" i="14" s="1"/>
  <c r="V56" i="14"/>
  <c r="V61" i="14"/>
  <c r="G62" i="14"/>
  <c r="I62" i="14"/>
  <c r="I61" i="14" s="1"/>
  <c r="K62" i="14"/>
  <c r="M62" i="14"/>
  <c r="O62" i="14"/>
  <c r="Q62" i="14"/>
  <c r="Q61" i="14" s="1"/>
  <c r="V62" i="14"/>
  <c r="G66" i="14"/>
  <c r="I66" i="14"/>
  <c r="K66" i="14"/>
  <c r="K61" i="14" s="1"/>
  <c r="M66" i="14"/>
  <c r="O66" i="14"/>
  <c r="O61" i="14" s="1"/>
  <c r="Q66" i="14"/>
  <c r="V66" i="14"/>
  <c r="G70" i="14"/>
  <c r="I70" i="14"/>
  <c r="K70" i="14"/>
  <c r="M70" i="14"/>
  <c r="O70" i="14"/>
  <c r="Q70" i="14"/>
  <c r="V70" i="14"/>
  <c r="G74" i="14"/>
  <c r="G61" i="14" s="1"/>
  <c r="I74" i="14"/>
  <c r="K74" i="14"/>
  <c r="O74" i="14"/>
  <c r="Q74" i="14"/>
  <c r="V74" i="14"/>
  <c r="G77" i="14"/>
  <c r="M77" i="14" s="1"/>
  <c r="I77" i="14"/>
  <c r="K77" i="14"/>
  <c r="O77" i="14"/>
  <c r="Q77" i="14"/>
  <c r="V77" i="14"/>
  <c r="G81" i="14"/>
  <c r="I81" i="14"/>
  <c r="I80" i="14" s="1"/>
  <c r="K81" i="14"/>
  <c r="M81" i="14"/>
  <c r="O81" i="14"/>
  <c r="Q81" i="14"/>
  <c r="Q80" i="14" s="1"/>
  <c r="V81" i="14"/>
  <c r="G84" i="14"/>
  <c r="I84" i="14"/>
  <c r="K84" i="14"/>
  <c r="K80" i="14" s="1"/>
  <c r="M84" i="14"/>
  <c r="O84" i="14"/>
  <c r="O80" i="14" s="1"/>
  <c r="Q84" i="14"/>
  <c r="V84" i="14"/>
  <c r="G87" i="14"/>
  <c r="I87" i="14"/>
  <c r="K87" i="14"/>
  <c r="M87" i="14"/>
  <c r="O87" i="14"/>
  <c r="Q87" i="14"/>
  <c r="V87" i="14"/>
  <c r="G91" i="14"/>
  <c r="M91" i="14" s="1"/>
  <c r="I91" i="14"/>
  <c r="K91" i="14"/>
  <c r="O91" i="14"/>
  <c r="Q91" i="14"/>
  <c r="V91" i="14"/>
  <c r="G94" i="14"/>
  <c r="M94" i="14" s="1"/>
  <c r="I94" i="14"/>
  <c r="K94" i="14"/>
  <c r="O94" i="14"/>
  <c r="Q94" i="14"/>
  <c r="V94" i="14"/>
  <c r="G97" i="14"/>
  <c r="M97" i="14" s="1"/>
  <c r="I97" i="14"/>
  <c r="K97" i="14"/>
  <c r="O97" i="14"/>
  <c r="Q97" i="14"/>
  <c r="V97" i="14"/>
  <c r="V80" i="14" s="1"/>
  <c r="G102" i="14"/>
  <c r="G101" i="14" s="1"/>
  <c r="I102" i="14"/>
  <c r="K102" i="14"/>
  <c r="K101" i="14" s="1"/>
  <c r="M102" i="14"/>
  <c r="O102" i="14"/>
  <c r="O101" i="14" s="1"/>
  <c r="Q102" i="14"/>
  <c r="V102" i="14"/>
  <c r="V101" i="14" s="1"/>
  <c r="G109" i="14"/>
  <c r="I109" i="14"/>
  <c r="I101" i="14" s="1"/>
  <c r="K109" i="14"/>
  <c r="M109" i="14"/>
  <c r="O109" i="14"/>
  <c r="Q109" i="14"/>
  <c r="V109" i="14"/>
  <c r="G115" i="14"/>
  <c r="M115" i="14" s="1"/>
  <c r="I115" i="14"/>
  <c r="K115" i="14"/>
  <c r="O115" i="14"/>
  <c r="Q115" i="14"/>
  <c r="V115" i="14"/>
  <c r="G119" i="14"/>
  <c r="M119" i="14" s="1"/>
  <c r="I119" i="14"/>
  <c r="K119" i="14"/>
  <c r="O119" i="14"/>
  <c r="Q119" i="14"/>
  <c r="V119" i="14"/>
  <c r="G123" i="14"/>
  <c r="M123" i="14" s="1"/>
  <c r="I123" i="14"/>
  <c r="K123" i="14"/>
  <c r="O123" i="14"/>
  <c r="Q123" i="14"/>
  <c r="V123" i="14"/>
  <c r="G128" i="14"/>
  <c r="I128" i="14"/>
  <c r="K128" i="14"/>
  <c r="M128" i="14"/>
  <c r="O128" i="14"/>
  <c r="Q128" i="14"/>
  <c r="Q101" i="14" s="1"/>
  <c r="V128" i="14"/>
  <c r="G133" i="14"/>
  <c r="K133" i="14"/>
  <c r="O133" i="14"/>
  <c r="V133" i="14"/>
  <c r="G134" i="14"/>
  <c r="I134" i="14"/>
  <c r="I133" i="14" s="1"/>
  <c r="K134" i="14"/>
  <c r="M134" i="14"/>
  <c r="M133" i="14" s="1"/>
  <c r="O134" i="14"/>
  <c r="Q134" i="14"/>
  <c r="Q133" i="14" s="1"/>
  <c r="V134" i="14"/>
  <c r="K138" i="14"/>
  <c r="G139" i="14"/>
  <c r="I139" i="14"/>
  <c r="I138" i="14" s="1"/>
  <c r="K139" i="14"/>
  <c r="M139" i="14"/>
  <c r="M138" i="14" s="1"/>
  <c r="O139" i="14"/>
  <c r="Q139" i="14"/>
  <c r="Q138" i="14" s="1"/>
  <c r="V139" i="14"/>
  <c r="G144" i="14"/>
  <c r="M144" i="14" s="1"/>
  <c r="I144" i="14"/>
  <c r="K144" i="14"/>
  <c r="O144" i="14"/>
  <c r="O138" i="14" s="1"/>
  <c r="Q144" i="14"/>
  <c r="V144" i="14"/>
  <c r="V138" i="14" s="1"/>
  <c r="G148" i="14"/>
  <c r="I148" i="14"/>
  <c r="K148" i="14"/>
  <c r="M148" i="14"/>
  <c r="O148" i="14"/>
  <c r="Q148" i="14"/>
  <c r="V148" i="14"/>
  <c r="G151" i="14"/>
  <c r="M151" i="14" s="1"/>
  <c r="I151" i="14"/>
  <c r="K151" i="14"/>
  <c r="O151" i="14"/>
  <c r="Q151" i="14"/>
  <c r="V151" i="14"/>
  <c r="G154" i="14"/>
  <c r="I154" i="14"/>
  <c r="K154" i="14"/>
  <c r="M154" i="14"/>
  <c r="O154" i="14"/>
  <c r="Q154" i="14"/>
  <c r="V154" i="14"/>
  <c r="K157" i="14"/>
  <c r="G158" i="14"/>
  <c r="I158" i="14"/>
  <c r="I157" i="14" s="1"/>
  <c r="K158" i="14"/>
  <c r="M158" i="14"/>
  <c r="O158" i="14"/>
  <c r="Q158" i="14"/>
  <c r="Q157" i="14" s="1"/>
  <c r="V158" i="14"/>
  <c r="G163" i="14"/>
  <c r="M163" i="14" s="1"/>
  <c r="I163" i="14"/>
  <c r="K163" i="14"/>
  <c r="O163" i="14"/>
  <c r="O157" i="14" s="1"/>
  <c r="Q163" i="14"/>
  <c r="V163" i="14"/>
  <c r="V157" i="14" s="1"/>
  <c r="G166" i="14"/>
  <c r="I166" i="14"/>
  <c r="K166" i="14"/>
  <c r="M166" i="14"/>
  <c r="O166" i="14"/>
  <c r="Q166" i="14"/>
  <c r="V166" i="14"/>
  <c r="G169" i="14"/>
  <c r="M169" i="14" s="1"/>
  <c r="I169" i="14"/>
  <c r="K169" i="14"/>
  <c r="O169" i="14"/>
  <c r="Q169" i="14"/>
  <c r="V169" i="14"/>
  <c r="I172" i="14"/>
  <c r="Q172" i="14"/>
  <c r="G173" i="14"/>
  <c r="G172" i="14" s="1"/>
  <c r="I173" i="14"/>
  <c r="K173" i="14"/>
  <c r="K172" i="14" s="1"/>
  <c r="O173" i="14"/>
  <c r="O172" i="14" s="1"/>
  <c r="Q173" i="14"/>
  <c r="V173" i="14"/>
  <c r="V172" i="14" s="1"/>
  <c r="I176" i="14"/>
  <c r="G177" i="14"/>
  <c r="M177" i="14" s="1"/>
  <c r="M176" i="14" s="1"/>
  <c r="I177" i="14"/>
  <c r="K177" i="14"/>
  <c r="K176" i="14" s="1"/>
  <c r="O177" i="14"/>
  <c r="O176" i="14" s="1"/>
  <c r="Q177" i="14"/>
  <c r="V177" i="14"/>
  <c r="V176" i="14" s="1"/>
  <c r="G182" i="14"/>
  <c r="I182" i="14"/>
  <c r="K182" i="14"/>
  <c r="M182" i="14"/>
  <c r="O182" i="14"/>
  <c r="Q182" i="14"/>
  <c r="Q176" i="14" s="1"/>
  <c r="V182" i="14"/>
  <c r="G185" i="14"/>
  <c r="I185" i="14"/>
  <c r="K185" i="14"/>
  <c r="M185" i="14"/>
  <c r="O185" i="14"/>
  <c r="Q185" i="14"/>
  <c r="V185" i="14"/>
  <c r="G190" i="14"/>
  <c r="G189" i="14" s="1"/>
  <c r="I190" i="14"/>
  <c r="K190" i="14"/>
  <c r="K189" i="14" s="1"/>
  <c r="O190" i="14"/>
  <c r="O189" i="14" s="1"/>
  <c r="Q190" i="14"/>
  <c r="V190" i="14"/>
  <c r="V189" i="14" s="1"/>
  <c r="G193" i="14"/>
  <c r="M193" i="14" s="1"/>
  <c r="I193" i="14"/>
  <c r="I189" i="14" s="1"/>
  <c r="K193" i="14"/>
  <c r="O193" i="14"/>
  <c r="Q193" i="14"/>
  <c r="Q189" i="14" s="1"/>
  <c r="V193" i="14"/>
  <c r="G197" i="14"/>
  <c r="M197" i="14" s="1"/>
  <c r="I197" i="14"/>
  <c r="K197" i="14"/>
  <c r="O197" i="14"/>
  <c r="Q197" i="14"/>
  <c r="V197" i="14"/>
  <c r="G200" i="14"/>
  <c r="I200" i="14"/>
  <c r="K200" i="14"/>
  <c r="M200" i="14"/>
  <c r="O200" i="14"/>
  <c r="Q200" i="14"/>
  <c r="V200" i="14"/>
  <c r="G203" i="14"/>
  <c r="I203" i="14"/>
  <c r="K203" i="14"/>
  <c r="M203" i="14"/>
  <c r="O203" i="14"/>
  <c r="Q203" i="14"/>
  <c r="V203" i="14"/>
  <c r="G206" i="14"/>
  <c r="I206" i="14"/>
  <c r="K206" i="14"/>
  <c r="M206" i="14"/>
  <c r="O206" i="14"/>
  <c r="Q206" i="14"/>
  <c r="V206" i="14"/>
  <c r="G210" i="14"/>
  <c r="M210" i="14" s="1"/>
  <c r="I210" i="14"/>
  <c r="K210" i="14"/>
  <c r="O210" i="14"/>
  <c r="Q210" i="14"/>
  <c r="V210" i="14"/>
  <c r="G213" i="14"/>
  <c r="M213" i="14" s="1"/>
  <c r="I213" i="14"/>
  <c r="K213" i="14"/>
  <c r="O213" i="14"/>
  <c r="Q213" i="14"/>
  <c r="V213" i="14"/>
  <c r="G216" i="14"/>
  <c r="V216" i="14"/>
  <c r="G217" i="14"/>
  <c r="I217" i="14"/>
  <c r="I216" i="14" s="1"/>
  <c r="K217" i="14"/>
  <c r="M217" i="14"/>
  <c r="O217" i="14"/>
  <c r="Q217" i="14"/>
  <c r="Q216" i="14" s="1"/>
  <c r="V217" i="14"/>
  <c r="G221" i="14"/>
  <c r="I221" i="14"/>
  <c r="K221" i="14"/>
  <c r="K216" i="14" s="1"/>
  <c r="M221" i="14"/>
  <c r="O221" i="14"/>
  <c r="O216" i="14" s="1"/>
  <c r="Q221" i="14"/>
  <c r="V221" i="14"/>
  <c r="G224" i="14"/>
  <c r="I224" i="14"/>
  <c r="K224" i="14"/>
  <c r="M224" i="14"/>
  <c r="O224" i="14"/>
  <c r="Q224" i="14"/>
  <c r="V224" i="14"/>
  <c r="G228" i="14"/>
  <c r="M228" i="14" s="1"/>
  <c r="I228" i="14"/>
  <c r="K228" i="14"/>
  <c r="O228" i="14"/>
  <c r="Q228" i="14"/>
  <c r="V228" i="14"/>
  <c r="G232" i="14"/>
  <c r="M232" i="14" s="1"/>
  <c r="I232" i="14"/>
  <c r="K232" i="14"/>
  <c r="O232" i="14"/>
  <c r="Q232" i="14"/>
  <c r="V232" i="14"/>
  <c r="G235" i="14"/>
  <c r="K235" i="14"/>
  <c r="O235" i="14"/>
  <c r="V235" i="14"/>
  <c r="G236" i="14"/>
  <c r="I236" i="14"/>
  <c r="I235" i="14" s="1"/>
  <c r="K236" i="14"/>
  <c r="M236" i="14"/>
  <c r="M235" i="14" s="1"/>
  <c r="O236" i="14"/>
  <c r="Q236" i="14"/>
  <c r="Q235" i="14" s="1"/>
  <c r="V236" i="14"/>
  <c r="G239" i="14"/>
  <c r="I239" i="14"/>
  <c r="I238" i="14" s="1"/>
  <c r="K239" i="14"/>
  <c r="M239" i="14"/>
  <c r="O239" i="14"/>
  <c r="Q239" i="14"/>
  <c r="Q238" i="14" s="1"/>
  <c r="V239" i="14"/>
  <c r="G242" i="14"/>
  <c r="G238" i="14" s="1"/>
  <c r="I242" i="14"/>
  <c r="K242" i="14"/>
  <c r="K238" i="14" s="1"/>
  <c r="O242" i="14"/>
  <c r="Q242" i="14"/>
  <c r="V242" i="14"/>
  <c r="V238" i="14" s="1"/>
  <c r="G245" i="14"/>
  <c r="M245" i="14" s="1"/>
  <c r="I245" i="14"/>
  <c r="K245" i="14"/>
  <c r="O245" i="14"/>
  <c r="Q245" i="14"/>
  <c r="V245" i="14"/>
  <c r="G248" i="14"/>
  <c r="M248" i="14" s="1"/>
  <c r="I248" i="14"/>
  <c r="K248" i="14"/>
  <c r="O248" i="14"/>
  <c r="Q248" i="14"/>
  <c r="V248" i="14"/>
  <c r="G253" i="14"/>
  <c r="I253" i="14"/>
  <c r="K253" i="14"/>
  <c r="M253" i="14"/>
  <c r="O253" i="14"/>
  <c r="Q253" i="14"/>
  <c r="V253" i="14"/>
  <c r="G255" i="14"/>
  <c r="I255" i="14"/>
  <c r="K255" i="14"/>
  <c r="M255" i="14"/>
  <c r="O255" i="14"/>
  <c r="O238" i="14" s="1"/>
  <c r="Q255" i="14"/>
  <c r="V255" i="14"/>
  <c r="G259" i="14"/>
  <c r="I259" i="14"/>
  <c r="K259" i="14"/>
  <c r="M259" i="14"/>
  <c r="O259" i="14"/>
  <c r="Q259" i="14"/>
  <c r="V259" i="14"/>
  <c r="K263" i="14"/>
  <c r="G264" i="14"/>
  <c r="M264" i="14" s="1"/>
  <c r="M263" i="14" s="1"/>
  <c r="I264" i="14"/>
  <c r="I263" i="14" s="1"/>
  <c r="K264" i="14"/>
  <c r="O264" i="14"/>
  <c r="Q264" i="14"/>
  <c r="Q263" i="14" s="1"/>
  <c r="V264" i="14"/>
  <c r="G267" i="14"/>
  <c r="M267" i="14" s="1"/>
  <c r="I267" i="14"/>
  <c r="K267" i="14"/>
  <c r="O267" i="14"/>
  <c r="O263" i="14" s="1"/>
  <c r="Q267" i="14"/>
  <c r="V267" i="14"/>
  <c r="V263" i="14" s="1"/>
  <c r="G271" i="14"/>
  <c r="I271" i="14"/>
  <c r="K271" i="14"/>
  <c r="M271" i="14"/>
  <c r="O271" i="14"/>
  <c r="Q271" i="14"/>
  <c r="V271" i="14"/>
  <c r="G274" i="14"/>
  <c r="I274" i="14"/>
  <c r="K274" i="14"/>
  <c r="M274" i="14"/>
  <c r="O274" i="14"/>
  <c r="Q274" i="14"/>
  <c r="V274" i="14"/>
  <c r="G276" i="14"/>
  <c r="I276" i="14"/>
  <c r="K276" i="14"/>
  <c r="M276" i="14"/>
  <c r="O276" i="14"/>
  <c r="Q276" i="14"/>
  <c r="V276" i="14"/>
  <c r="K281" i="14"/>
  <c r="G282" i="14"/>
  <c r="M282" i="14" s="1"/>
  <c r="M281" i="14" s="1"/>
  <c r="I282" i="14"/>
  <c r="I281" i="14" s="1"/>
  <c r="K282" i="14"/>
  <c r="O282" i="14"/>
  <c r="Q282" i="14"/>
  <c r="Q281" i="14" s="1"/>
  <c r="V282" i="14"/>
  <c r="G285" i="14"/>
  <c r="M285" i="14" s="1"/>
  <c r="I285" i="14"/>
  <c r="K285" i="14"/>
  <c r="O285" i="14"/>
  <c r="O281" i="14" s="1"/>
  <c r="Q285" i="14"/>
  <c r="V285" i="14"/>
  <c r="V281" i="14" s="1"/>
  <c r="G288" i="14"/>
  <c r="I288" i="14"/>
  <c r="K288" i="14"/>
  <c r="M288" i="14"/>
  <c r="O288" i="14"/>
  <c r="Q288" i="14"/>
  <c r="V288" i="14"/>
  <c r="O290" i="14"/>
  <c r="G291" i="14"/>
  <c r="I291" i="14"/>
  <c r="I290" i="14" s="1"/>
  <c r="K291" i="14"/>
  <c r="M291" i="14"/>
  <c r="O291" i="14"/>
  <c r="Q291" i="14"/>
  <c r="Q290" i="14" s="1"/>
  <c r="V291" i="14"/>
  <c r="G294" i="14"/>
  <c r="G290" i="14" s="1"/>
  <c r="I294" i="14"/>
  <c r="K294" i="14"/>
  <c r="K290" i="14" s="1"/>
  <c r="O294" i="14"/>
  <c r="Q294" i="14"/>
  <c r="V294" i="14"/>
  <c r="V290" i="14" s="1"/>
  <c r="G297" i="14"/>
  <c r="I297" i="14"/>
  <c r="K297" i="14"/>
  <c r="M297" i="14"/>
  <c r="O297" i="14"/>
  <c r="Q297" i="14"/>
  <c r="V297" i="14"/>
  <c r="G300" i="14"/>
  <c r="M300" i="14" s="1"/>
  <c r="I300" i="14"/>
  <c r="K300" i="14"/>
  <c r="O300" i="14"/>
  <c r="Q300" i="14"/>
  <c r="V300" i="14"/>
  <c r="G303" i="14"/>
  <c r="I303" i="14"/>
  <c r="K303" i="14"/>
  <c r="M303" i="14"/>
  <c r="O303" i="14"/>
  <c r="Q303" i="14"/>
  <c r="V303" i="14"/>
  <c r="G306" i="14"/>
  <c r="I306" i="14"/>
  <c r="I305" i="14" s="1"/>
  <c r="K306" i="14"/>
  <c r="M306" i="14"/>
  <c r="O306" i="14"/>
  <c r="Q306" i="14"/>
  <c r="Q305" i="14" s="1"/>
  <c r="V306" i="14"/>
  <c r="G309" i="14"/>
  <c r="M309" i="14" s="1"/>
  <c r="I309" i="14"/>
  <c r="K309" i="14"/>
  <c r="K305" i="14" s="1"/>
  <c r="O309" i="14"/>
  <c r="Q309" i="14"/>
  <c r="V309" i="14"/>
  <c r="V305" i="14" s="1"/>
  <c r="G312" i="14"/>
  <c r="I312" i="14"/>
  <c r="K312" i="14"/>
  <c r="M312" i="14"/>
  <c r="O312" i="14"/>
  <c r="Q312" i="14"/>
  <c r="V312" i="14"/>
  <c r="G315" i="14"/>
  <c r="M315" i="14" s="1"/>
  <c r="I315" i="14"/>
  <c r="K315" i="14"/>
  <c r="O315" i="14"/>
  <c r="Q315" i="14"/>
  <c r="V315" i="14"/>
  <c r="G318" i="14"/>
  <c r="I318" i="14"/>
  <c r="K318" i="14"/>
  <c r="M318" i="14"/>
  <c r="O318" i="14"/>
  <c r="Q318" i="14"/>
  <c r="V318" i="14"/>
  <c r="G321" i="14"/>
  <c r="M321" i="14" s="1"/>
  <c r="I321" i="14"/>
  <c r="K321" i="14"/>
  <c r="O321" i="14"/>
  <c r="O305" i="14" s="1"/>
  <c r="Q321" i="14"/>
  <c r="V321" i="14"/>
  <c r="G324" i="14"/>
  <c r="I324" i="14"/>
  <c r="K324" i="14"/>
  <c r="M324" i="14"/>
  <c r="O324" i="14"/>
  <c r="Q324" i="14"/>
  <c r="V324" i="14"/>
  <c r="G328" i="14"/>
  <c r="M328" i="14" s="1"/>
  <c r="I328" i="14"/>
  <c r="K328" i="14"/>
  <c r="O328" i="14"/>
  <c r="Q328" i="14"/>
  <c r="V328" i="14"/>
  <c r="G330" i="14"/>
  <c r="I330" i="14"/>
  <c r="K330" i="14"/>
  <c r="M330" i="14"/>
  <c r="O330" i="14"/>
  <c r="Q330" i="14"/>
  <c r="V330" i="14"/>
  <c r="G345" i="14"/>
  <c r="V345" i="14"/>
  <c r="G346" i="14"/>
  <c r="I346" i="14"/>
  <c r="I345" i="14" s="1"/>
  <c r="K346" i="14"/>
  <c r="M346" i="14"/>
  <c r="O346" i="14"/>
  <c r="Q346" i="14"/>
  <c r="Q345" i="14" s="1"/>
  <c r="V346" i="14"/>
  <c r="G350" i="14"/>
  <c r="M350" i="14" s="1"/>
  <c r="I350" i="14"/>
  <c r="K350" i="14"/>
  <c r="K345" i="14" s="1"/>
  <c r="O350" i="14"/>
  <c r="O345" i="14" s="1"/>
  <c r="Q350" i="14"/>
  <c r="V350" i="14"/>
  <c r="G353" i="14"/>
  <c r="I353" i="14"/>
  <c r="K353" i="14"/>
  <c r="M353" i="14"/>
  <c r="O353" i="14"/>
  <c r="Q353" i="14"/>
  <c r="V353" i="14"/>
  <c r="G355" i="14"/>
  <c r="M355" i="14" s="1"/>
  <c r="I355" i="14"/>
  <c r="K355" i="14"/>
  <c r="O355" i="14"/>
  <c r="Q355" i="14"/>
  <c r="V355" i="14"/>
  <c r="G368" i="14"/>
  <c r="I368" i="14"/>
  <c r="K368" i="14"/>
  <c r="M368" i="14"/>
  <c r="O368" i="14"/>
  <c r="Q368" i="14"/>
  <c r="V368" i="14"/>
  <c r="G386" i="14"/>
  <c r="K386" i="14"/>
  <c r="O386" i="14"/>
  <c r="V386" i="14"/>
  <c r="G387" i="14"/>
  <c r="I387" i="14"/>
  <c r="I386" i="14" s="1"/>
  <c r="K387" i="14"/>
  <c r="M387" i="14"/>
  <c r="M386" i="14" s="1"/>
  <c r="O387" i="14"/>
  <c r="Q387" i="14"/>
  <c r="Q386" i="14" s="1"/>
  <c r="V387" i="14"/>
  <c r="G392" i="14"/>
  <c r="K392" i="14"/>
  <c r="O392" i="14"/>
  <c r="V392" i="14"/>
  <c r="G393" i="14"/>
  <c r="I393" i="14"/>
  <c r="I392" i="14" s="1"/>
  <c r="K393" i="14"/>
  <c r="M393" i="14"/>
  <c r="M392" i="14" s="1"/>
  <c r="O393" i="14"/>
  <c r="Q393" i="14"/>
  <c r="Q392" i="14" s="1"/>
  <c r="V393" i="14"/>
  <c r="K397" i="14"/>
  <c r="G398" i="14"/>
  <c r="I398" i="14"/>
  <c r="I397" i="14" s="1"/>
  <c r="K398" i="14"/>
  <c r="M398" i="14"/>
  <c r="O398" i="14"/>
  <c r="Q398" i="14"/>
  <c r="Q397" i="14" s="1"/>
  <c r="V398" i="14"/>
  <c r="G404" i="14"/>
  <c r="G397" i="14" s="1"/>
  <c r="I404" i="14"/>
  <c r="K404" i="14"/>
  <c r="O404" i="14"/>
  <c r="O397" i="14" s="1"/>
  <c r="Q404" i="14"/>
  <c r="V404" i="14"/>
  <c r="V397" i="14" s="1"/>
  <c r="G411" i="14"/>
  <c r="I411" i="14"/>
  <c r="K411" i="14"/>
  <c r="M411" i="14"/>
  <c r="O411" i="14"/>
  <c r="Q411" i="14"/>
  <c r="V411" i="14"/>
  <c r="G415" i="14"/>
  <c r="I415" i="14"/>
  <c r="I414" i="14" s="1"/>
  <c r="K415" i="14"/>
  <c r="M415" i="14"/>
  <c r="O415" i="14"/>
  <c r="Q415" i="14"/>
  <c r="Q414" i="14" s="1"/>
  <c r="V415" i="14"/>
  <c r="G417" i="14"/>
  <c r="G414" i="14" s="1"/>
  <c r="I417" i="14"/>
  <c r="K417" i="14"/>
  <c r="K414" i="14" s="1"/>
  <c r="O417" i="14"/>
  <c r="Q417" i="14"/>
  <c r="V417" i="14"/>
  <c r="V414" i="14" s="1"/>
  <c r="G419" i="14"/>
  <c r="I419" i="14"/>
  <c r="K419" i="14"/>
  <c r="M419" i="14"/>
  <c r="O419" i="14"/>
  <c r="Q419" i="14"/>
  <c r="V419" i="14"/>
  <c r="G421" i="14"/>
  <c r="M421" i="14" s="1"/>
  <c r="I421" i="14"/>
  <c r="K421" i="14"/>
  <c r="O421" i="14"/>
  <c r="Q421" i="14"/>
  <c r="V421" i="14"/>
  <c r="G423" i="14"/>
  <c r="I423" i="14"/>
  <c r="K423" i="14"/>
  <c r="M423" i="14"/>
  <c r="O423" i="14"/>
  <c r="Q423" i="14"/>
  <c r="V423" i="14"/>
  <c r="G426" i="14"/>
  <c r="M426" i="14" s="1"/>
  <c r="I426" i="14"/>
  <c r="K426" i="14"/>
  <c r="O426" i="14"/>
  <c r="O414" i="14" s="1"/>
  <c r="Q426" i="14"/>
  <c r="V426" i="14"/>
  <c r="AE429" i="14"/>
  <c r="AF429" i="14"/>
  <c r="G42" i="13"/>
  <c r="BA24" i="13"/>
  <c r="BA19" i="13"/>
  <c r="BA17" i="13"/>
  <c r="BA16" i="13"/>
  <c r="BA15" i="13"/>
  <c r="G9" i="13"/>
  <c r="AF42" i="13" s="1"/>
  <c r="I9" i="13"/>
  <c r="K9" i="13"/>
  <c r="K8" i="13" s="1"/>
  <c r="M9" i="13"/>
  <c r="M8" i="13" s="1"/>
  <c r="O9" i="13"/>
  <c r="O8" i="13" s="1"/>
  <c r="Q9" i="13"/>
  <c r="V9" i="13"/>
  <c r="V8" i="13" s="1"/>
  <c r="G14" i="13"/>
  <c r="I14" i="13"/>
  <c r="K14" i="13"/>
  <c r="M14" i="13"/>
  <c r="O14" i="13"/>
  <c r="Q14" i="13"/>
  <c r="V14" i="13"/>
  <c r="G22" i="13"/>
  <c r="M22" i="13" s="1"/>
  <c r="I22" i="13"/>
  <c r="I8" i="13" s="1"/>
  <c r="K22" i="13"/>
  <c r="O22" i="13"/>
  <c r="Q22" i="13"/>
  <c r="V22" i="13"/>
  <c r="G29" i="13"/>
  <c r="M29" i="13" s="1"/>
  <c r="I29" i="13"/>
  <c r="K29" i="13"/>
  <c r="O29" i="13"/>
  <c r="Q29" i="13"/>
  <c r="V29" i="13"/>
  <c r="G33" i="13"/>
  <c r="M33" i="13" s="1"/>
  <c r="I33" i="13"/>
  <c r="K33" i="13"/>
  <c r="O33" i="13"/>
  <c r="Q33" i="13"/>
  <c r="V33" i="13"/>
  <c r="G37" i="13"/>
  <c r="I37" i="13"/>
  <c r="K37" i="13"/>
  <c r="M37" i="13"/>
  <c r="O37" i="13"/>
  <c r="Q37" i="13"/>
  <c r="Q8" i="13" s="1"/>
  <c r="V37" i="13"/>
  <c r="AE42" i="13"/>
  <c r="G34" i="12"/>
  <c r="BA21" i="12"/>
  <c r="BA13" i="12"/>
  <c r="BA10" i="12"/>
  <c r="I8" i="12"/>
  <c r="G9" i="12"/>
  <c r="G8" i="12" s="1"/>
  <c r="I9" i="12"/>
  <c r="K9" i="12"/>
  <c r="K8" i="12" s="1"/>
  <c r="O9" i="12"/>
  <c r="Q9" i="12"/>
  <c r="Q8" i="12" s="1"/>
  <c r="V9" i="12"/>
  <c r="V8" i="12" s="1"/>
  <c r="G17" i="12"/>
  <c r="M17" i="12" s="1"/>
  <c r="I17" i="12"/>
  <c r="K17" i="12"/>
  <c r="O17" i="12"/>
  <c r="O8" i="12" s="1"/>
  <c r="Q17" i="12"/>
  <c r="V17" i="12"/>
  <c r="G24" i="12"/>
  <c r="I24" i="12"/>
  <c r="K24" i="12"/>
  <c r="M24" i="12"/>
  <c r="O24" i="12"/>
  <c r="Q24" i="12"/>
  <c r="V24" i="12"/>
  <c r="G29" i="12"/>
  <c r="I29" i="12"/>
  <c r="K29" i="12"/>
  <c r="M29" i="12"/>
  <c r="O29" i="12"/>
  <c r="Q29" i="12"/>
  <c r="V29" i="12"/>
  <c r="AE34" i="12"/>
  <c r="I20" i="1"/>
  <c r="I19" i="1"/>
  <c r="I18" i="1"/>
  <c r="I17" i="1"/>
  <c r="I16" i="1"/>
  <c r="I93" i="1"/>
  <c r="J92" i="1" s="1"/>
  <c r="F48" i="1"/>
  <c r="G23" i="1" s="1"/>
  <c r="G48" i="1"/>
  <c r="G25" i="1" s="1"/>
  <c r="A25" i="1" s="1"/>
  <c r="H47" i="1"/>
  <c r="I47" i="1" s="1"/>
  <c r="H46" i="1"/>
  <c r="I46" i="1" s="1"/>
  <c r="H43" i="1"/>
  <c r="I43" i="1" s="1"/>
  <c r="H42" i="1"/>
  <c r="I42" i="1" s="1"/>
  <c r="H41" i="1"/>
  <c r="I41" i="1" s="1"/>
  <c r="H40" i="1"/>
  <c r="H39" i="1"/>
  <c r="I39" i="1" s="1"/>
  <c r="I48" i="1" s="1"/>
  <c r="J28" i="1"/>
  <c r="J26" i="1"/>
  <c r="G38" i="1"/>
  <c r="F38" i="1"/>
  <c r="J23" i="1"/>
  <c r="J24" i="1"/>
  <c r="J25" i="1"/>
  <c r="J27" i="1"/>
  <c r="E24" i="1"/>
  <c r="E26" i="1"/>
  <c r="J63" i="1" l="1"/>
  <c r="J72" i="1"/>
  <c r="J81" i="1"/>
  <c r="J90" i="1"/>
  <c r="J69" i="1"/>
  <c r="J78" i="1"/>
  <c r="J87" i="1"/>
  <c r="J66" i="1"/>
  <c r="J75" i="1"/>
  <c r="J84" i="1"/>
  <c r="H45" i="1"/>
  <c r="I45" i="1" s="1"/>
  <c r="G26" i="1"/>
  <c r="A26" i="1"/>
  <c r="A23" i="1"/>
  <c r="G28" i="1"/>
  <c r="M64" i="17"/>
  <c r="M28" i="17"/>
  <c r="G64" i="17"/>
  <c r="AF80" i="17"/>
  <c r="M42" i="17"/>
  <c r="M35" i="17" s="1"/>
  <c r="M12" i="16"/>
  <c r="M82" i="16"/>
  <c r="M72" i="16" s="1"/>
  <c r="M66" i="16"/>
  <c r="M65" i="16" s="1"/>
  <c r="M30" i="16"/>
  <c r="M152" i="15"/>
  <c r="M15" i="15"/>
  <c r="G34" i="15"/>
  <c r="G31" i="15"/>
  <c r="M345" i="14"/>
  <c r="M305" i="14"/>
  <c r="M80" i="14"/>
  <c r="M290" i="14"/>
  <c r="M45" i="14"/>
  <c r="M216" i="14"/>
  <c r="M157" i="14"/>
  <c r="M101" i="14"/>
  <c r="G305" i="14"/>
  <c r="M417" i="14"/>
  <c r="M414" i="14" s="1"/>
  <c r="M294" i="14"/>
  <c r="M242" i="14"/>
  <c r="M238" i="14" s="1"/>
  <c r="M190" i="14"/>
  <c r="M189" i="14" s="1"/>
  <c r="M173" i="14"/>
  <c r="M172" i="14" s="1"/>
  <c r="M74" i="14"/>
  <c r="M61" i="14" s="1"/>
  <c r="M30" i="14"/>
  <c r="M8" i="14" s="1"/>
  <c r="G80" i="14"/>
  <c r="G176" i="14"/>
  <c r="G281" i="14"/>
  <c r="G263" i="14"/>
  <c r="G157" i="14"/>
  <c r="G138" i="14"/>
  <c r="M404" i="14"/>
  <c r="M397" i="14" s="1"/>
  <c r="G8" i="13"/>
  <c r="AF34" i="12"/>
  <c r="M9" i="12"/>
  <c r="M8" i="12" s="1"/>
  <c r="I21" i="1"/>
  <c r="J64" i="1"/>
  <c r="J67" i="1"/>
  <c r="J70" i="1"/>
  <c r="J73" i="1"/>
  <c r="J76" i="1"/>
  <c r="J79" i="1"/>
  <c r="J82" i="1"/>
  <c r="J85" i="1"/>
  <c r="J88" i="1"/>
  <c r="J91" i="1"/>
  <c r="J65" i="1"/>
  <c r="J68" i="1"/>
  <c r="J71" i="1"/>
  <c r="J74" i="1"/>
  <c r="J77" i="1"/>
  <c r="J80" i="1"/>
  <c r="J83" i="1"/>
  <c r="J86" i="1"/>
  <c r="J89" i="1"/>
  <c r="J46" i="1"/>
  <c r="J42" i="1"/>
  <c r="J39" i="1"/>
  <c r="J48" i="1" s="1"/>
  <c r="J45" i="1"/>
  <c r="J43" i="1"/>
  <c r="J47" i="1"/>
  <c r="J44" i="1"/>
  <c r="J41" i="1"/>
  <c r="H48" i="1"/>
  <c r="J93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<sst xmlns="http://schemas.openxmlformats.org/spreadsheetml/2006/main" count="3020" uniqueCount="794">
  <si>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</si>
  <si>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</si>
  <si>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</si>
  <si>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</si>
  <si>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</si>
  <si>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</si>
  <si>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</si>
  <si>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</si>
  <si>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</si>
  <si>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</si>
  <si>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</si>
  <si>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</si>
  <si>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</si>
  <si>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</si>
  <si>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</si>
  <si>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</si>
  <si>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</si>
  <si>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</si>
  <si>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</si>
  <si>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</si>
  <si>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</si>
  <si>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</si>
  <si>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</si>
  <si>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</si>
  <si>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</si>
  <si>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</si>
  <si>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</si>
  <si>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</si>
  <si>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</si>
  <si>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</si>
  <si>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</si>
  <si>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</si>
  <si>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</si>
  <si>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</si>
  <si>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</si>
  <si>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</si>
  <si>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</si>
  <si>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</si>
  <si>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</si>
  <si>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</si>
  <si>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</si>
  <si>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</si>
  <si>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</si>
  <si>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20220602</t>
  </si>
  <si>
    <t>Dekontaminační zařízení Nemocnice Krnov</t>
  </si>
  <si>
    <t>Stavba</t>
  </si>
  <si>
    <t>Stavební objekt</t>
  </si>
  <si>
    <t>1</t>
  </si>
  <si>
    <t>Dekontaminační zařízení nemocnice Krnov</t>
  </si>
  <si>
    <t>01</t>
  </si>
  <si>
    <t>02</t>
  </si>
  <si>
    <t>03</t>
  </si>
  <si>
    <t>Stavební práce</t>
  </si>
  <si>
    <t>04</t>
  </si>
  <si>
    <t>Elektroinstalace</t>
  </si>
  <si>
    <t>05</t>
  </si>
  <si>
    <t>ZTI</t>
  </si>
  <si>
    <t>06</t>
  </si>
  <si>
    <t>Vzduchotechnika</t>
  </si>
  <si>
    <t>Celkem za stavbu</t>
  </si>
  <si>
    <t>CZK</t>
  </si>
  <si>
    <t>#POPS</t>
  </si>
  <si>
    <t>Popis stavby: 20220602 - Dekontaminační zařízení Nemocnice Krnov</t>
  </si>
  <si>
    <t>#POPO</t>
  </si>
  <si>
    <t>Popis objektu: 1 - Dekontaminační zařízení nemocnice Krnov</t>
  </si>
  <si>
    <t>#POPR</t>
  </si>
  <si>
    <t>Popis rozpočtu: 01 - Vedlejší náklady</t>
  </si>
  <si>
    <t>Popis rozpočtu: 02 - Ostatní náklady</t>
  </si>
  <si>
    <t>Popis rozpočtu: 03 - Stavební práce</t>
  </si>
  <si>
    <t>Popis rozpočtu: 04 - Elektroinstalace</t>
  </si>
  <si>
    <t>Popis rozpočtu: 05 - ZTI</t>
  </si>
  <si>
    <t>Popis rozpočtu: 06 - Vzduchotechnika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</si>
  <si>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</si>
  <si>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</si>
  <si>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</si>
  <si>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</si>
  <si>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</si>
  <si>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</si>
  <si>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</si>
  <si>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</si>
  <si>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</si>
  <si>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</si>
  <si>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</si>
  <si>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</si>
  <si>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</si>
  <si>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</si>
  <si>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</si>
  <si>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</si>
  <si>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</si>
  <si>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</si>
  <si>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</si>
  <si>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</si>
  <si>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</si>
  <si>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</si>
  <si>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</si>
  <si>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</si>
  <si>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</si>
  <si>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</si>
  <si>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</si>
  <si>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</si>
  <si>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711</t>
  </si>
  <si>
    <t>Izolace proti vodě</t>
  </si>
  <si>
    <t>713</t>
  </si>
  <si>
    <t>Izolace tepelné</t>
  </si>
  <si>
    <t>722</t>
  </si>
  <si>
    <t>Vnitřní vodovod</t>
  </si>
  <si>
    <t>733</t>
  </si>
  <si>
    <t>Rozvod potrubí</t>
  </si>
  <si>
    <t>734</t>
  </si>
  <si>
    <t>Armatury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</si>
  <si>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</si>
  <si>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</si>
  <si>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</si>
  <si>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</si>
  <si>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</si>
  <si>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</si>
  <si>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</si>
  <si>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</si>
  <si>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777</t>
  </si>
  <si>
    <t>Podlahy ze syntetických hmot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</si>
  <si>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</si>
  <si>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</si>
  <si>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</si>
  <si>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</si>
  <si>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</si>
  <si>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</si>
  <si>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</si>
  <si>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</si>
  <si>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</si>
  <si>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</si>
  <si>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</si>
  <si>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</si>
  <si>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</si>
  <si>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</si>
  <si>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</si>
  <si>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</si>
  <si>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</si>
  <si>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</si>
  <si>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</si>
  <si>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</si>
  <si>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</si>
  <si>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</si>
  <si>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</si>
  <si>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</si>
  <si>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</si>
  <si>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</si>
  <si>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</si>
  <si>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</si>
  <si>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</si>
  <si>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</si>
  <si>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</si>
  <si>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</si>
  <si>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</si>
  <si>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</si>
  <si>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</si>
  <si>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</si>
  <si>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</si>
  <si>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</si>
  <si>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</si>
  <si>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</si>
  <si>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</si>
  <si>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</si>
  <si>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</si>
  <si>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991000001RZ1</t>
  </si>
  <si>
    <t>Vybudování zařízení staveniště</t>
  </si>
  <si>
    <t>kpl</t>
  </si>
  <si>
    <t>Vlastní</t>
  </si>
  <si>
    <t>Indiv</t>
  </si>
  <si>
    <t>Práce</t>
  </si>
  <si>
    <t>POL1_1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</si>
  <si>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</si>
  <si>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</si>
  <si>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</si>
  <si>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</si>
  <si>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vodou).</t>
  </si>
  <si>
    <t>Oplocení staveniště výšky 1,8 m, délky 45 m vč. brány a označení staveniště</t>
  </si>
  <si>
    <t>VV</t>
  </si>
  <si>
    <t>SPU</t>
  </si>
  <si>
    <t>991000002RZ1</t>
  </si>
  <si>
    <t>Provoz zařízení staveniště</t>
  </si>
  <si>
    <t>Náklady na vybavení zařízení staveniště.</t>
  </si>
  <si>
    <t>Náklady na spotřebované energie provozem zařízení staveniště.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</si>
  <si>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</si>
  <si>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</si>
  <si>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</si>
  <si>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stavu.</t>
  </si>
  <si>
    <t>991000006RZ1</t>
  </si>
  <si>
    <t>Opatření z hlediska BOZP na staveništi</t>
  </si>
  <si>
    <t>POL1_0</t>
  </si>
  <si>
    <t>- dle požadavků a podmínek plánu BOZP na staveništi</t>
  </si>
  <si>
    <t>SUM</t>
  </si>
  <si>
    <t>END</t>
  </si>
  <si>
    <t>999000002RZ1</t>
  </si>
  <si>
    <t>Dokumentace skutečného provedení stavby, dle obchodních podmínek</t>
  </si>
  <si>
    <t>kompl</t>
  </si>
  <si>
    <t>tištěna + digitální podoba ( .dwg, .dxf ) v počtu a formátech dle SoD.</t>
  </si>
  <si>
    <t>Vypracování DOKUMENTACE SKUTEČNÉHO PROVEDENÍ STAVBY</t>
  </si>
  <si>
    <t>999000002RZ2</t>
  </si>
  <si>
    <t>Kompletační činnost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</si>
  <si>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</si>
  <si>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</si>
  <si>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</si>
  <si>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</si>
  <si>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999000002RZ3</t>
  </si>
  <si>
    <t>Ochrana stávajících inženýrských sítí</t>
  </si>
  <si>
    <t>Ochrana stávajících inženýrských sítí na staveništi.</t>
  </si>
  <si>
    <t>Náklady na přezkoumání podkladů objednatele o stavu inženýrských sítí probíhajících staveništěm nebo dotčenými stavbou i mimo území staveniště.</t>
  </si>
  <si>
    <t>Vytýčení jejich skutečné trasy dle podmínek správců sítí v dokladové části.</t>
  </si>
  <si>
    <t>Zajištění aktualizace vyjádření správců sítí v případě ukončení platnosti vyjádření.</t>
  </si>
  <si>
    <t>999000002RZ4</t>
  </si>
  <si>
    <t>Vypracování zhotovitelské REALIZAČNÍ a VÝROBNÍ, projektové dokumentace dle obchodních podmínek</t>
  </si>
  <si>
    <t>dle požadavků PD a SOD</t>
  </si>
  <si>
    <t>999000002RZ5</t>
  </si>
  <si>
    <t>Koordinace stavebních a technologických dodávek</t>
  </si>
  <si>
    <t>999000002RZ6</t>
  </si>
  <si>
    <t>Náklady na podrobnou fotodokumentaci</t>
  </si>
  <si>
    <t>průběhu stavby a pasport současného stavu</t>
  </si>
  <si>
    <t>kompletní dokladová část dle SoD (revize, atesty, certifikáty, prohlášení o shodě) pro předání a převzetí dokončeného díla</t>
  </si>
  <si>
    <t>122201109R00</t>
  </si>
  <si>
    <t>Příplatek za lepivost - odkopávky v hor. 3</t>
  </si>
  <si>
    <t>m3</t>
  </si>
  <si>
    <t>RTS 22/ I</t>
  </si>
  <si>
    <t>0,6*1*14,65</t>
  </si>
  <si>
    <t>0,2*39,41</t>
  </si>
  <si>
    <t>139711101RT3</t>
  </si>
  <si>
    <t>Vykopávka v uzavřených prostorách v hor.1-4, hornina 3</t>
  </si>
  <si>
    <t>161101101R00</t>
  </si>
  <si>
    <t>Svislé přemístění výkopku z hor.1-4 do 2,5 m</t>
  </si>
  <si>
    <t>162201102R00</t>
  </si>
  <si>
    <t>Vodorovné přemístění výkopku z hor.1-4 do 50 m</t>
  </si>
  <si>
    <t>162701105R00</t>
  </si>
  <si>
    <t>Vodorovné přemístění výkopku z hor.1-4 do 10000 m</t>
  </si>
  <si>
    <t>-2,93</t>
  </si>
  <si>
    <t>167101101R00</t>
  </si>
  <si>
    <t>Nakládání výkopku z hor.1-4 v množství do 100 m3</t>
  </si>
  <si>
    <t>171204113RZ1</t>
  </si>
  <si>
    <t>Veškeré náklady zhotovitele spojené s odvozem a, likvidací výkopku</t>
  </si>
  <si>
    <t>v souladu se zákonem č. 185/2001 Sb. v platném znění.</t>
  </si>
  <si>
    <t>V položce je zahrnuto naložení, svislý a vodorovný přesun včetně likvidace výkopku v souladu se zákonem o odpadech dle technologie a místa určených zhotovitem, včetně poplatků za uložení.</t>
  </si>
  <si>
    <t>174101102R00</t>
  </si>
  <si>
    <t>Zásyp ruční se zhutněním</t>
  </si>
  <si>
    <t>0,6*1*14,65-0,4*1*14,65</t>
  </si>
  <si>
    <t>271571111R00</t>
  </si>
  <si>
    <t>Polštář základu ze štěrkopísku tříděného</t>
  </si>
  <si>
    <t>0,1*42,7</t>
  </si>
  <si>
    <t>273311116R00</t>
  </si>
  <si>
    <t>Beton základ. desek prostý z cem. portlad. C 16/20</t>
  </si>
  <si>
    <t>podkladní mazanina</t>
  </si>
  <si>
    <t>0,1*39,41</t>
  </si>
  <si>
    <t>274272150RT3</t>
  </si>
  <si>
    <t>Zdivo základové z bednicích tvárnic, tl. 40 cm, výplň tvárnic betonem C 16/20</t>
  </si>
  <si>
    <t>m2</t>
  </si>
  <si>
    <t>0,75*(5,25+5,5+0,9+3)</t>
  </si>
  <si>
    <t>274361821R00</t>
  </si>
  <si>
    <t>Výztuž základ. pasů z betonářské oceli 10505 (R)</t>
  </si>
  <si>
    <t>t</t>
  </si>
  <si>
    <t>R10 vodorovně : 2*2*(5,25+5,5+0,9+3)*1,2*0,000617</t>
  </si>
  <si>
    <t>R10 svisle : 2*0,75*30*0,000617</t>
  </si>
  <si>
    <t>R10 napojení : 1*4*2*0,000617</t>
  </si>
  <si>
    <t>310236241R00</t>
  </si>
  <si>
    <t>Zazdívka otvorů pl. 0,09 m2 cihlami, tl. zdi 30 cm</t>
  </si>
  <si>
    <t>kus</t>
  </si>
  <si>
    <t>zazdívka stropních nosníků</t>
  </si>
  <si>
    <t>5</t>
  </si>
  <si>
    <t>311231116R00</t>
  </si>
  <si>
    <t>Zdivo nosné cihelné z CP 29 P15 na MC 10</t>
  </si>
  <si>
    <t>lokální opravy</t>
  </si>
  <si>
    <t>1,5</t>
  </si>
  <si>
    <t>311238114R00</t>
  </si>
  <si>
    <t>Zdivo POROTHERM 24 P+D P15 na MC 10, tl. 240 mm</t>
  </si>
  <si>
    <t>4,5*(5,25+8,5+0,9)</t>
  </si>
  <si>
    <t>-(1*1,5+1,8*2,55*2)</t>
  </si>
  <si>
    <t>317168131RT2</t>
  </si>
  <si>
    <t>Překlad POROTHERM 7 vysoký 70x238x1250 mm, pro orientované uložení</t>
  </si>
  <si>
    <t>317168135RT2</t>
  </si>
  <si>
    <t>Překlad POROTHERM 7 vysoký 70x238x2250 mm, pro orientované uložení</t>
  </si>
  <si>
    <t>2*3</t>
  </si>
  <si>
    <t>413941123RT2</t>
  </si>
  <si>
    <t>Osazení válcovaných nosníků ve stropech č. 14 - 22, včetně dodávky profilu I č. 14</t>
  </si>
  <si>
    <t>I14 : 0,0143*(5,3*3+4,9*2)</t>
  </si>
  <si>
    <t>416022121R00</t>
  </si>
  <si>
    <t>Podhledy SDK,ocel.dvouúrov.křížový rošt,1x RB 12,5</t>
  </si>
  <si>
    <t>39,41</t>
  </si>
  <si>
    <t>417321315R00</t>
  </si>
  <si>
    <t>Ztužující pásy a věnce z betonu železového C 20/25</t>
  </si>
  <si>
    <t>XC1</t>
  </si>
  <si>
    <t>0,25*0,25*(5,25+5,5+0,65+3)</t>
  </si>
  <si>
    <t>417351115R00</t>
  </si>
  <si>
    <t>Bednění ztužujících pásů a věnců - zřízení</t>
  </si>
  <si>
    <t>0,25*(5,25+8,5+0,65+3+5+5+0,65+3,25)</t>
  </si>
  <si>
    <t>417351116R00</t>
  </si>
  <si>
    <t>Bednění ztužujících pásů a věnců - odstranění</t>
  </si>
  <si>
    <t>417361821R00</t>
  </si>
  <si>
    <t>Výztuž ztužujících pásů a věnců z oceli 10505(R)</t>
  </si>
  <si>
    <t>R12 : 4*(5,25+5,5+0,9+3,25)*1,2*0,000888</t>
  </si>
  <si>
    <t>R6 : 0,8*60*0,000222</t>
  </si>
  <si>
    <t>610472911RZ1</t>
  </si>
  <si>
    <t>Vyrovnání podkladu stěrkou včetně síťoviny</t>
  </si>
  <si>
    <t>- stávající stěny v interiéru dekontaminační místnosti</t>
  </si>
  <si>
    <t>- nové stěny</t>
  </si>
  <si>
    <t>stávající : 4*(8,25+4,35)</t>
  </si>
  <si>
    <t>nové in : 4*(5+0,65+8,25)</t>
  </si>
  <si>
    <t>nové ex : 4,3*(5,25+8,5+0,65)</t>
  </si>
  <si>
    <t>611323042RZ1</t>
  </si>
  <si>
    <t>Penetrace podkladu</t>
  </si>
  <si>
    <t>pod omítky</t>
  </si>
  <si>
    <t>stávající : 4*(8,25+4,35)*2</t>
  </si>
  <si>
    <t>612409991R00</t>
  </si>
  <si>
    <t>Začištění omítek kolem oken,dveří apod.</t>
  </si>
  <si>
    <t>m</t>
  </si>
  <si>
    <t>2*(1+1,5)</t>
  </si>
  <si>
    <t>2*(2*2,55+1,8)</t>
  </si>
  <si>
    <t>612421615R00</t>
  </si>
  <si>
    <t>Omítka vnitřní zdiva, MVC, hrubá zatřená</t>
  </si>
  <si>
    <t>dorovnání stávajících stěn</t>
  </si>
  <si>
    <t>612421637R00</t>
  </si>
  <si>
    <t>Omítka vnitřní zdiva, MVC, štuková</t>
  </si>
  <si>
    <t>613473116RZ1</t>
  </si>
  <si>
    <t>Rohovníky, dodávka a montáž</t>
  </si>
  <si>
    <t>do výšky 2 m -  na ostré rohy a u dveří</t>
  </si>
  <si>
    <t>výstražné šrafování - černá/žlutá</t>
  </si>
  <si>
    <t>7*2</t>
  </si>
  <si>
    <t>622903111R00</t>
  </si>
  <si>
    <t>Očištění omítek kartáči ručně</t>
  </si>
  <si>
    <t>očištění zdiva a omítek</t>
  </si>
  <si>
    <t>631315621RZ1</t>
  </si>
  <si>
    <t>Mazanina betonová tl. 12 - 25cm C 20/25, z betonu prostého</t>
  </si>
  <si>
    <t>XC2 - železobetonová podlahová deska s únosností min. 2 t, vysoký požadavek na rovinatost pro osazení dekontaminačního stroje</t>
  </si>
  <si>
    <t>deska : 0,25*39,41</t>
  </si>
  <si>
    <t>dobetonování styku podlaha/stěna : 0,1*0,25*14,65</t>
  </si>
  <si>
    <t>631316111R00</t>
  </si>
  <si>
    <t>Povrchový vsyp na betonové podlahy, bez hlazení</t>
  </si>
  <si>
    <t>protiskluzná úprava podlahy</t>
  </si>
  <si>
    <t>631319761R00</t>
  </si>
  <si>
    <t>Pripl prehlaz povrchu</t>
  </si>
  <si>
    <t>RTS 12/ II</t>
  </si>
  <si>
    <t>0,25*39,41</t>
  </si>
  <si>
    <t>631319771R00</t>
  </si>
  <si>
    <t>Pripl strzeni povrchu</t>
  </si>
  <si>
    <t>631361921RT8</t>
  </si>
  <si>
    <t>Výztuž mazanin svařovanou sítí, průměr drátu  8,0, oka 100/100 mm KY81</t>
  </si>
  <si>
    <t>39,41*2*1,3*0,00799</t>
  </si>
  <si>
    <t>641960000R00</t>
  </si>
  <si>
    <t>Těsnění spár otvorových prvků PU pěnou</t>
  </si>
  <si>
    <t>2*3+2*1,5</t>
  </si>
  <si>
    <t>2*1,5*2*1</t>
  </si>
  <si>
    <t>641991720RZ1</t>
  </si>
  <si>
    <t>Osaz rámů oken z plastů 1,5 m2 na MPP, včetně osazení okenních křídel a seřízení</t>
  </si>
  <si>
    <t>641991721RZ1</t>
  </si>
  <si>
    <t>Osaz rámů oken z plastů nad 4m2 na MPP, včetně osazení okenních křídel a seřízení</t>
  </si>
  <si>
    <t>648991111RT3</t>
  </si>
  <si>
    <t>Osazení parapet.desek plast. a lamin. š. do 20cm, včetně dodávky plastové parapetní desky š. 150 mm</t>
  </si>
  <si>
    <t>1,5+3</t>
  </si>
  <si>
    <t>941955004R00</t>
  </si>
  <si>
    <t>Lešení lehké pomocné, výška podlahy do 3,5 m</t>
  </si>
  <si>
    <t>58</t>
  </si>
  <si>
    <t>952901110R00</t>
  </si>
  <si>
    <t>Čištění mytím vnějších ploch oken a dveří</t>
  </si>
  <si>
    <t>nová okna a dveře</t>
  </si>
  <si>
    <t>3*1,5+1*1,5</t>
  </si>
  <si>
    <t>2*1,8*2,55</t>
  </si>
  <si>
    <t>952901411R00</t>
  </si>
  <si>
    <t>Vyčištění ostatních objektů</t>
  </si>
  <si>
    <t>dekontaminační místnost : 39,41</t>
  </si>
  <si>
    <t>952902110R00</t>
  </si>
  <si>
    <t>Čištění zametáním v místnostech a chodbách</t>
  </si>
  <si>
    <t>úklid dotčené části skladu odpadů</t>
  </si>
  <si>
    <t>sklad odpadů : 150</t>
  </si>
  <si>
    <t>961044111R00</t>
  </si>
  <si>
    <t>Bourání základů z betonu prostého</t>
  </si>
  <si>
    <t>R : 1,5</t>
  </si>
  <si>
    <t>965042141RT2</t>
  </si>
  <si>
    <t>Bourání mazanin betonových tl. 10 cm, nad 4 m2, ručně tl. mazaniny 8 - 10 cm</t>
  </si>
  <si>
    <t>43,4*0,1</t>
  </si>
  <si>
    <t>965042241RT2</t>
  </si>
  <si>
    <t>Bourání mazanin betonových tl. nad 10 cm, nad 4 m2, ručně tl. mazaniny 15 - 20 cm</t>
  </si>
  <si>
    <t>43,4*0,2</t>
  </si>
  <si>
    <t>965049112RT2</t>
  </si>
  <si>
    <t>Příplatek, bourání mazanin se svař.síťí nad 10 cm, oboustranná výztuž svařovanou sítí</t>
  </si>
  <si>
    <t>968061125R00</t>
  </si>
  <si>
    <t>Vyvěšení dřevěných dveřních křídel pl. do 2 m2</t>
  </si>
  <si>
    <t>968062455R00</t>
  </si>
  <si>
    <t>Vybourání dřevěných dveřních zárubní pl. do 2 m2</t>
  </si>
  <si>
    <t>vč. dveřních prahů</t>
  </si>
  <si>
    <t>0,8*2,05</t>
  </si>
  <si>
    <t>968071112R00</t>
  </si>
  <si>
    <t>Vyvěšení, zavěšení kovových křídel oken pl. 1,5 m2</t>
  </si>
  <si>
    <t>968072247R00</t>
  </si>
  <si>
    <t>Vybourání kovových rámů oken jednod. nad 4 m2</t>
  </si>
  <si>
    <t>3*1,5</t>
  </si>
  <si>
    <t>970251200R00</t>
  </si>
  <si>
    <t>Řezání železobetonu hl. řezu 200 mm</t>
  </si>
  <si>
    <t>- vyřezání po obvodu nové místnosti</t>
  </si>
  <si>
    <t>5,3+5,6+0,65+2,95</t>
  </si>
  <si>
    <t>971042121R00</t>
  </si>
  <si>
    <t>Vrtání otvorů, zdi betonové, do 3 cm, hl. do 15 cm</t>
  </si>
  <si>
    <t>základy : 8</t>
  </si>
  <si>
    <t>973031324R00</t>
  </si>
  <si>
    <t>Vysekání kapes zeď cihel. MVC, pl. 0,1m2, hl. 15cm</t>
  </si>
  <si>
    <t>pro stropní nosníky</t>
  </si>
  <si>
    <t>973031334R00</t>
  </si>
  <si>
    <t>Vysekání kapes zeď cih, MVC pl. 0,16 m2, hl. 15 cm</t>
  </si>
  <si>
    <t>kapsy pro navázání nového zdiva</t>
  </si>
  <si>
    <t>10</t>
  </si>
  <si>
    <t>978013191R00</t>
  </si>
  <si>
    <t>Otlučení omítek vnitřních stěn v rozsahu do 100 %</t>
  </si>
  <si>
    <t>999281105R00</t>
  </si>
  <si>
    <t>Přesun hmot pro opravy a údržbu do výšky 6 m</t>
  </si>
  <si>
    <t>711140101R00</t>
  </si>
  <si>
    <t>Odstr.izolace proti vlhk.vodor. pásy přitav.,1vrst</t>
  </si>
  <si>
    <t>POL1_7</t>
  </si>
  <si>
    <t>43,4</t>
  </si>
  <si>
    <t>711141559RT2</t>
  </si>
  <si>
    <t>Izolace proti vlhk. vodorovná pásy přitavením, 2 vrstvy - materiál ve specifikaci</t>
  </si>
  <si>
    <t>711142559RT2</t>
  </si>
  <si>
    <t>Izolace proti vlhkosti svislá pásy přitavením, 2 vrstvy - materiál ve specifikaci</t>
  </si>
  <si>
    <t>stěny : 0,4*(8,55*2+5,3*2)</t>
  </si>
  <si>
    <t>711212111R00</t>
  </si>
  <si>
    <t>Penetrace podkladu nátěrem</t>
  </si>
  <si>
    <t>včetně dodávky penetrace</t>
  </si>
  <si>
    <t>podlaha : 43,4</t>
  </si>
  <si>
    <t>998711201R00</t>
  </si>
  <si>
    <t>Přesun hmot pro izolace proti vodě, výšky do 6 m</t>
  </si>
  <si>
    <t>POL1_1002</t>
  </si>
  <si>
    <t>62832950</t>
  </si>
  <si>
    <t>Pás asfaltovaný VEDABIT V60 S35 mineral 3,5 mm</t>
  </si>
  <si>
    <t>SPCM</t>
  </si>
  <si>
    <t>RTS 15/ I</t>
  </si>
  <si>
    <t>Specifikace</t>
  </si>
  <si>
    <t>POL3_7</t>
  </si>
  <si>
    <t>43,4*1,2</t>
  </si>
  <si>
    <t>0,4*(8,55*2+5,3*2)*1,2</t>
  </si>
  <si>
    <t>62852265</t>
  </si>
  <si>
    <t>Pás modifikovaný asfalt Glastek 40 special mineral</t>
  </si>
  <si>
    <t>713111111RV3</t>
  </si>
  <si>
    <t>Izolace tepelné stropů vrchem kladené volně, 1 vrstva - včetně dodávky Isover UNI tl. 140 mm</t>
  </si>
  <si>
    <t>713131130R00</t>
  </si>
  <si>
    <t>Izolace tepelná stěn vložením do konstrukce</t>
  </si>
  <si>
    <t>do věnce</t>
  </si>
  <si>
    <t>0,25*(5,25+5,5+0,65+3)</t>
  </si>
  <si>
    <t>713191221R00</t>
  </si>
  <si>
    <t>Dilatační pásek podél stěn výšky 100 mm vč.dodávky</t>
  </si>
  <si>
    <t>5+5+0,65+3,25</t>
  </si>
  <si>
    <t>998713201R00</t>
  </si>
  <si>
    <t>Přesun hmot pro izolace tepelné, výšky do 6 m</t>
  </si>
  <si>
    <t>28375825</t>
  </si>
  <si>
    <t>Deska z lehč. polystyrénu 1000x500x30 mm EPS 70 Z</t>
  </si>
  <si>
    <t>RTS 16/ I</t>
  </si>
  <si>
    <t>3,6/0,5</t>
  </si>
  <si>
    <t>0,8</t>
  </si>
  <si>
    <t>764410850R00</t>
  </si>
  <si>
    <t>Demontáž oplechování parapetů,rš od 100 do 330 mm</t>
  </si>
  <si>
    <t>764510440R00</t>
  </si>
  <si>
    <t>Oplechování parapetů včetně rohů Ti Zn, rš 250 mm</t>
  </si>
  <si>
    <t>3,1</t>
  </si>
  <si>
    <t>998764201R00</t>
  </si>
  <si>
    <t>Přesun hmot pro klempířské konstr., výšky do 6 m</t>
  </si>
  <si>
    <t>766111820R00</t>
  </si>
  <si>
    <t>Demontáž dřevěných stěn plných</t>
  </si>
  <si>
    <t>2,5*(3,67+2,57)</t>
  </si>
  <si>
    <t>766421811R00</t>
  </si>
  <si>
    <t>Demontáž obložení podhledů panely do 1,5 m2</t>
  </si>
  <si>
    <t>3,67*2,57</t>
  </si>
  <si>
    <t>766421822R00</t>
  </si>
  <si>
    <t>Demontáž podkladových roštů obložení podhledů</t>
  </si>
  <si>
    <t>766661142R00</t>
  </si>
  <si>
    <t>Montáž dveří do zárubně,otevíravých 2kř.nad 1,45 m</t>
  </si>
  <si>
    <t>998766201R00</t>
  </si>
  <si>
    <t>Přesun hmot pro truhlářské konstr., výšky do 6 m</t>
  </si>
  <si>
    <t>767000001RZ1</t>
  </si>
  <si>
    <t>Stavěče dveří na dveřních křídlech, nerez, dodávka a montáž</t>
  </si>
  <si>
    <t>ks</t>
  </si>
  <si>
    <t>2*2</t>
  </si>
  <si>
    <t>767000004RZ1</t>
  </si>
  <si>
    <t>Koordinační mechanizmus pro dvoukřídlové dveře, D+M</t>
  </si>
  <si>
    <t>767000010RZ1</t>
  </si>
  <si>
    <t>Montáž hliníkových stěn, včetně materiálů</t>
  </si>
  <si>
    <t>1,8*2,55*2</t>
  </si>
  <si>
    <t>767000020RZ1</t>
  </si>
  <si>
    <t>Samozavírače dveří na dveřních křídlech, dodávka a montáž</t>
  </si>
  <si>
    <t>767670021RZ1</t>
  </si>
  <si>
    <t>Montáž kliky a štítku, včetně dodávky, zámek s bezpečnostní vložkou</t>
  </si>
  <si>
    <t>767671102RZ1</t>
  </si>
  <si>
    <t>Značení dveří a místností, dodávka + montáž</t>
  </si>
  <si>
    <t>767991912R00</t>
  </si>
  <si>
    <t>Řezání plamenem (samostatně)</t>
  </si>
  <si>
    <t>nepoužívané kovové konzoly ad.</t>
  </si>
  <si>
    <t>998767202R00</t>
  </si>
  <si>
    <t>Přesun hmot pro zámečnické konstr., výšky do 12 m</t>
  </si>
  <si>
    <t>76700001RZ1</t>
  </si>
  <si>
    <t>HLINÍKOVÉ 2KŘÍDLOVÉ DVEŘE, 1800/2550 mm, D1</t>
  </si>
  <si>
    <t>POL3_1</t>
  </si>
  <si>
    <t>HLINÍKOVÁ STĚNA 1750/2500 mm S 2 KŘÍDLOVÝMI DVEŘMI 1600/2450 mm,</t>
  </si>
  <si>
    <t>S CELOOBVODOVÝM KOVÁNÍM, VÍCEKOMOROVÝ PROFIL</t>
  </si>
  <si>
    <t>NEKOVOVÝ DISTANČNÍ RÁMEČEK</t>
  </si>
  <si>
    <t>KŘÍDLA OTEVÍRAVÁ 800/2450 mm</t>
  </si>
  <si>
    <t>POVRCHOVÁ ÚPRAVA: BARVA BÍLÁ</t>
  </si>
  <si>
    <t>PLNÁ VÝPLŇ: PUR</t>
  </si>
  <si>
    <t/>
  </si>
  <si>
    <t>ZÁMEK: CYLINDRICKÁ VLOŽKA</t>
  </si>
  <si>
    <t>KOVÁNÍ: KLIKA - KLIKA, NEREZ, STAVĚČE NA OBOU KŘÍDLECH</t>
  </si>
  <si>
    <t xml:space="preserve">                </t>
  </si>
  <si>
    <t>HODNOTA SOUČINITELE PROSTUPU TEPLA PRO CELOU STĚNU Ud?1,5 W/m2K,</t>
  </si>
  <si>
    <t>HODNOTA VZDUCHOVÉ NEPRŮZVUČNOSTI Rw = 32 dB</t>
  </si>
  <si>
    <t>766601216RT3</t>
  </si>
  <si>
    <t>Těsnění oken.spáry, ostění, PT folie + PP páska, folie š. 100 mm; páska tl. 6 mm, š. 15 mm</t>
  </si>
  <si>
    <t>1,5*4+3+1</t>
  </si>
  <si>
    <t>2,55*4+1,8*2</t>
  </si>
  <si>
    <t>766601229RT3</t>
  </si>
  <si>
    <t>Těsnění oken.spáry,parapet,PT folie+PP folie+páska, PT folie š.100 mm; PP folie š.100 mm+páska tl.6 mm</t>
  </si>
  <si>
    <t>3+1</t>
  </si>
  <si>
    <t>998769201RZ1</t>
  </si>
  <si>
    <t>Přesun hmot pro plastové konstr., výšky do 6 m</t>
  </si>
  <si>
    <t>76900001RZ1</t>
  </si>
  <si>
    <t>OKNO PLASTOVÉ 5 KŘÍDLOVÉ, 3000/1500 mm, O1</t>
  </si>
  <si>
    <t>4 KŘÍDLA OTEVÍRAVÁ A SKLOPNÁ, 1 KŘÍDLO PEVNÉ, MIKROVENTILACE</t>
  </si>
  <si>
    <t>ZASKLENÍ: IZOLAČNÍ DVOJSKLO, PRŮHLEDNÉ ZASKLENÍ</t>
  </si>
  <si>
    <t>SOUČINITEL PROSTUPU TEPLA SKLEM Ug ? 1,0 W/m2K</t>
  </si>
  <si>
    <t>KLIKY OKENNÍ PLASTOVÉ, BARVA BÍLÁ</t>
  </si>
  <si>
    <t>HODNOTA SOUČINITELE PROSTUPU TEPLA PRO CELÉ OKNO Uw?1,5 W/m2K,</t>
  </si>
  <si>
    <t>76900002RZ1</t>
  </si>
  <si>
    <t>OKNO PLASTOVÉ 1 KŘÍDLOVÉ, 1000/1500 mm, O2</t>
  </si>
  <si>
    <t>KŘÍDLO OTEVÍRAVÉ A SKLOPNÉ, MIKROVENTILACE</t>
  </si>
  <si>
    <t>HODNOTA VZDUCHOVÉ NEPRŮZVUČNOSTI Rw = 32 dB ZASKLENÍ</t>
  </si>
  <si>
    <t>777615213RT1</t>
  </si>
  <si>
    <t>Nátěry podlah betonových  2x Saduritem Z 1, Sadurit Z 1 červenohnědý, Telalit 160</t>
  </si>
  <si>
    <t>bezprašný nátěr vč. penetrace</t>
  </si>
  <si>
    <t>0,15*26,8</t>
  </si>
  <si>
    <t>783226100R00</t>
  </si>
  <si>
    <t>Nátěr syntetický kovových konstrukcí základní</t>
  </si>
  <si>
    <t>- ocelové profily</t>
  </si>
  <si>
    <t>I14 : 0,6*(3*5,3+2*4,9)</t>
  </si>
  <si>
    <t>784111701R00</t>
  </si>
  <si>
    <t>Penetrace podkladu nátěrem sádrokarton, omítka 1x</t>
  </si>
  <si>
    <t>SDK : 39,41</t>
  </si>
  <si>
    <t>784115722R00</t>
  </si>
  <si>
    <t>Malba sádrokarton, omítka, bez penetrace, 2x</t>
  </si>
  <si>
    <t>barevný odstín dle výběru objednatele</t>
  </si>
  <si>
    <t>784402802R00</t>
  </si>
  <si>
    <t>Odstranění malby oškrábáním v místnosti H do 5 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</si>
  <si>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</si>
  <si>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</si>
  <si>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</si>
  <si>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</si>
  <si>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</si>
  <si>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</si>
  <si>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</si>
  <si>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</si>
  <si>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979990201R00</t>
  </si>
  <si>
    <t>Poplatek za skládku suti -azbestocementové výrobky</t>
  </si>
  <si>
    <t>včetně likvidace nebezpečného odpadu</t>
  </si>
  <si>
    <t>979999999R00</t>
  </si>
  <si>
    <t>Poplatek za skládku 10 % příměsí</t>
  </si>
  <si>
    <t>PLASTOVÉ OKNO 5 KŘÍDLOVÉ S CELOOBVODOVÝM KOVÁNÍM 3000/1500 mm,</t>
  </si>
  <si>
    <t>VÍCEKOMOROVÝ PROFIL, NEKOVOVÝ DISTANČNÍ RÁMEČEK,</t>
  </si>
  <si>
    <t>PLASTOVÉ OKNO 1 KŘÍDLOVÉ S CELOOBVODOVÝM KOVÁNÍM 1000/1500 mm,</t>
  </si>
  <si>
    <t>612403380RT1</t>
  </si>
  <si>
    <t>Hrubá výplň rýh ve stěnách do 3x3 cm maltou ze SMS, zdicí maltou</t>
  </si>
  <si>
    <t>60</t>
  </si>
  <si>
    <t>612403384RT1</t>
  </si>
  <si>
    <t>Hrubá výplň rýh ve stěnách do 7x7 cm maltou ze SMS, zdicí maltou</t>
  </si>
  <si>
    <t>RTS 19/ I</t>
  </si>
  <si>
    <t>75</t>
  </si>
  <si>
    <t>970031100R00</t>
  </si>
  <si>
    <t>Vrtání jádrové do zdiva cihelného do D 100 mm</t>
  </si>
  <si>
    <t>Pro kabely přechody zdí</t>
  </si>
  <si>
    <t>973031200U00</t>
  </si>
  <si>
    <t>Sekání kapes zdi cih krabic 10x10x8</t>
  </si>
  <si>
    <t>krabice</t>
  </si>
  <si>
    <t>6</t>
  </si>
  <si>
    <t>974031121R00</t>
  </si>
  <si>
    <t>Vysekání rýh ve zdi cihelné 3 x 3 cm</t>
  </si>
  <si>
    <t>menší výseky k vypínačům a zásuvkám</t>
  </si>
  <si>
    <t>974031132R00</t>
  </si>
  <si>
    <t>Vysekání rýh ve zdi cihelné 5 x 7 cm</t>
  </si>
  <si>
    <t>210010023R00</t>
  </si>
  <si>
    <t>Trubka tuhá z PVC uložená pevně, 29 mm</t>
  </si>
  <si>
    <t>POL1_9</t>
  </si>
  <si>
    <t>210010029U00</t>
  </si>
  <si>
    <t>Mtž trubka plast oheb pevná D 48mm</t>
  </si>
  <si>
    <t>210010141U00</t>
  </si>
  <si>
    <t>Mtž protipožár utěsnění lišt š-40mm</t>
  </si>
  <si>
    <t>210010351RT1</t>
  </si>
  <si>
    <t>Rozvodka krabicová z lis. izol. 6455-11 do 4 mm2, včetně dodávky krabice IP44</t>
  </si>
  <si>
    <t>210020305R00</t>
  </si>
  <si>
    <t>Žlab kabelový s příslušenstvím, 125/50 mm s víkem</t>
  </si>
  <si>
    <t>Cena včetně uchycovacího materiálu, šroubů aj.</t>
  </si>
  <si>
    <t>210021056U00</t>
  </si>
  <si>
    <t>Mtž příchytka kov Sonap -54mm, včetně úchytky sonap</t>
  </si>
  <si>
    <t>Montáž kabelu na stávající rošty</t>
  </si>
  <si>
    <t>210100001R00</t>
  </si>
  <si>
    <t>Ukončení vodičů v rozvaděči + zapojení do 2,5 mm2</t>
  </si>
  <si>
    <t>1,5 : 12</t>
  </si>
  <si>
    <t>2,5 : 20</t>
  </si>
  <si>
    <t>210100002R00</t>
  </si>
  <si>
    <t>Ukončení vodičů v rozvaděči + zapojení do 6 mm2</t>
  </si>
  <si>
    <t>SEBT</t>
  </si>
  <si>
    <t>210100003R00</t>
  </si>
  <si>
    <t>Ukončení vodičů v rozvaděči + zapojení do 16 mm2</t>
  </si>
  <si>
    <t>vodič 5x16 + SEBT</t>
  </si>
  <si>
    <t>210100004R00</t>
  </si>
  <si>
    <t>Ukončení vodičů v rozvaděči + zapojení do 25 mm2</t>
  </si>
  <si>
    <t>vodič 5x25 + SEBT</t>
  </si>
  <si>
    <t>210110021RT1</t>
  </si>
  <si>
    <t>Spínač nástěnný jednopól.- řaz. 1, venkovní, včetně dodávky spínače</t>
  </si>
  <si>
    <t>210111031RT2</t>
  </si>
  <si>
    <t>Zásuvka domovní v krabici - 2P+PE, venkovní, včetně dodávky zásuvky</t>
  </si>
  <si>
    <t>210120441R00</t>
  </si>
  <si>
    <t>Jistič třípólový modulární</t>
  </si>
  <si>
    <t>80A/3 v RK</t>
  </si>
  <si>
    <t>210140650R00</t>
  </si>
  <si>
    <t>Termostat prostorový</t>
  </si>
  <si>
    <t>Th</t>
  </si>
  <si>
    <t>210140731RZ1</t>
  </si>
  <si>
    <t>Montáž přímotopu</t>
  </si>
  <si>
    <t>T+, T2 kompletní instalace a zapojení</t>
  </si>
  <si>
    <t>210190001R00</t>
  </si>
  <si>
    <t>Montáž celoplechových rozvodnic do váhy 20 kg</t>
  </si>
  <si>
    <t>Úprava RK dle PD</t>
  </si>
  <si>
    <t>210190003R00</t>
  </si>
  <si>
    <t>Montáž celoplechových rozvodnic do váhy 100 kg, včetně dodávky RD</t>
  </si>
  <si>
    <t>RD dle PD a specifikace kompletní dodávka</t>
  </si>
  <si>
    <t>210200006R00</t>
  </si>
  <si>
    <t>Svítidlo</t>
  </si>
  <si>
    <t>RTS 18/ I</t>
  </si>
  <si>
    <t>LA : 6</t>
  </si>
  <si>
    <t>LB : 3</t>
  </si>
  <si>
    <t>210220003RT3</t>
  </si>
  <si>
    <t>Vedení uzemňovací na povrchu Cu do 50 mm2, včetně dodávky CY 6 mm2</t>
  </si>
  <si>
    <t>210220003RT4</t>
  </si>
  <si>
    <t>Vedení uzemňovací na povrchu Cu do 50 mm2, včetně dodávky CY 25 mm2 lano</t>
  </si>
  <si>
    <t>25CYzž : 85</t>
  </si>
  <si>
    <t>16CYzž : 18</t>
  </si>
  <si>
    <t>210290001RZ1</t>
  </si>
  <si>
    <t>Výchozí revize elektro</t>
  </si>
  <si>
    <t>hod</t>
  </si>
  <si>
    <t>včetně předávky provozovateli</t>
  </si>
  <si>
    <t>210800105RT3</t>
  </si>
  <si>
    <t>Kabel CYKY 750 V 3x1,5 mm2 uložený pevně, včetně dodávky kabelu 3Cx1,5</t>
  </si>
  <si>
    <t>RTS 13/ II</t>
  </si>
  <si>
    <t>210800106RT3</t>
  </si>
  <si>
    <t>Kabel CYKY 750 V 3x2,5 mm2 uložený pevně, včetně dodávky kabelu 3Cx2,5</t>
  </si>
  <si>
    <t>210800138RT3</t>
  </si>
  <si>
    <t>Kabel CYKY 750 V 5 žil uložený pevně, včetně dodávky kabelu 5x16 mm2</t>
  </si>
  <si>
    <t>210800141RZ1</t>
  </si>
  <si>
    <t>Kabel CYKY 750 V 5x25 pevně uložený</t>
  </si>
  <si>
    <t>240080799RZ2</t>
  </si>
  <si>
    <t>Požární ucpávky, požární tmely</t>
  </si>
  <si>
    <t>ks tub</t>
  </si>
  <si>
    <t>tuba 0,2l</t>
  </si>
  <si>
    <t>341118556</t>
  </si>
  <si>
    <t>Kabel s Cu 5 x 25 mm2</t>
  </si>
  <si>
    <t>POL3_9</t>
  </si>
  <si>
    <t>34211020RZ1</t>
  </si>
  <si>
    <t>JIný režijní materiál</t>
  </si>
  <si>
    <t>Sádra , hřeby, vruty , aj.</t>
  </si>
  <si>
    <t>34551476.A</t>
  </si>
  <si>
    <t>Zásuvka domovní vodotěsná 5518-2929</t>
  </si>
  <si>
    <t>34561401</t>
  </si>
  <si>
    <t>Svorka typu WAGO 273-101 5x1,5</t>
  </si>
  <si>
    <t>34561406</t>
  </si>
  <si>
    <t>Svorka WAGO 273-105 5x2,5</t>
  </si>
  <si>
    <t>34561412</t>
  </si>
  <si>
    <t>Svorka WAGO 222-413 3x2,5</t>
  </si>
  <si>
    <t>34571092</t>
  </si>
  <si>
    <t>Trubka elektroinstalační tuhá z PVC 1525</t>
  </si>
  <si>
    <t>viz PD</t>
  </si>
  <si>
    <t>34571094</t>
  </si>
  <si>
    <t>Trubka elektroinstalační tuhá z PVC 1540 KA</t>
  </si>
  <si>
    <t>345711010RZ1</t>
  </si>
  <si>
    <t>příchytka 5325 KB</t>
  </si>
  <si>
    <t>na trubku úchyt včetně hmoždinky a vrutu</t>
  </si>
  <si>
    <t>345711030RZ1</t>
  </si>
  <si>
    <t>příchytka 5340 KB</t>
  </si>
  <si>
    <t>34800600.RZ1</t>
  </si>
  <si>
    <t>Svítidlo LA</t>
  </si>
  <si>
    <t>Světla včetně zdrojů a recyklačních poplatků, v ceně uchycovací materiál</t>
  </si>
  <si>
    <t>34800602.RZ1</t>
  </si>
  <si>
    <t>Svítidlo LB</t>
  </si>
  <si>
    <t>35822002320</t>
  </si>
  <si>
    <t>Jistič do 80 A 3 pól. charakterist. B, LVN-80B-3</t>
  </si>
  <si>
    <t>405619RZ1</t>
  </si>
  <si>
    <t>Termostat prostorový typ dle specifikace</t>
  </si>
  <si>
    <t>42942002RZ1</t>
  </si>
  <si>
    <t>Ohřívač vzduchu přímotop 1,5kW</t>
  </si>
  <si>
    <t>429420RZ1</t>
  </si>
  <si>
    <t>Ohřívač vzduchu přímotop 1,0kW</t>
  </si>
  <si>
    <t>553473901RZ1</t>
  </si>
  <si>
    <t>žlab kabelový NKZI 50X125X0,7 mm EC</t>
  </si>
  <si>
    <t>dle specifikace komplet pro uchycení</t>
  </si>
  <si>
    <t>979017112R00</t>
  </si>
  <si>
    <t>Svislé přemístění vyb. hmot nošením na H do 3,5 m</t>
  </si>
  <si>
    <t>.</t>
  </si>
  <si>
    <t>979087112R00</t>
  </si>
  <si>
    <t>Nakládání suti na dopravní prostředky</t>
  </si>
  <si>
    <t>971035161R00</t>
  </si>
  <si>
    <t>Vybourání otvorů zeď cihel. D 6 cm, tl. 60 cm, MC</t>
  </si>
  <si>
    <t>722170910RZ1</t>
  </si>
  <si>
    <t>Oprava potrubí z PE trubek,vsazení odbočky D 16</t>
  </si>
  <si>
    <t>722171911R00</t>
  </si>
  <si>
    <t>Odříznutí plastové trubky D 16 mm</t>
  </si>
  <si>
    <t>722171913R00</t>
  </si>
  <si>
    <t>Odříznutí plastové trubky D 25 mm</t>
  </si>
  <si>
    <t>722172310R00</t>
  </si>
  <si>
    <t>Potrubí z PPR, studená, D 16x2,2 mm, vč.zed.výpom.</t>
  </si>
  <si>
    <t>15+7+29+5,5+10</t>
  </si>
  <si>
    <t>R : 10</t>
  </si>
  <si>
    <t>722181212RT5</t>
  </si>
  <si>
    <t>Izolace návleková MIRELON PRO tl. stěny 9 mm, vnitřní průměr 15 mm</t>
  </si>
  <si>
    <t>Termoizolační trubice z pěnového polyetylenu s uzavřenou buněčnou strukturou.</t>
  </si>
  <si>
    <t>722190221R00</t>
  </si>
  <si>
    <t>Přípojky vodovodní pro pevné připojení DN 15</t>
  </si>
  <si>
    <t>soubor</t>
  </si>
  <si>
    <t>722190901R00</t>
  </si>
  <si>
    <t>Uzavření/otevření vodovodního potrubí při opravě</t>
  </si>
  <si>
    <t>722280106R00</t>
  </si>
  <si>
    <t>Tlaková zkouška vodovodního potrubí DN 32</t>
  </si>
  <si>
    <t>722290231RZ3</t>
  </si>
  <si>
    <t>Proplach a dezinfekce vodovod.potrubí do DN 40</t>
  </si>
  <si>
    <t>998722201R00</t>
  </si>
  <si>
    <t>Přesun hmot pro vnitřní vodovod, výšky do 6 m</t>
  </si>
  <si>
    <t>28377670</t>
  </si>
  <si>
    <t>Páska samolepicí Mirelon š. 38 mm, dl. 20m</t>
  </si>
  <si>
    <t>40</t>
  </si>
  <si>
    <t>28377691.RZ3</t>
  </si>
  <si>
    <t>Lepidlo na polyet.návl.izolaci 500 ml</t>
  </si>
  <si>
    <t>Pro lepení příčných i podélných spojů trubic</t>
  </si>
  <si>
    <t>734209113R00</t>
  </si>
  <si>
    <t>Montáž armatur závitových,se 2závity, G 1/2</t>
  </si>
  <si>
    <t>998734201R00</t>
  </si>
  <si>
    <t>Přesun hmot pro armatury, výšky do 6 m</t>
  </si>
  <si>
    <t>286543361</t>
  </si>
  <si>
    <t>Kohout kulový plastový d 16 mm PPR</t>
  </si>
  <si>
    <t>767885001R00</t>
  </si>
  <si>
    <t>Žlab podpůrný pro potrubí D 20</t>
  </si>
  <si>
    <t>včetně objímek a konzol a montáže na stěny nebo jiné konstrukce</t>
  </si>
  <si>
    <t>998767201R00</t>
  </si>
  <si>
    <t>Přesun hmot pro zámečnické konstr., výšky do 6 m</t>
  </si>
  <si>
    <t>979017191R00</t>
  </si>
  <si>
    <t>Příplatek k přemístění suti za dalších H 3,5 m</t>
  </si>
  <si>
    <t>946941106RT2</t>
  </si>
  <si>
    <t>Montáž sestavy pojízdného hliníkového lešení (věže) plochy 2,5 x 0,85 m , pracovní výšky do 6,2 m</t>
  </si>
  <si>
    <t>sada</t>
  </si>
  <si>
    <t>800-3</t>
  </si>
  <si>
    <t>971033231R00</t>
  </si>
  <si>
    <t>Vybourání otvorů ve zdivu cihelném z jakýchkoliv cihel pálených_x000D_
 na jakoukoliv maltu vápenou nebo vápenocementovou, plochy do 0,0225 m2, tloušťky do 150 mm</t>
  </si>
  <si>
    <t>801-3</t>
  </si>
  <si>
    <t>základovém nebo nadzákladovém,</t>
  </si>
  <si>
    <t>SPI</t>
  </si>
  <si>
    <t>998733201R00</t>
  </si>
  <si>
    <t>Přesun hmot pro rozvody potrubí v objektech výšky do 6 m</t>
  </si>
  <si>
    <t>800-731</t>
  </si>
  <si>
    <t>42972093</t>
  </si>
  <si>
    <t>hlavice samotahová; mater. pozink.plech bez povrch.úpravy; vnitřní pr. d = 100 mm; vnější pr. D = 200 mm; výška V = 170 mm</t>
  </si>
  <si>
    <t>v barvě dle střešní krytiny</t>
  </si>
  <si>
    <t>42972097</t>
  </si>
  <si>
    <t>hlavice samotahová; mater. pozink.plech bez povrch.úpravy; vnitřní pr. d = 160 mm; vnější pr. D = 315 mm; výška V = 272 mm</t>
  </si>
  <si>
    <t>998764202R00</t>
  </si>
  <si>
    <t>Přesun hmot pro konstrukce klempířské v objektech výšky do 12 m</t>
  </si>
  <si>
    <t>800-764</t>
  </si>
  <si>
    <t>50 m vodorovně</t>
  </si>
  <si>
    <t>764361925RZ1</t>
  </si>
  <si>
    <t>Provedení otvoru do plechové střešní krytiny, utěsnění prostupu po instalaci hlavice</t>
  </si>
  <si>
    <t>240080001R00</t>
  </si>
  <si>
    <t>Potrubí kruhové sk. I. PK 120311 do d 100</t>
  </si>
  <si>
    <t>RTS 13/ I</t>
  </si>
  <si>
    <t>240080003R00</t>
  </si>
  <si>
    <t>Potrubí kruhové sk. I. PK 120311 do d 200</t>
  </si>
  <si>
    <t>240010331RZ3</t>
  </si>
  <si>
    <t>Montáž odvětrávacích hlavic</t>
  </si>
  <si>
    <t>240080799RZ5</t>
  </si>
  <si>
    <t>Kotvení, těsnění, spojovací materiál</t>
  </si>
  <si>
    <t>kg</t>
  </si>
  <si>
    <t>vč. uchycení potrubí ke střešní konstrukci</t>
  </si>
  <si>
    <t>30</t>
  </si>
  <si>
    <t>283550243.RZ3</t>
  </si>
  <si>
    <t>Páska samolepicí a těsnící ALU š=50mm/33m</t>
  </si>
  <si>
    <t>42981270</t>
  </si>
  <si>
    <t>trouba do potrubí vzduchotechniky; kruhová; ocelová; povrch pozink; rozměr d = 100, délka 1000 mm; rozsah teplot -40 až 70 °C</t>
  </si>
  <si>
    <t>42981292</t>
  </si>
  <si>
    <t>trouba do potrubí vzduchotechniky; kruhová; ocelová; povrch pozink; rozměr d = 160, délka 1000 mm; rozsah teplot -40 až 70 °C</t>
  </si>
  <si>
    <t>429822002</t>
  </si>
  <si>
    <t>tvarovka do potrubí kruhová; oblouk segmentový 90°; d = 100 mm; materiál ocel; povrch pozink; se 3-mi segmenty</t>
  </si>
  <si>
    <t>429822005</t>
  </si>
  <si>
    <t>tvarovka do potrubí kruhová; oblouk segmentový 90°; d = 160 mm; materiál ocel; povrch pozink; se 4-mi segmenty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</si>
  <si>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</si>
  <si>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</si>
  <si>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</si>
  <si>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Odvoz suti a vybouraných hmot na skládku do 1 km</t>
  </si>
  <si>
    <t>Odvoz suti a vybouraných hmot na skládku příplatek za každý další 1 km</t>
  </si>
  <si>
    <t>Vnitrostaveništní doprava suti a vybouraných hmot do 10 m</t>
  </si>
  <si>
    <t>Vnitrostaveništní doprava suti a vybouraných hmot příplatek k ceně za každých dalších 5 m</t>
  </si>
  <si>
    <t>979999997RZ1</t>
  </si>
  <si>
    <t>Poplatek za skládku suť a vybourané hmoty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</si>
</sst>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G9" sqref="G9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6" t="s">
        <v>39</v>
      </c>
      <c r="B2" s="186"/>
      <c r="C2" s="186"/>
      <c r="D2" s="186"/>
      <c r="E2" s="186"/>
      <c r="F2" s="186"/>
      <c r="G2" s="186"/>
    </row>
  </sheetData>
  <sheetProtection algorithmName="SHA-512" hashValue="sgj6aMnZIBRco6ml9HA7bWxVJSelJysN9U6yQk0I6nKap+IzdFlYeIX6KbUtzXO1Ie1UmkgIhfJcDMTqwcip1A==" saltValue="WsPqyr87Xj+D/wHd0qadB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6"/>
  <sheetViews>
    <sheetView showGridLines="0" tabSelected="1" topLeftCell="B4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1" t="s">
        <v>41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2"/>
      <c r="B2" s="76" t="s">
        <v>22</v>
      </c>
      <c r="C2" s="77"/>
      <c r="D2" s="78" t="s">
        <v>43</v>
      </c>
      <c r="E2" s="227" t="s">
        <v>44</v>
      </c>
      <c r="F2" s="228"/>
      <c r="G2" s="228"/>
      <c r="H2" s="228"/>
      <c r="I2" s="228"/>
      <c r="J2" s="229"/>
      <c r="O2" s="1"/>
    </row>
    <row r="3" spans="1:15" ht="27" hidden="1" customHeight="1" x14ac:dyDescent="0.2">
      <c r="A3" s="2"/>
      <c r="B3" s="79"/>
      <c r="C3" s="77"/>
      <c r="D3" s="80"/>
      <c r="E3" s="230"/>
      <c r="F3" s="231"/>
      <c r="G3" s="231"/>
      <c r="H3" s="231"/>
      <c r="I3" s="231"/>
      <c r="J3" s="232"/>
    </row>
    <row r="4" spans="1:15" ht="23.25" customHeight="1" x14ac:dyDescent="0.2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42</v>
      </c>
      <c r="D5" s="215"/>
      <c r="E5" s="216"/>
      <c r="F5" s="216"/>
      <c r="G5" s="21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7"/>
      <c r="E6" s="218"/>
      <c r="F6" s="218"/>
      <c r="G6" s="21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4"/>
      <c r="E11" s="234"/>
      <c r="F11" s="234"/>
      <c r="G11" s="234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3"/>
      <c r="F15" s="233"/>
      <c r="G15" s="235"/>
      <c r="H15" s="235"/>
      <c r="I15" s="235" t="s">
        <v>29</v>
      </c>
      <c r="J15" s="236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199"/>
      <c r="F16" s="200"/>
      <c r="G16" s="199"/>
      <c r="H16" s="200"/>
      <c r="I16" s="199">
        <f>SUMIF(F63:F92,A16,I63:I92)+SUMIF(F63:F92,"PSU",I63:I92)</f>
        <v>0</v>
      </c>
      <c r="J16" s="201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199"/>
      <c r="F17" s="200"/>
      <c r="G17" s="199"/>
      <c r="H17" s="200"/>
      <c r="I17" s="199">
        <f>SUMIF(F63:F92,A17,I63:I92)</f>
        <v>0</v>
      </c>
      <c r="J17" s="201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199"/>
      <c r="F18" s="200"/>
      <c r="G18" s="199"/>
      <c r="H18" s="200"/>
      <c r="I18" s="199">
        <f>SUMIF(F63:F92,A18,I63:I92)</f>
        <v>0</v>
      </c>
      <c r="J18" s="201"/>
    </row>
    <row r="19" spans="1:10" ht="23.25" customHeight="1" x14ac:dyDescent="0.2">
      <c r="A19" s="138" t="s">
        <v>133</v>
      </c>
      <c r="B19" s="38" t="s">
        <v>27</v>
      </c>
      <c r="C19" s="62"/>
      <c r="D19" s="63"/>
      <c r="E19" s="199"/>
      <c r="F19" s="200"/>
      <c r="G19" s="199"/>
      <c r="H19" s="200"/>
      <c r="I19" s="199">
        <f>SUMIF(F63:F92,A19,I63:I92)</f>
        <v>0</v>
      </c>
      <c r="J19" s="201"/>
    </row>
    <row r="20" spans="1:10" ht="23.25" customHeight="1" x14ac:dyDescent="0.2">
      <c r="A20" s="138" t="s">
        <v>134</v>
      </c>
      <c r="B20" s="38" t="s">
        <v>28</v>
      </c>
      <c r="C20" s="62"/>
      <c r="D20" s="63"/>
      <c r="E20" s="199"/>
      <c r="F20" s="200"/>
      <c r="G20" s="199"/>
      <c r="H20" s="200"/>
      <c r="I20" s="199">
        <f>SUMIF(F63:F92,A20,I63:I92)</f>
        <v>0</v>
      </c>
      <c r="J20" s="201"/>
    </row>
    <row r="21" spans="1:10" ht="23.25" customHeight="1" x14ac:dyDescent="0.2">
      <c r="A21" s="2"/>
      <c r="B21" s="48" t="s">
        <v>29</v>
      </c>
      <c r="C21" s="64"/>
      <c r="D21" s="65"/>
      <c r="E21" s="202"/>
      <c r="F21" s="237"/>
      <c r="G21" s="202"/>
      <c r="H21" s="237"/>
      <c r="I21" s="202">
        <f>SUM(I16:J20)</f>
        <v>0</v>
      </c>
      <c r="J21" s="20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7">
        <f>ZakladDPHSniVypocet</f>
        <v>0</v>
      </c>
      <c r="H23" s="198"/>
      <c r="I23" s="1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5">
        <f>A23</f>
        <v>0</v>
      </c>
      <c r="H24" s="196"/>
      <c r="I24" s="1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7">
        <f>ZakladDPHZaklVypocet</f>
        <v>0</v>
      </c>
      <c r="H25" s="198"/>
      <c r="I25" s="1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4">
        <f>A25</f>
        <v>0</v>
      </c>
      <c r="H26" s="225"/>
      <c r="I26" s="22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6">
        <f>CenaCelkem-(ZakladDPHSni+DPHSni+ZakladDPHZakl+DPHZakl)</f>
        <v>0</v>
      </c>
      <c r="H27" s="226"/>
      <c r="I27" s="22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5">
        <f>ZakladDPHSniVypocet+ZakladDPHZaklVypocet</f>
        <v>0</v>
      </c>
      <c r="H28" s="205"/>
      <c r="I28" s="20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4">
        <f>A27</f>
        <v>0</v>
      </c>
      <c r="H29" s="204"/>
      <c r="I29" s="204"/>
      <c r="J29" s="119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6"/>
      <c r="E34" s="207"/>
      <c r="G34" s="208"/>
      <c r="H34" s="209"/>
      <c r="I34" s="209"/>
      <c r="J34" s="25"/>
    </row>
    <row r="35" spans="1:10" ht="12.75" customHeight="1" x14ac:dyDescent="0.2">
      <c r="A35" s="2"/>
      <c r="B35" s="2"/>
      <c r="D35" s="194" t="s">
        <v>2</v>
      </c>
      <c r="E35" s="1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189"/>
      <c r="D39" s="189"/>
      <c r="E39" s="189"/>
      <c r="F39" s="99">
        <f>'1 01 Pol'!AE34+'1 02 Pol'!AE42+'1 03 Pol'!AE429+'1 04 Pol'!AE170+'1 05 Pol'!AE97+'1 06 Pol'!AE80</f>
        <v>0</v>
      </c>
      <c r="G39" s="100">
        <f>'1 01 Pol'!AF34+'1 02 Pol'!AF42+'1 03 Pol'!AF429+'1 04 Pol'!AF170+'1 05 Pol'!AF97+'1 06 Pol'!AF80</f>
        <v>0</v>
      </c>
      <c r="H39" s="101">
        <f t="shared" ref="H39:H47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3" t="s">
        <v>46</v>
      </c>
      <c r="D40" s="193"/>
      <c r="E40" s="193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47</v>
      </c>
      <c r="C41" s="193" t="s">
        <v>48</v>
      </c>
      <c r="D41" s="193"/>
      <c r="E41" s="193"/>
      <c r="F41" s="104">
        <f>'1 01 Pol'!AE34+'1 02 Pol'!AE42+'1 03 Pol'!AE429+'1 04 Pol'!AE170+'1 05 Pol'!AE97+'1 06 Pol'!AE80</f>
        <v>0</v>
      </c>
      <c r="G41" s="105">
        <f>'1 01 Pol'!AF34+'1 02 Pol'!AF42+'1 03 Pol'!AF429+'1 04 Pol'!AF170+'1 05 Pol'!AF97+'1 06 Pol'!AF80</f>
        <v>0</v>
      </c>
      <c r="H41" s="105">
        <f t="shared" si="1"/>
        <v>0</v>
      </c>
      <c r="I41" s="105">
        <f t="shared" ref="I41:I47" si="2">F41+G41+H41</f>
        <v>0</v>
      </c>
      <c r="J41" s="106" t="str">
        <f t="shared" ref="J41:J47" si="3">IF(CenaCelkemVypocet=0,"",I41/CenaCelkemVypocet*100)</f>
        <v/>
      </c>
    </row>
    <row r="42" spans="1:10" ht="25.5" customHeight="1" x14ac:dyDescent="0.2">
      <c r="A42" s="88">
        <v>3</v>
      </c>
      <c r="B42" s="107" t="s">
        <v>49</v>
      </c>
      <c r="C42" s="189" t="s">
        <v>27</v>
      </c>
      <c r="D42" s="189"/>
      <c r="E42" s="189"/>
      <c r="F42" s="108">
        <f>'1 01 Pol'!AE34</f>
        <v>0</v>
      </c>
      <c r="G42" s="101">
        <f>'1 01 Pol'!AF34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50</v>
      </c>
      <c r="C43" s="189" t="s">
        <v>28</v>
      </c>
      <c r="D43" s="189"/>
      <c r="E43" s="189"/>
      <c r="F43" s="108">
        <f>'1 02 Pol'!AE42</f>
        <v>0</v>
      </c>
      <c r="G43" s="101">
        <f>'1 02 Pol'!AF42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51</v>
      </c>
      <c r="C44" s="189" t="s">
        <v>52</v>
      </c>
      <c r="D44" s="189"/>
      <c r="E44" s="189"/>
      <c r="F44" s="108">
        <f>'1 03 Pol'!AE429</f>
        <v>0</v>
      </c>
      <c r="G44" s="101">
        <f>'1 03 Pol'!AF429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53</v>
      </c>
      <c r="C45" s="189" t="s">
        <v>54</v>
      </c>
      <c r="D45" s="189"/>
      <c r="E45" s="189"/>
      <c r="F45" s="108">
        <f>'1 04 Pol'!AE170</f>
        <v>0</v>
      </c>
      <c r="G45" s="101">
        <f>'1 04 Pol'!AF170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55</v>
      </c>
      <c r="C46" s="189" t="s">
        <v>56</v>
      </c>
      <c r="D46" s="189"/>
      <c r="E46" s="189"/>
      <c r="F46" s="108">
        <f>'1 05 Pol'!AE97</f>
        <v>0</v>
      </c>
      <c r="G46" s="101">
        <f>'1 05 Pol'!AF97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57</v>
      </c>
      <c r="C47" s="189" t="s">
        <v>58</v>
      </c>
      <c r="D47" s="189"/>
      <c r="E47" s="189"/>
      <c r="F47" s="108">
        <f>'1 06 Pol'!AE80</f>
        <v>0</v>
      </c>
      <c r="G47" s="101">
        <f>'1 06 Pol'!AF80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/>
      <c r="B48" s="190" t="s">
        <v>59</v>
      </c>
      <c r="C48" s="191"/>
      <c r="D48" s="191"/>
      <c r="E48" s="192"/>
      <c r="F48" s="109">
        <f>SUMIF(A39:A47,"=1",F39:F47)</f>
        <v>0</v>
      </c>
      <c r="G48" s="110">
        <f>SUMIF(A39:A47,"=1",G39:G47)</f>
        <v>0</v>
      </c>
      <c r="H48" s="110">
        <f>SUMIF(A39:A47,"=1",H39:H47)</f>
        <v>0</v>
      </c>
      <c r="I48" s="110">
        <f>SUMIF(A39:A47,"=1",I39:I47)</f>
        <v>0</v>
      </c>
      <c r="J48" s="111">
        <f>SUMIF(A39:A47,"=1",J39:J47)</f>
        <v>0</v>
      </c>
    </row>
    <row r="50" spans="1:10" x14ac:dyDescent="0.2">
      <c r="A50" t="s">
        <v>61</v>
      </c>
      <c r="B50" t="s">
        <v>62</v>
      </c>
    </row>
    <row r="51" spans="1:10" x14ac:dyDescent="0.2">
      <c r="A51" t="s">
        <v>63</v>
      </c>
      <c r="B51" t="s">
        <v>64</v>
      </c>
    </row>
    <row r="52" spans="1:10" x14ac:dyDescent="0.2">
      <c r="A52" t="s">
        <v>65</v>
      </c>
      <c r="B52" t="s">
        <v>66</v>
      </c>
    </row>
    <row r="53" spans="1:10" x14ac:dyDescent="0.2">
      <c r="A53" t="s">
        <v>65</v>
      </c>
      <c r="B53" t="s">
        <v>67</v>
      </c>
    </row>
    <row r="54" spans="1:10" x14ac:dyDescent="0.2">
      <c r="A54" t="s">
        <v>65</v>
      </c>
      <c r="B54" t="s">
        <v>68</v>
      </c>
    </row>
    <row r="55" spans="1:10" x14ac:dyDescent="0.2">
      <c r="A55" t="s">
        <v>65</v>
      </c>
      <c r="B55" t="s">
        <v>69</v>
      </c>
    </row>
    <row r="56" spans="1:10" x14ac:dyDescent="0.2">
      <c r="A56" t="s">
        <v>65</v>
      </c>
      <c r="B56" t="s">
        <v>70</v>
      </c>
    </row>
    <row r="57" spans="1:10" x14ac:dyDescent="0.2">
      <c r="A57" t="s">
        <v>65</v>
      </c>
      <c r="B57" t="s">
        <v>71</v>
      </c>
    </row>
    <row r="60" spans="1:10" ht="15.75" x14ac:dyDescent="0.25">
      <c r="B60" s="120" t="s">
        <v>72</v>
      </c>
    </row>
    <row r="62" spans="1:10" ht="25.5" customHeight="1" x14ac:dyDescent="0.2">
      <c r="A62" s="122"/>
      <c r="B62" s="125" t="s">
        <v>17</v>
      </c>
      <c r="C62" s="125" t="s">
        <v>5</v>
      </c>
      <c r="D62" s="126"/>
      <c r="E62" s="126"/>
      <c r="F62" s="127" t="s">
        <v>73</v>
      </c>
      <c r="G62" s="127"/>
      <c r="H62" s="127"/>
      <c r="I62" s="127" t="s">
        <v>29</v>
      </c>
      <c r="J62" s="127" t="s">
        <v>0</v>
      </c>
    </row>
    <row r="63" spans="1:10" ht="36.75" customHeight="1" x14ac:dyDescent="0.2">
      <c r="A63" s="123"/>
      <c r="B63" s="128" t="s">
        <v>47</v>
      </c>
      <c r="C63" s="187" t="s">
        <v>74</v>
      </c>
      <c r="D63" s="188"/>
      <c r="E63" s="188"/>
      <c r="F63" s="134" t="s">
        <v>24</v>
      </c>
      <c r="G63" s="135"/>
      <c r="H63" s="135"/>
      <c r="I63" s="135">
        <f>'1 03 Pol'!G8</f>
        <v>0</v>
      </c>
      <c r="J63" s="132" t="str">
        <f>IF(I93=0,"",I63/I93*100)</f>
        <v/>
      </c>
    </row>
    <row r="64" spans="1:10" ht="36.75" customHeight="1" x14ac:dyDescent="0.2">
      <c r="A64" s="123"/>
      <c r="B64" s="128" t="s">
        <v>75</v>
      </c>
      <c r="C64" s="187" t="s">
        <v>76</v>
      </c>
      <c r="D64" s="188"/>
      <c r="E64" s="188"/>
      <c r="F64" s="134" t="s">
        <v>24</v>
      </c>
      <c r="G64" s="135"/>
      <c r="H64" s="135"/>
      <c r="I64" s="135">
        <f>'1 03 Pol'!G45</f>
        <v>0</v>
      </c>
      <c r="J64" s="132" t="str">
        <f>IF(I93=0,"",I64/I93*100)</f>
        <v/>
      </c>
    </row>
    <row r="65" spans="1:10" ht="36.75" customHeight="1" x14ac:dyDescent="0.2">
      <c r="A65" s="123"/>
      <c r="B65" s="128" t="s">
        <v>77</v>
      </c>
      <c r="C65" s="187" t="s">
        <v>78</v>
      </c>
      <c r="D65" s="188"/>
      <c r="E65" s="188"/>
      <c r="F65" s="134" t="s">
        <v>24</v>
      </c>
      <c r="G65" s="135"/>
      <c r="H65" s="135"/>
      <c r="I65" s="135">
        <f>'1 03 Pol'!G61</f>
        <v>0</v>
      </c>
      <c r="J65" s="132" t="str">
        <f>IF(I93=0,"",I65/I93*100)</f>
        <v/>
      </c>
    </row>
    <row r="66" spans="1:10" ht="36.75" customHeight="1" x14ac:dyDescent="0.2">
      <c r="A66" s="123"/>
      <c r="B66" s="128" t="s">
        <v>79</v>
      </c>
      <c r="C66" s="187" t="s">
        <v>80</v>
      </c>
      <c r="D66" s="188"/>
      <c r="E66" s="188"/>
      <c r="F66" s="134" t="s">
        <v>24</v>
      </c>
      <c r="G66" s="135"/>
      <c r="H66" s="135"/>
      <c r="I66" s="135">
        <f>'1 03 Pol'!G80</f>
        <v>0</v>
      </c>
      <c r="J66" s="132" t="str">
        <f>IF(I93=0,"",I66/I93*100)</f>
        <v/>
      </c>
    </row>
    <row r="67" spans="1:10" ht="36.75" customHeight="1" x14ac:dyDescent="0.2">
      <c r="A67" s="123"/>
      <c r="B67" s="128" t="s">
        <v>81</v>
      </c>
      <c r="C67" s="187" t="s">
        <v>82</v>
      </c>
      <c r="D67" s="188"/>
      <c r="E67" s="188"/>
      <c r="F67" s="134" t="s">
        <v>24</v>
      </c>
      <c r="G67" s="135"/>
      <c r="H67" s="135"/>
      <c r="I67" s="135">
        <f>'1 03 Pol'!G101+'1 04 Pol'!G8</f>
        <v>0</v>
      </c>
      <c r="J67" s="132" t="str">
        <f>IF(I93=0,"",I67/I93*100)</f>
        <v/>
      </c>
    </row>
    <row r="68" spans="1:10" ht="36.75" customHeight="1" x14ac:dyDescent="0.2">
      <c r="A68" s="123"/>
      <c r="B68" s="128" t="s">
        <v>83</v>
      </c>
      <c r="C68" s="187" t="s">
        <v>84</v>
      </c>
      <c r="D68" s="188"/>
      <c r="E68" s="188"/>
      <c r="F68" s="134" t="s">
        <v>24</v>
      </c>
      <c r="G68" s="135"/>
      <c r="H68" s="135"/>
      <c r="I68" s="135">
        <f>'1 03 Pol'!G133</f>
        <v>0</v>
      </c>
      <c r="J68" s="132" t="str">
        <f>IF(I93=0,"",I68/I93*100)</f>
        <v/>
      </c>
    </row>
    <row r="69" spans="1:10" ht="36.75" customHeight="1" x14ac:dyDescent="0.2">
      <c r="A69" s="123"/>
      <c r="B69" s="128" t="s">
        <v>85</v>
      </c>
      <c r="C69" s="187" t="s">
        <v>86</v>
      </c>
      <c r="D69" s="188"/>
      <c r="E69" s="188"/>
      <c r="F69" s="134" t="s">
        <v>24</v>
      </c>
      <c r="G69" s="135"/>
      <c r="H69" s="135"/>
      <c r="I69" s="135">
        <f>'1 03 Pol'!G138</f>
        <v>0</v>
      </c>
      <c r="J69" s="132" t="str">
        <f>IF(I93=0,"",I69/I93*100)</f>
        <v/>
      </c>
    </row>
    <row r="70" spans="1:10" ht="36.75" customHeight="1" x14ac:dyDescent="0.2">
      <c r="A70" s="123"/>
      <c r="B70" s="128" t="s">
        <v>87</v>
      </c>
      <c r="C70" s="187" t="s">
        <v>88</v>
      </c>
      <c r="D70" s="188"/>
      <c r="E70" s="188"/>
      <c r="F70" s="134" t="s">
        <v>24</v>
      </c>
      <c r="G70" s="135"/>
      <c r="H70" s="135"/>
      <c r="I70" s="135">
        <f>'1 03 Pol'!G157</f>
        <v>0</v>
      </c>
      <c r="J70" s="132" t="str">
        <f>IF(I93=0,"",I70/I93*100)</f>
        <v/>
      </c>
    </row>
    <row r="71" spans="1:10" ht="36.75" customHeight="1" x14ac:dyDescent="0.2">
      <c r="A71" s="123"/>
      <c r="B71" s="128" t="s">
        <v>89</v>
      </c>
      <c r="C71" s="187" t="s">
        <v>90</v>
      </c>
      <c r="D71" s="188"/>
      <c r="E71" s="188"/>
      <c r="F71" s="134" t="s">
        <v>24</v>
      </c>
      <c r="G71" s="135"/>
      <c r="H71" s="135"/>
      <c r="I71" s="135">
        <f>'1 03 Pol'!G172+'1 06 Pol'!G8</f>
        <v>0</v>
      </c>
      <c r="J71" s="132" t="str">
        <f>IF(I93=0,"",I71/I93*100)</f>
        <v/>
      </c>
    </row>
    <row r="72" spans="1:10" ht="36.75" customHeight="1" x14ac:dyDescent="0.2">
      <c r="A72" s="123"/>
      <c r="B72" s="128" t="s">
        <v>91</v>
      </c>
      <c r="C72" s="187" t="s">
        <v>92</v>
      </c>
      <c r="D72" s="188"/>
      <c r="E72" s="188"/>
      <c r="F72" s="134" t="s">
        <v>24</v>
      </c>
      <c r="G72" s="135"/>
      <c r="H72" s="135"/>
      <c r="I72" s="135">
        <f>'1 03 Pol'!G176</f>
        <v>0</v>
      </c>
      <c r="J72" s="132" t="str">
        <f>IF(I93=0,"",I72/I93*100)</f>
        <v/>
      </c>
    </row>
    <row r="73" spans="1:10" ht="36.75" customHeight="1" x14ac:dyDescent="0.2">
      <c r="A73" s="123"/>
      <c r="B73" s="128" t="s">
        <v>93</v>
      </c>
      <c r="C73" s="187" t="s">
        <v>94</v>
      </c>
      <c r="D73" s="188"/>
      <c r="E73" s="188"/>
      <c r="F73" s="134" t="s">
        <v>24</v>
      </c>
      <c r="G73" s="135"/>
      <c r="H73" s="135"/>
      <c r="I73" s="135">
        <f>'1 03 Pol'!G189</f>
        <v>0</v>
      </c>
      <c r="J73" s="132" t="str">
        <f>IF(I93=0,"",I73/I93*100)</f>
        <v/>
      </c>
    </row>
    <row r="74" spans="1:10" ht="36.75" customHeight="1" x14ac:dyDescent="0.2">
      <c r="A74" s="123"/>
      <c r="B74" s="128" t="s">
        <v>95</v>
      </c>
      <c r="C74" s="187" t="s">
        <v>96</v>
      </c>
      <c r="D74" s="188"/>
      <c r="E74" s="188"/>
      <c r="F74" s="134" t="s">
        <v>24</v>
      </c>
      <c r="G74" s="135"/>
      <c r="H74" s="135"/>
      <c r="I74" s="135">
        <f>'1 03 Pol'!G216+'1 04 Pol'!G15+'1 05 Pol'!G8+'1 06 Pol'!G12</f>
        <v>0</v>
      </c>
      <c r="J74" s="132" t="str">
        <f>IF(I93=0,"",I74/I93*100)</f>
        <v/>
      </c>
    </row>
    <row r="75" spans="1:10" ht="36.75" customHeight="1" x14ac:dyDescent="0.2">
      <c r="A75" s="123"/>
      <c r="B75" s="128" t="s">
        <v>97</v>
      </c>
      <c r="C75" s="187" t="s">
        <v>98</v>
      </c>
      <c r="D75" s="188"/>
      <c r="E75" s="188"/>
      <c r="F75" s="134" t="s">
        <v>24</v>
      </c>
      <c r="G75" s="135"/>
      <c r="H75" s="135"/>
      <c r="I75" s="135">
        <f>'1 03 Pol'!G235+'1 04 Pol'!G31</f>
        <v>0</v>
      </c>
      <c r="J75" s="132" t="str">
        <f>IF(I93=0,"",I75/I93*100)</f>
        <v/>
      </c>
    </row>
    <row r="76" spans="1:10" ht="36.75" customHeight="1" x14ac:dyDescent="0.2">
      <c r="A76" s="123"/>
      <c r="B76" s="128" t="s">
        <v>99</v>
      </c>
      <c r="C76" s="187" t="s">
        <v>74</v>
      </c>
      <c r="D76" s="188"/>
      <c r="E76" s="188"/>
      <c r="F76" s="134" t="s">
        <v>24</v>
      </c>
      <c r="G76" s="135"/>
      <c r="H76" s="135"/>
      <c r="I76" s="135">
        <f>'1 01 Pol'!G8</f>
        <v>0</v>
      </c>
      <c r="J76" s="132" t="str">
        <f>IF(I93=0,"",I76/I93*100)</f>
        <v/>
      </c>
    </row>
    <row r="77" spans="1:10" ht="36.75" customHeight="1" x14ac:dyDescent="0.2">
      <c r="A77" s="123"/>
      <c r="B77" s="128" t="s">
        <v>100</v>
      </c>
      <c r="C77" s="187" t="s">
        <v>101</v>
      </c>
      <c r="D77" s="188"/>
      <c r="E77" s="188"/>
      <c r="F77" s="134" t="s">
        <v>25</v>
      </c>
      <c r="G77" s="135"/>
      <c r="H77" s="135"/>
      <c r="I77" s="135">
        <f>'1 03 Pol'!G238</f>
        <v>0</v>
      </c>
      <c r="J77" s="132" t="str">
        <f>IF(I93=0,"",I77/I93*100)</f>
        <v/>
      </c>
    </row>
    <row r="78" spans="1:10" ht="36.75" customHeight="1" x14ac:dyDescent="0.2">
      <c r="A78" s="123"/>
      <c r="B78" s="128" t="s">
        <v>102</v>
      </c>
      <c r="C78" s="187" t="s">
        <v>103</v>
      </c>
      <c r="D78" s="188"/>
      <c r="E78" s="188"/>
      <c r="F78" s="134" t="s">
        <v>25</v>
      </c>
      <c r="G78" s="135"/>
      <c r="H78" s="135"/>
      <c r="I78" s="135">
        <f>'1 03 Pol'!G263</f>
        <v>0</v>
      </c>
      <c r="J78" s="132" t="str">
        <f>IF(I93=0,"",I78/I93*100)</f>
        <v/>
      </c>
    </row>
    <row r="79" spans="1:10" ht="36.75" customHeight="1" x14ac:dyDescent="0.2">
      <c r="A79" s="123"/>
      <c r="B79" s="128" t="s">
        <v>104</v>
      </c>
      <c r="C79" s="187" t="s">
        <v>105</v>
      </c>
      <c r="D79" s="188"/>
      <c r="E79" s="188"/>
      <c r="F79" s="134" t="s">
        <v>25</v>
      </c>
      <c r="G79" s="135"/>
      <c r="H79" s="135"/>
      <c r="I79" s="135">
        <f>'1 05 Pol'!G12</f>
        <v>0</v>
      </c>
      <c r="J79" s="132" t="str">
        <f>IF(I93=0,"",I79/I93*100)</f>
        <v/>
      </c>
    </row>
    <row r="80" spans="1:10" ht="36.75" customHeight="1" x14ac:dyDescent="0.2">
      <c r="A80" s="123"/>
      <c r="B80" s="128" t="s">
        <v>106</v>
      </c>
      <c r="C80" s="187" t="s">
        <v>107</v>
      </c>
      <c r="D80" s="188"/>
      <c r="E80" s="188"/>
      <c r="F80" s="134" t="s">
        <v>25</v>
      </c>
      <c r="G80" s="135"/>
      <c r="H80" s="135"/>
      <c r="I80" s="135">
        <f>'1 06 Pol'!G17</f>
        <v>0</v>
      </c>
      <c r="J80" s="132" t="str">
        <f>IF(I93=0,"",I80/I93*100)</f>
        <v/>
      </c>
    </row>
    <row r="81" spans="1:10" ht="36.75" customHeight="1" x14ac:dyDescent="0.2">
      <c r="A81" s="123"/>
      <c r="B81" s="128" t="s">
        <v>108</v>
      </c>
      <c r="C81" s="187" t="s">
        <v>109</v>
      </c>
      <c r="D81" s="188"/>
      <c r="E81" s="188"/>
      <c r="F81" s="134" t="s">
        <v>25</v>
      </c>
      <c r="G81" s="135"/>
      <c r="H81" s="135"/>
      <c r="I81" s="135">
        <f>'1 05 Pol'!G54</f>
        <v>0</v>
      </c>
      <c r="J81" s="132" t="str">
        <f>IF(I93=0,"",I81/I93*100)</f>
        <v/>
      </c>
    </row>
    <row r="82" spans="1:10" ht="36.75" customHeight="1" x14ac:dyDescent="0.2">
      <c r="A82" s="123"/>
      <c r="B82" s="128" t="s">
        <v>110</v>
      </c>
      <c r="C82" s="187" t="s">
        <v>111</v>
      </c>
      <c r="D82" s="188"/>
      <c r="E82" s="188"/>
      <c r="F82" s="134" t="s">
        <v>25</v>
      </c>
      <c r="G82" s="135"/>
      <c r="H82" s="135"/>
      <c r="I82" s="135">
        <f>'1 03 Pol'!G281+'1 06 Pol'!G28</f>
        <v>0</v>
      </c>
      <c r="J82" s="132" t="str">
        <f>IF(I93=0,"",I82/I93*100)</f>
        <v/>
      </c>
    </row>
    <row r="83" spans="1:10" ht="36.75" customHeight="1" x14ac:dyDescent="0.2">
      <c r="A83" s="123"/>
      <c r="B83" s="128" t="s">
        <v>112</v>
      </c>
      <c r="C83" s="187" t="s">
        <v>113</v>
      </c>
      <c r="D83" s="188"/>
      <c r="E83" s="188"/>
      <c r="F83" s="134" t="s">
        <v>25</v>
      </c>
      <c r="G83" s="135"/>
      <c r="H83" s="135"/>
      <c r="I83" s="135">
        <f>'1 03 Pol'!G290</f>
        <v>0</v>
      </c>
      <c r="J83" s="132" t="str">
        <f>IF(I93=0,"",I83/I93*100)</f>
        <v/>
      </c>
    </row>
    <row r="84" spans="1:10" ht="36.75" customHeight="1" x14ac:dyDescent="0.2">
      <c r="A84" s="123"/>
      <c r="B84" s="128" t="s">
        <v>114</v>
      </c>
      <c r="C84" s="187" t="s">
        <v>115</v>
      </c>
      <c r="D84" s="188"/>
      <c r="E84" s="188"/>
      <c r="F84" s="134" t="s">
        <v>25</v>
      </c>
      <c r="G84" s="135"/>
      <c r="H84" s="135"/>
      <c r="I84" s="135">
        <f>'1 03 Pol'!G305+'1 05 Pol'!G65</f>
        <v>0</v>
      </c>
      <c r="J84" s="132" t="str">
        <f>IF(I93=0,"",I84/I93*100)</f>
        <v/>
      </c>
    </row>
    <row r="85" spans="1:10" ht="36.75" customHeight="1" x14ac:dyDescent="0.2">
      <c r="A85" s="123"/>
      <c r="B85" s="128" t="s">
        <v>116</v>
      </c>
      <c r="C85" s="187" t="s">
        <v>117</v>
      </c>
      <c r="D85" s="188"/>
      <c r="E85" s="188"/>
      <c r="F85" s="134" t="s">
        <v>25</v>
      </c>
      <c r="G85" s="135"/>
      <c r="H85" s="135"/>
      <c r="I85" s="135">
        <f>'1 03 Pol'!G345</f>
        <v>0</v>
      </c>
      <c r="J85" s="132" t="str">
        <f>IF(I93=0,"",I85/I93*100)</f>
        <v/>
      </c>
    </row>
    <row r="86" spans="1:10" ht="36.75" customHeight="1" x14ac:dyDescent="0.2">
      <c r="A86" s="123"/>
      <c r="B86" s="128" t="s">
        <v>118</v>
      </c>
      <c r="C86" s="187" t="s">
        <v>119</v>
      </c>
      <c r="D86" s="188"/>
      <c r="E86" s="188"/>
      <c r="F86" s="134" t="s">
        <v>25</v>
      </c>
      <c r="G86" s="135"/>
      <c r="H86" s="135"/>
      <c r="I86" s="135">
        <f>'1 03 Pol'!G386</f>
        <v>0</v>
      </c>
      <c r="J86" s="132" t="str">
        <f>IF(I93=0,"",I86/I93*100)</f>
        <v/>
      </c>
    </row>
    <row r="87" spans="1:10" ht="36.75" customHeight="1" x14ac:dyDescent="0.2">
      <c r="A87" s="123"/>
      <c r="B87" s="128" t="s">
        <v>120</v>
      </c>
      <c r="C87" s="187" t="s">
        <v>121</v>
      </c>
      <c r="D87" s="188"/>
      <c r="E87" s="188"/>
      <c r="F87" s="134" t="s">
        <v>25</v>
      </c>
      <c r="G87" s="135"/>
      <c r="H87" s="135"/>
      <c r="I87" s="135">
        <f>'1 03 Pol'!G392</f>
        <v>0</v>
      </c>
      <c r="J87" s="132" t="str">
        <f>IF(I93=0,"",I87/I93*100)</f>
        <v/>
      </c>
    </row>
    <row r="88" spans="1:10" ht="36.75" customHeight="1" x14ac:dyDescent="0.2">
      <c r="A88" s="123"/>
      <c r="B88" s="128" t="s">
        <v>122</v>
      </c>
      <c r="C88" s="187" t="s">
        <v>123</v>
      </c>
      <c r="D88" s="188"/>
      <c r="E88" s="188"/>
      <c r="F88" s="134" t="s">
        <v>25</v>
      </c>
      <c r="G88" s="135"/>
      <c r="H88" s="135"/>
      <c r="I88" s="135">
        <f>'1 03 Pol'!G397</f>
        <v>0</v>
      </c>
      <c r="J88" s="132" t="str">
        <f>IF(I93=0,"",I88/I93*100)</f>
        <v/>
      </c>
    </row>
    <row r="89" spans="1:10" ht="36.75" customHeight="1" x14ac:dyDescent="0.2">
      <c r="A89" s="123"/>
      <c r="B89" s="128" t="s">
        <v>124</v>
      </c>
      <c r="C89" s="187" t="s">
        <v>125</v>
      </c>
      <c r="D89" s="188"/>
      <c r="E89" s="188"/>
      <c r="F89" s="134" t="s">
        <v>26</v>
      </c>
      <c r="G89" s="135"/>
      <c r="H89" s="135"/>
      <c r="I89" s="135">
        <f>'1 04 Pol'!G34</f>
        <v>0</v>
      </c>
      <c r="J89" s="132" t="str">
        <f>IF(I93=0,"",I89/I93*100)</f>
        <v/>
      </c>
    </row>
    <row r="90" spans="1:10" ht="36.75" customHeight="1" x14ac:dyDescent="0.2">
      <c r="A90" s="123"/>
      <c r="B90" s="128" t="s">
        <v>126</v>
      </c>
      <c r="C90" s="187" t="s">
        <v>127</v>
      </c>
      <c r="D90" s="188"/>
      <c r="E90" s="188"/>
      <c r="F90" s="134" t="s">
        <v>26</v>
      </c>
      <c r="G90" s="135"/>
      <c r="H90" s="135"/>
      <c r="I90" s="135">
        <f>'1 06 Pol'!G35</f>
        <v>0</v>
      </c>
      <c r="J90" s="132" t="str">
        <f>IF(I93=0,"",I90/I93*100)</f>
        <v/>
      </c>
    </row>
    <row r="91" spans="1:10" ht="36.75" customHeight="1" x14ac:dyDescent="0.2">
      <c r="A91" s="123"/>
      <c r="B91" s="128" t="s">
        <v>128</v>
      </c>
      <c r="C91" s="187" t="s">
        <v>129</v>
      </c>
      <c r="D91" s="188"/>
      <c r="E91" s="188"/>
      <c r="F91" s="134" t="s">
        <v>26</v>
      </c>
      <c r="G91" s="135"/>
      <c r="H91" s="135"/>
      <c r="I91" s="135">
        <f>'1 02 Pol'!G8</f>
        <v>0</v>
      </c>
      <c r="J91" s="132" t="str">
        <f>IF(I93=0,"",I91/I93*100)</f>
        <v/>
      </c>
    </row>
    <row r="92" spans="1:10" ht="36.75" customHeight="1" x14ac:dyDescent="0.2">
      <c r="A92" s="123"/>
      <c r="B92" s="128" t="s">
        <v>130</v>
      </c>
      <c r="C92" s="187" t="s">
        <v>131</v>
      </c>
      <c r="D92" s="188"/>
      <c r="E92" s="188"/>
      <c r="F92" s="134" t="s">
        <v>132</v>
      </c>
      <c r="G92" s="135"/>
      <c r="H92" s="135"/>
      <c r="I92" s="135">
        <f>'1 03 Pol'!G414+'1 04 Pol'!G152+'1 05 Pol'!G72+'1 06 Pol'!G64</f>
        <v>0</v>
      </c>
      <c r="J92" s="132" t="str">
        <f>IF(I93=0,"",I92/I93*100)</f>
        <v/>
      </c>
    </row>
    <row r="93" spans="1:10" ht="25.5" customHeight="1" x14ac:dyDescent="0.2">
      <c r="A93" s="124"/>
      <c r="B93" s="129" t="s">
        <v>1</v>
      </c>
      <c r="C93" s="130"/>
      <c r="D93" s="131"/>
      <c r="E93" s="131"/>
      <c r="F93" s="136"/>
      <c r="G93" s="137"/>
      <c r="H93" s="137"/>
      <c r="I93" s="137">
        <f>SUM(I63:I92)</f>
        <v>0</v>
      </c>
      <c r="J93" s="133">
        <f>SUM(J63:J92)</f>
        <v>0</v>
      </c>
    </row>
    <row r="94" spans="1:10" x14ac:dyDescent="0.2">
      <c r="F94" s="86"/>
      <c r="G94" s="86"/>
      <c r="H94" s="86"/>
      <c r="I94" s="86"/>
      <c r="J94" s="87"/>
    </row>
    <row r="95" spans="1:10" x14ac:dyDescent="0.2">
      <c r="F95" s="86"/>
      <c r="G95" s="86"/>
      <c r="H95" s="86"/>
      <c r="I95" s="86"/>
      <c r="J95" s="87"/>
    </row>
    <row r="96" spans="1:10" x14ac:dyDescent="0.2">
      <c r="F96" s="86"/>
      <c r="G96" s="86"/>
      <c r="H96" s="86"/>
      <c r="I96" s="86"/>
      <c r="J96" s="87"/>
    </row>
  </sheetData>
  <sheetProtection algorithmName="SHA-512" hashValue="iqv66X1TptGA41wZFfAs/xajlGcX5DF+n9TTYqw/Fp3NrBKzNFYRNjgqvDjQfG0Q3dbJ88jechzlsIR16cDCyA==" saltValue="OpEuEXnlVpAy1lBNqaDyA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50" t="s">
        <v>7</v>
      </c>
      <c r="B2" s="49"/>
      <c r="C2" s="240"/>
      <c r="D2" s="240"/>
      <c r="E2" s="240"/>
      <c r="F2" s="240"/>
      <c r="G2" s="241"/>
    </row>
    <row r="3" spans="1:7" ht="24.95" customHeight="1" x14ac:dyDescent="0.2">
      <c r="A3" s="50" t="s">
        <v>8</v>
      </c>
      <c r="B3" s="49"/>
      <c r="C3" s="240"/>
      <c r="D3" s="240"/>
      <c r="E3" s="240"/>
      <c r="F3" s="240"/>
      <c r="G3" s="241"/>
    </row>
    <row r="4" spans="1:7" ht="24.95" customHeight="1" x14ac:dyDescent="0.2">
      <c r="A4" s="50" t="s">
        <v>9</v>
      </c>
      <c r="B4" s="49"/>
      <c r="C4" s="240"/>
      <c r="D4" s="240"/>
      <c r="E4" s="240"/>
      <c r="F4" s="240"/>
      <c r="G4" s="241"/>
    </row>
    <row r="5" spans="1:7" x14ac:dyDescent="0.2">
      <c r="B5" s="4"/>
      <c r="C5" s="5"/>
      <c r="D5" s="6"/>
    </row>
  </sheetData>
  <sheetProtection algorithmName="SHA-512" hashValue="xT9sXt7ifGzNH69HYSROc6fQHPtZp62H7JbrlNpwFRpkT3K6rDaVKm5ppbEdNLY4jszJuMd16bGaOk8TAsYO8Q==" saltValue="JCxs+FR25hdkE5TTELSu0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135</v>
      </c>
      <c r="B1" s="248"/>
      <c r="C1" s="248"/>
      <c r="D1" s="248"/>
      <c r="E1" s="248"/>
      <c r="F1" s="248"/>
      <c r="G1" s="248"/>
      <c r="AG1" t="s">
        <v>136</v>
      </c>
    </row>
    <row r="2" spans="1:60" ht="24.95" customHeight="1" x14ac:dyDescent="0.2">
      <c r="A2" s="139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137</v>
      </c>
    </row>
    <row r="3" spans="1:60" ht="24.95" customHeight="1" x14ac:dyDescent="0.2">
      <c r="A3" s="139" t="s">
        <v>8</v>
      </c>
      <c r="B3" s="49" t="s">
        <v>47</v>
      </c>
      <c r="C3" s="249" t="s">
        <v>48</v>
      </c>
      <c r="D3" s="250"/>
      <c r="E3" s="250"/>
      <c r="F3" s="250"/>
      <c r="G3" s="251"/>
      <c r="AC3" s="121" t="s">
        <v>137</v>
      </c>
      <c r="AG3" t="s">
        <v>138</v>
      </c>
    </row>
    <row r="4" spans="1:60" ht="24.95" customHeight="1" x14ac:dyDescent="0.2">
      <c r="A4" s="140" t="s">
        <v>9</v>
      </c>
      <c r="B4" s="141" t="s">
        <v>49</v>
      </c>
      <c r="C4" s="252" t="s">
        <v>27</v>
      </c>
      <c r="D4" s="253"/>
      <c r="E4" s="253"/>
      <c r="F4" s="253"/>
      <c r="G4" s="254"/>
      <c r="AG4" t="s">
        <v>139</v>
      </c>
    </row>
    <row r="5" spans="1:60" x14ac:dyDescent="0.2">
      <c r="D5" s="10"/>
    </row>
    <row r="6" spans="1:60" ht="38.25" x14ac:dyDescent="0.2">
      <c r="A6" s="143" t="s">
        <v>140</v>
      </c>
      <c r="B6" s="145" t="s">
        <v>141</v>
      </c>
      <c r="C6" s="145" t="s">
        <v>142</v>
      </c>
      <c r="D6" s="144" t="s">
        <v>143</v>
      </c>
      <c r="E6" s="143" t="s">
        <v>144</v>
      </c>
      <c r="F6" s="142" t="s">
        <v>145</v>
      </c>
      <c r="G6" s="143" t="s">
        <v>29</v>
      </c>
      <c r="H6" s="146" t="s">
        <v>30</v>
      </c>
      <c r="I6" s="146" t="s">
        <v>146</v>
      </c>
      <c r="J6" s="146" t="s">
        <v>31</v>
      </c>
      <c r="K6" s="146" t="s">
        <v>147</v>
      </c>
      <c r="L6" s="146" t="s">
        <v>148</v>
      </c>
      <c r="M6" s="146" t="s">
        <v>149</v>
      </c>
      <c r="N6" s="146" t="s">
        <v>150</v>
      </c>
      <c r="O6" s="146" t="s">
        <v>151</v>
      </c>
      <c r="P6" s="146" t="s">
        <v>152</v>
      </c>
      <c r="Q6" s="146" t="s">
        <v>153</v>
      </c>
      <c r="R6" s="146" t="s">
        <v>154</v>
      </c>
      <c r="S6" s="146" t="s">
        <v>155</v>
      </c>
      <c r="T6" s="146" t="s">
        <v>156</v>
      </c>
      <c r="U6" s="146" t="s">
        <v>157</v>
      </c>
      <c r="V6" s="146" t="s">
        <v>158</v>
      </c>
      <c r="W6" s="146" t="s">
        <v>159</v>
      </c>
      <c r="X6" s="146" t="s">
        <v>160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161</v>
      </c>
      <c r="B8" s="165" t="s">
        <v>99</v>
      </c>
      <c r="C8" s="179" t="s">
        <v>74</v>
      </c>
      <c r="D8" s="166"/>
      <c r="E8" s="167"/>
      <c r="F8" s="168"/>
      <c r="G8" s="168">
        <f>SUMIF(AG9:AG32,"&lt;&gt;NOR",G9:G32)</f>
        <v>0</v>
      </c>
      <c r="H8" s="168"/>
      <c r="I8" s="168">
        <f>SUM(I9:I32)</f>
        <v>0</v>
      </c>
      <c r="J8" s="168"/>
      <c r="K8" s="168">
        <f>SUM(K9:K32)</f>
        <v>0</v>
      </c>
      <c r="L8" s="168"/>
      <c r="M8" s="168">
        <f>SUM(M9:M32)</f>
        <v>0</v>
      </c>
      <c r="N8" s="167"/>
      <c r="O8" s="167">
        <f>SUM(O9:O32)</f>
        <v>0</v>
      </c>
      <c r="P8" s="167"/>
      <c r="Q8" s="167">
        <f>SUM(Q9:Q32)</f>
        <v>0</v>
      </c>
      <c r="R8" s="168"/>
      <c r="S8" s="168"/>
      <c r="T8" s="169"/>
      <c r="U8" s="163"/>
      <c r="V8" s="163">
        <f>SUM(V9:V32)</f>
        <v>0</v>
      </c>
      <c r="W8" s="163"/>
      <c r="X8" s="163"/>
      <c r="AG8" t="s">
        <v>162</v>
      </c>
    </row>
    <row r="9" spans="1:60" outlineLevel="1" x14ac:dyDescent="0.2">
      <c r="A9" s="171">
        <v>1</v>
      </c>
      <c r="B9" s="172" t="s">
        <v>163</v>
      </c>
      <c r="C9" s="180" t="s">
        <v>164</v>
      </c>
      <c r="D9" s="173" t="s">
        <v>165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166</v>
      </c>
      <c r="T9" s="177" t="s">
        <v>167</v>
      </c>
      <c r="U9" s="157">
        <v>0</v>
      </c>
      <c r="V9" s="157">
        <f>ROUND(E9*U9,2)</f>
        <v>0</v>
      </c>
      <c r="W9" s="157"/>
      <c r="X9" s="157" t="s">
        <v>168</v>
      </c>
      <c r="Y9" s="147"/>
      <c r="Z9" s="147"/>
      <c r="AA9" s="147"/>
      <c r="AB9" s="147"/>
      <c r="AC9" s="147"/>
      <c r="AD9" s="147"/>
      <c r="AE9" s="147"/>
      <c r="AF9" s="147"/>
      <c r="AG9" s="147" t="s">
        <v>169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42" t="s">
        <v>170</v>
      </c>
      <c r="D10" s="243"/>
      <c r="E10" s="243"/>
      <c r="F10" s="243"/>
      <c r="G10" s="24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171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Zajištění bezpečného příjezdu a přístupu na staveniště včetně dopravního značení a potřebných souhlasů a rozhodnutí s vybudováním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6" t="s">
        <v>172</v>
      </c>
      <c r="D11" s="247"/>
      <c r="E11" s="247"/>
      <c r="F11" s="247"/>
      <c r="G11" s="24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171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6" t="s">
        <v>173</v>
      </c>
      <c r="D12" s="247"/>
      <c r="E12" s="247"/>
      <c r="F12" s="247"/>
      <c r="G12" s="24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171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54"/>
      <c r="B13" s="155"/>
      <c r="C13" s="246" t="s">
        <v>174</v>
      </c>
      <c r="D13" s="247"/>
      <c r="E13" s="247"/>
      <c r="F13" s="247"/>
      <c r="G13" s="24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171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8" t="str">
        <f>C13</f>
        <v>Opatření k zabránění nadměrného zatěžování staveniště a jeho okolí prachem (např. používání krycích plachet, kropení sutě a odtěžované zeminy vodou).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6" t="s">
        <v>175</v>
      </c>
      <c r="D14" s="247"/>
      <c r="E14" s="247"/>
      <c r="F14" s="247"/>
      <c r="G14" s="24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171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1" t="s">
        <v>47</v>
      </c>
      <c r="D15" s="161"/>
      <c r="E15" s="162">
        <v>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176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4"/>
      <c r="D16" s="245"/>
      <c r="E16" s="245"/>
      <c r="F16" s="245"/>
      <c r="G16" s="245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177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1">
        <v>2</v>
      </c>
      <c r="B17" s="172" t="s">
        <v>178</v>
      </c>
      <c r="C17" s="180" t="s">
        <v>179</v>
      </c>
      <c r="D17" s="173" t="s">
        <v>165</v>
      </c>
      <c r="E17" s="174">
        <v>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6"/>
      <c r="S17" s="176" t="s">
        <v>166</v>
      </c>
      <c r="T17" s="177" t="s">
        <v>167</v>
      </c>
      <c r="U17" s="157">
        <v>0</v>
      </c>
      <c r="V17" s="157">
        <f>ROUND(E17*U17,2)</f>
        <v>0</v>
      </c>
      <c r="W17" s="157"/>
      <c r="X17" s="157" t="s">
        <v>168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2" t="s">
        <v>180</v>
      </c>
      <c r="D18" s="243"/>
      <c r="E18" s="243"/>
      <c r="F18" s="243"/>
      <c r="G18" s="243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171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6" t="s">
        <v>181</v>
      </c>
      <c r="D19" s="247"/>
      <c r="E19" s="247"/>
      <c r="F19" s="247"/>
      <c r="G19" s="24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171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6" t="s">
        <v>173</v>
      </c>
      <c r="D20" s="247"/>
      <c r="E20" s="247"/>
      <c r="F20" s="247"/>
      <c r="G20" s="24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171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54"/>
      <c r="B21" s="155"/>
      <c r="C21" s="246" t="s">
        <v>174</v>
      </c>
      <c r="D21" s="247"/>
      <c r="E21" s="247"/>
      <c r="F21" s="247"/>
      <c r="G21" s="24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171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8" t="str">
        <f>C21</f>
        <v>Opatření k zabránění nadměrného zatěžování staveniště a jeho okolí prachem (např. používání krycích plachet, kropení sutě a odtěžované zeminy vodou).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1" t="s">
        <v>47</v>
      </c>
      <c r="D22" s="161"/>
      <c r="E22" s="162">
        <v>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176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4"/>
      <c r="D23" s="245"/>
      <c r="E23" s="245"/>
      <c r="F23" s="245"/>
      <c r="G23" s="245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177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3</v>
      </c>
      <c r="B24" s="172" t="s">
        <v>182</v>
      </c>
      <c r="C24" s="180" t="s">
        <v>183</v>
      </c>
      <c r="D24" s="173" t="s">
        <v>165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/>
      <c r="S24" s="176" t="s">
        <v>166</v>
      </c>
      <c r="T24" s="177" t="s">
        <v>167</v>
      </c>
      <c r="U24" s="157">
        <v>0</v>
      </c>
      <c r="V24" s="157">
        <f>ROUND(E24*U24,2)</f>
        <v>0</v>
      </c>
      <c r="W24" s="157"/>
      <c r="X24" s="157" t="s">
        <v>168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169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2" t="s">
        <v>184</v>
      </c>
      <c r="D25" s="243"/>
      <c r="E25" s="243"/>
      <c r="F25" s="243"/>
      <c r="G25" s="243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171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6" t="s">
        <v>185</v>
      </c>
      <c r="D26" s="247"/>
      <c r="E26" s="247"/>
      <c r="F26" s="247"/>
      <c r="G26" s="24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171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1" t="s">
        <v>47</v>
      </c>
      <c r="D27" s="161"/>
      <c r="E27" s="162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176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4"/>
      <c r="D28" s="245"/>
      <c r="E28" s="245"/>
      <c r="F28" s="245"/>
      <c r="G28" s="245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4</v>
      </c>
      <c r="B29" s="172" t="s">
        <v>186</v>
      </c>
      <c r="C29" s="180" t="s">
        <v>187</v>
      </c>
      <c r="D29" s="173" t="s">
        <v>165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166</v>
      </c>
      <c r="T29" s="177" t="s">
        <v>167</v>
      </c>
      <c r="U29" s="157">
        <v>0</v>
      </c>
      <c r="V29" s="157">
        <f>ROUND(E29*U29,2)</f>
        <v>0</v>
      </c>
      <c r="W29" s="157"/>
      <c r="X29" s="157" t="s">
        <v>168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188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2" t="s">
        <v>189</v>
      </c>
      <c r="D30" s="243"/>
      <c r="E30" s="243"/>
      <c r="F30" s="243"/>
      <c r="G30" s="243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171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1" t="s">
        <v>47</v>
      </c>
      <c r="D31" s="161"/>
      <c r="E31" s="162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176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4"/>
      <c r="D32" s="245"/>
      <c r="E32" s="245"/>
      <c r="F32" s="245"/>
      <c r="G32" s="245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177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8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148</v>
      </c>
    </row>
    <row r="34" spans="1:33" x14ac:dyDescent="0.2">
      <c r="A34" s="150"/>
      <c r="B34" s="151" t="s">
        <v>29</v>
      </c>
      <c r="C34" s="183"/>
      <c r="D34" s="152"/>
      <c r="E34" s="153"/>
      <c r="F34" s="153"/>
      <c r="G34" s="170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190</v>
      </c>
    </row>
    <row r="35" spans="1:33" x14ac:dyDescent="0.2">
      <c r="C35" s="184"/>
      <c r="D35" s="10"/>
      <c r="AG35" t="s">
        <v>191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BLCihOfzN8XWD5W2sa+PybBrrdnzb1LWxkvioXOqvM4wTLOCmMYNnQllRlOo1kf4CoXDbvhXOrN0lmvI0ohpA==" saltValue="1vDVvwYryHgtApxAuqTHKA==" spinCount="100000" sheet="1"/>
  <mergeCells count="20">
    <mergeCell ref="C19:G19"/>
    <mergeCell ref="A1:G1"/>
    <mergeCell ref="C2:G2"/>
    <mergeCell ref="C3:G3"/>
    <mergeCell ref="C4:G4"/>
    <mergeCell ref="C10:G10"/>
    <mergeCell ref="C11:G11"/>
    <mergeCell ref="C12:G12"/>
    <mergeCell ref="C13:G13"/>
    <mergeCell ref="C14:G14"/>
    <mergeCell ref="C16:G16"/>
    <mergeCell ref="C18:G18"/>
    <mergeCell ref="C30:G30"/>
    <mergeCell ref="C32:G32"/>
    <mergeCell ref="C20:G20"/>
    <mergeCell ref="C21:G21"/>
    <mergeCell ref="C23:G23"/>
    <mergeCell ref="C25:G25"/>
    <mergeCell ref="C26:G26"/>
    <mergeCell ref="C28:G2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135</v>
      </c>
      <c r="B1" s="248"/>
      <c r="C1" s="248"/>
      <c r="D1" s="248"/>
      <c r="E1" s="248"/>
      <c r="F1" s="248"/>
      <c r="G1" s="248"/>
      <c r="AG1" t="s">
        <v>136</v>
      </c>
    </row>
    <row r="2" spans="1:60" ht="24.95" customHeight="1" x14ac:dyDescent="0.2">
      <c r="A2" s="139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137</v>
      </c>
    </row>
    <row r="3" spans="1:60" ht="24.95" customHeight="1" x14ac:dyDescent="0.2">
      <c r="A3" s="139" t="s">
        <v>8</v>
      </c>
      <c r="B3" s="49" t="s">
        <v>47</v>
      </c>
      <c r="C3" s="249" t="s">
        <v>48</v>
      </c>
      <c r="D3" s="250"/>
      <c r="E3" s="250"/>
      <c r="F3" s="250"/>
      <c r="G3" s="251"/>
      <c r="AC3" s="121" t="s">
        <v>137</v>
      </c>
      <c r="AG3" t="s">
        <v>138</v>
      </c>
    </row>
    <row r="4" spans="1:60" ht="24.95" customHeight="1" x14ac:dyDescent="0.2">
      <c r="A4" s="140" t="s">
        <v>9</v>
      </c>
      <c r="B4" s="141" t="s">
        <v>50</v>
      </c>
      <c r="C4" s="252" t="s">
        <v>28</v>
      </c>
      <c r="D4" s="253"/>
      <c r="E4" s="253"/>
      <c r="F4" s="253"/>
      <c r="G4" s="254"/>
      <c r="AG4" t="s">
        <v>139</v>
      </c>
    </row>
    <row r="5" spans="1:60" x14ac:dyDescent="0.2">
      <c r="D5" s="10"/>
    </row>
    <row r="6" spans="1:60" ht="38.25" x14ac:dyDescent="0.2">
      <c r="A6" s="143" t="s">
        <v>140</v>
      </c>
      <c r="B6" s="145" t="s">
        <v>141</v>
      </c>
      <c r="C6" s="145" t="s">
        <v>142</v>
      </c>
      <c r="D6" s="144" t="s">
        <v>143</v>
      </c>
      <c r="E6" s="143" t="s">
        <v>144</v>
      </c>
      <c r="F6" s="142" t="s">
        <v>145</v>
      </c>
      <c r="G6" s="143" t="s">
        <v>29</v>
      </c>
      <c r="H6" s="146" t="s">
        <v>30</v>
      </c>
      <c r="I6" s="146" t="s">
        <v>146</v>
      </c>
      <c r="J6" s="146" t="s">
        <v>31</v>
      </c>
      <c r="K6" s="146" t="s">
        <v>147</v>
      </c>
      <c r="L6" s="146" t="s">
        <v>148</v>
      </c>
      <c r="M6" s="146" t="s">
        <v>149</v>
      </c>
      <c r="N6" s="146" t="s">
        <v>150</v>
      </c>
      <c r="O6" s="146" t="s">
        <v>151</v>
      </c>
      <c r="P6" s="146" t="s">
        <v>152</v>
      </c>
      <c r="Q6" s="146" t="s">
        <v>153</v>
      </c>
      <c r="R6" s="146" t="s">
        <v>154</v>
      </c>
      <c r="S6" s="146" t="s">
        <v>155</v>
      </c>
      <c r="T6" s="146" t="s">
        <v>156</v>
      </c>
      <c r="U6" s="146" t="s">
        <v>157</v>
      </c>
      <c r="V6" s="146" t="s">
        <v>158</v>
      </c>
      <c r="W6" s="146" t="s">
        <v>159</v>
      </c>
      <c r="X6" s="146" t="s">
        <v>160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161</v>
      </c>
      <c r="B8" s="165" t="s">
        <v>128</v>
      </c>
      <c r="C8" s="179" t="s">
        <v>129</v>
      </c>
      <c r="D8" s="166"/>
      <c r="E8" s="167"/>
      <c r="F8" s="168"/>
      <c r="G8" s="168">
        <f>SUMIF(AG9:AG40,"&lt;&gt;NOR",G9:G40)</f>
        <v>0</v>
      </c>
      <c r="H8" s="168"/>
      <c r="I8" s="168">
        <f>SUM(I9:I40)</f>
        <v>0</v>
      </c>
      <c r="J8" s="168"/>
      <c r="K8" s="168">
        <f>SUM(K9:K40)</f>
        <v>0</v>
      </c>
      <c r="L8" s="168"/>
      <c r="M8" s="168">
        <f>SUM(M9:M40)</f>
        <v>0</v>
      </c>
      <c r="N8" s="167"/>
      <c r="O8" s="167">
        <f>SUM(O9:O40)</f>
        <v>0</v>
      </c>
      <c r="P8" s="167"/>
      <c r="Q8" s="167">
        <f>SUM(Q9:Q40)</f>
        <v>0</v>
      </c>
      <c r="R8" s="168"/>
      <c r="S8" s="168"/>
      <c r="T8" s="169"/>
      <c r="U8" s="163"/>
      <c r="V8" s="163">
        <f>SUM(V9:V40)</f>
        <v>0</v>
      </c>
      <c r="W8" s="163"/>
      <c r="X8" s="163"/>
      <c r="AG8" t="s">
        <v>162</v>
      </c>
    </row>
    <row r="9" spans="1:60" outlineLevel="1" x14ac:dyDescent="0.2">
      <c r="A9" s="171">
        <v>1</v>
      </c>
      <c r="B9" s="172" t="s">
        <v>192</v>
      </c>
      <c r="C9" s="180" t="s">
        <v>193</v>
      </c>
      <c r="D9" s="173" t="s">
        <v>194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166</v>
      </c>
      <c r="T9" s="177" t="s">
        <v>167</v>
      </c>
      <c r="U9" s="157">
        <v>0</v>
      </c>
      <c r="V9" s="157">
        <f>ROUND(E9*U9,2)</f>
        <v>0</v>
      </c>
      <c r="W9" s="157"/>
      <c r="X9" s="157" t="s">
        <v>168</v>
      </c>
      <c r="Y9" s="147"/>
      <c r="Z9" s="147"/>
      <c r="AA9" s="147"/>
      <c r="AB9" s="147"/>
      <c r="AC9" s="147"/>
      <c r="AD9" s="147"/>
      <c r="AE9" s="147"/>
      <c r="AF9" s="147"/>
      <c r="AG9" s="147" t="s">
        <v>169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2" t="s">
        <v>195</v>
      </c>
      <c r="D10" s="243"/>
      <c r="E10" s="243"/>
      <c r="F10" s="243"/>
      <c r="G10" s="24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171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6" t="s">
        <v>196</v>
      </c>
      <c r="D11" s="247"/>
      <c r="E11" s="247"/>
      <c r="F11" s="247"/>
      <c r="G11" s="24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171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1" t="s">
        <v>47</v>
      </c>
      <c r="D12" s="161"/>
      <c r="E12" s="162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176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4"/>
      <c r="D13" s="245"/>
      <c r="E13" s="245"/>
      <c r="F13" s="245"/>
      <c r="G13" s="245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177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2</v>
      </c>
      <c r="B14" s="172" t="s">
        <v>197</v>
      </c>
      <c r="C14" s="180" t="s">
        <v>198</v>
      </c>
      <c r="D14" s="173" t="s">
        <v>194</v>
      </c>
      <c r="E14" s="174">
        <v>1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/>
      <c r="S14" s="176" t="s">
        <v>166</v>
      </c>
      <c r="T14" s="177" t="s">
        <v>167</v>
      </c>
      <c r="U14" s="157">
        <v>0</v>
      </c>
      <c r="V14" s="157">
        <f>ROUND(E14*U14,2)</f>
        <v>0</v>
      </c>
      <c r="W14" s="157"/>
      <c r="X14" s="157" t="s">
        <v>168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169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2" t="s">
        <v>217</v>
      </c>
      <c r="D15" s="243"/>
      <c r="E15" s="243"/>
      <c r="F15" s="243"/>
      <c r="G15" s="243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171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8" t="str">
        <f>C15</f>
        <v>kompletní dokladová část dle SoD (revize, atesty, certifikáty, prohlášení o shodě) pro předání a převzetí dokončeného díla</v>
      </c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46" t="s">
        <v>199</v>
      </c>
      <c r="D16" s="247"/>
      <c r="E16" s="247"/>
      <c r="F16" s="247"/>
      <c r="G16" s="24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171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8" t="str">
        <f>C16</f>
        <v>náklady zhotovitele, související s prováděním zkoušek a REVIZÍ předepsaných technickými normami a vyjádřeními dotčených orgánů pro řádné provedení a předání díla.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6" t="s">
        <v>200</v>
      </c>
      <c r="D17" s="247"/>
      <c r="E17" s="247"/>
      <c r="F17" s="247"/>
      <c r="G17" s="24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171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8" t="str">
        <f>C17</f>
        <v>náklady na individuální zkoušky dodaných a smontovaných technologických zařízení včetně komplexního vyzkoušení.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6" t="s">
        <v>201</v>
      </c>
      <c r="D18" s="247"/>
      <c r="E18" s="247"/>
      <c r="F18" s="247"/>
      <c r="G18" s="24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171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6" t="s">
        <v>202</v>
      </c>
      <c r="D19" s="247"/>
      <c r="E19" s="247"/>
      <c r="F19" s="247"/>
      <c r="G19" s="24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171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8" t="str">
        <f>C19</f>
        <v>náklady na předání všech návodů k obsluze a údržbě pro technologická zařízení a  náklady na zaškolení obsluhy objednatele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1" t="s">
        <v>47</v>
      </c>
      <c r="D20" s="161"/>
      <c r="E20" s="162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176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4"/>
      <c r="D21" s="245"/>
      <c r="E21" s="245"/>
      <c r="F21" s="245"/>
      <c r="G21" s="245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177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1">
        <v>3</v>
      </c>
      <c r="B22" s="172" t="s">
        <v>203</v>
      </c>
      <c r="C22" s="180" t="s">
        <v>204</v>
      </c>
      <c r="D22" s="173" t="s">
        <v>194</v>
      </c>
      <c r="E22" s="174">
        <v>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6"/>
      <c r="S22" s="176" t="s">
        <v>166</v>
      </c>
      <c r="T22" s="177" t="s">
        <v>167</v>
      </c>
      <c r="U22" s="157">
        <v>0</v>
      </c>
      <c r="V22" s="157">
        <f>ROUND(E22*U22,2)</f>
        <v>0</v>
      </c>
      <c r="W22" s="157"/>
      <c r="X22" s="157" t="s">
        <v>168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169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2" t="s">
        <v>205</v>
      </c>
      <c r="D23" s="243"/>
      <c r="E23" s="243"/>
      <c r="F23" s="243"/>
      <c r="G23" s="243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171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54"/>
      <c r="B24" s="155"/>
      <c r="C24" s="246" t="s">
        <v>206</v>
      </c>
      <c r="D24" s="247"/>
      <c r="E24" s="247"/>
      <c r="F24" s="247"/>
      <c r="G24" s="24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171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8" t="str">
        <f>C24</f>
        <v>Náklady na přezkoumání podkladů objednatele o stavu inženýrských sítí probíhajících staveništěm nebo dotčenými stavbou i mimo území staveniště.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6" t="s">
        <v>207</v>
      </c>
      <c r="D25" s="247"/>
      <c r="E25" s="247"/>
      <c r="F25" s="247"/>
      <c r="G25" s="24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171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6" t="s">
        <v>208</v>
      </c>
      <c r="D26" s="247"/>
      <c r="E26" s="247"/>
      <c r="F26" s="247"/>
      <c r="G26" s="24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171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1" t="s">
        <v>47</v>
      </c>
      <c r="D27" s="161"/>
      <c r="E27" s="162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176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4"/>
      <c r="D28" s="245"/>
      <c r="E28" s="245"/>
      <c r="F28" s="245"/>
      <c r="G28" s="245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1">
        <v>4</v>
      </c>
      <c r="B29" s="172" t="s">
        <v>209</v>
      </c>
      <c r="C29" s="180" t="s">
        <v>210</v>
      </c>
      <c r="D29" s="173" t="s">
        <v>194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166</v>
      </c>
      <c r="T29" s="177" t="s">
        <v>167</v>
      </c>
      <c r="U29" s="157">
        <v>0</v>
      </c>
      <c r="V29" s="157">
        <f>ROUND(E29*U29,2)</f>
        <v>0</v>
      </c>
      <c r="W29" s="157"/>
      <c r="X29" s="157" t="s">
        <v>168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169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2" t="s">
        <v>211</v>
      </c>
      <c r="D30" s="243"/>
      <c r="E30" s="243"/>
      <c r="F30" s="243"/>
      <c r="G30" s="243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171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1" t="s">
        <v>47</v>
      </c>
      <c r="D31" s="161"/>
      <c r="E31" s="162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176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4"/>
      <c r="D32" s="245"/>
      <c r="E32" s="245"/>
      <c r="F32" s="245"/>
      <c r="G32" s="245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177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5</v>
      </c>
      <c r="B33" s="172" t="s">
        <v>212</v>
      </c>
      <c r="C33" s="180" t="s">
        <v>213</v>
      </c>
      <c r="D33" s="173" t="s">
        <v>194</v>
      </c>
      <c r="E33" s="174">
        <v>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/>
      <c r="S33" s="176" t="s">
        <v>166</v>
      </c>
      <c r="T33" s="177" t="s">
        <v>167</v>
      </c>
      <c r="U33" s="157">
        <v>0</v>
      </c>
      <c r="V33" s="157">
        <f>ROUND(E33*U33,2)</f>
        <v>0</v>
      </c>
      <c r="W33" s="157"/>
      <c r="X33" s="157" t="s">
        <v>168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2" t="s">
        <v>211</v>
      </c>
      <c r="D34" s="243"/>
      <c r="E34" s="243"/>
      <c r="F34" s="243"/>
      <c r="G34" s="24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171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1" t="s">
        <v>47</v>
      </c>
      <c r="D35" s="161"/>
      <c r="E35" s="162">
        <v>1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176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4"/>
      <c r="D36" s="245"/>
      <c r="E36" s="245"/>
      <c r="F36" s="245"/>
      <c r="G36" s="245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177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6</v>
      </c>
      <c r="B37" s="172" t="s">
        <v>214</v>
      </c>
      <c r="C37" s="180" t="s">
        <v>215</v>
      </c>
      <c r="D37" s="173" t="s">
        <v>194</v>
      </c>
      <c r="E37" s="174">
        <v>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166</v>
      </c>
      <c r="T37" s="177" t="s">
        <v>167</v>
      </c>
      <c r="U37" s="157">
        <v>0</v>
      </c>
      <c r="V37" s="157">
        <f>ROUND(E37*U37,2)</f>
        <v>0</v>
      </c>
      <c r="W37" s="157"/>
      <c r="X37" s="157" t="s">
        <v>168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2" t="s">
        <v>216</v>
      </c>
      <c r="D38" s="243"/>
      <c r="E38" s="243"/>
      <c r="F38" s="243"/>
      <c r="G38" s="24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171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1" t="s">
        <v>47</v>
      </c>
      <c r="D39" s="161"/>
      <c r="E39" s="162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176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4"/>
      <c r="D40" s="245"/>
      <c r="E40" s="245"/>
      <c r="F40" s="245"/>
      <c r="G40" s="245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177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3"/>
      <c r="B41" s="4"/>
      <c r="C41" s="182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v>15</v>
      </c>
      <c r="AF41">
        <v>21</v>
      </c>
      <c r="AG41" t="s">
        <v>148</v>
      </c>
    </row>
    <row r="42" spans="1:60" x14ac:dyDescent="0.2">
      <c r="A42" s="150"/>
      <c r="B42" s="151" t="s">
        <v>29</v>
      </c>
      <c r="C42" s="183"/>
      <c r="D42" s="152"/>
      <c r="E42" s="153"/>
      <c r="F42" s="153"/>
      <c r="G42" s="170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f>SUMIF(L7:L40,AE41,G7:G40)</f>
        <v>0</v>
      </c>
      <c r="AF42">
        <f>SUMIF(L7:L40,AF41,G7:G40)</f>
        <v>0</v>
      </c>
      <c r="AG42" t="s">
        <v>190</v>
      </c>
    </row>
    <row r="43" spans="1:60" x14ac:dyDescent="0.2">
      <c r="C43" s="184"/>
      <c r="D43" s="10"/>
      <c r="AG43" t="s">
        <v>191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KAbLwsFT/yDy/cYY+hxkjjszRDvn4Z5/BOpsSmFw6XnqTtqHnkXTGJR9w9AoE0fx7fvZvBRSx8mh7PYHqI6cg==" saltValue="Y5oQoQmJ0R0Be9Z7CUBQgg==" spinCount="100000" sheet="1"/>
  <mergeCells count="24">
    <mergeCell ref="C19:G19"/>
    <mergeCell ref="A1:G1"/>
    <mergeCell ref="C2:G2"/>
    <mergeCell ref="C3:G3"/>
    <mergeCell ref="C4:G4"/>
    <mergeCell ref="C10:G10"/>
    <mergeCell ref="C11:G11"/>
    <mergeCell ref="C13:G13"/>
    <mergeCell ref="C15:G15"/>
    <mergeCell ref="C16:G16"/>
    <mergeCell ref="C17:G17"/>
    <mergeCell ref="C18:G18"/>
    <mergeCell ref="C40:G40"/>
    <mergeCell ref="C21:G21"/>
    <mergeCell ref="C23:G23"/>
    <mergeCell ref="C24:G24"/>
    <mergeCell ref="C25:G25"/>
    <mergeCell ref="C26:G26"/>
    <mergeCell ref="C28:G28"/>
    <mergeCell ref="C30:G30"/>
    <mergeCell ref="C32:G32"/>
    <mergeCell ref="C34:G34"/>
    <mergeCell ref="C36:G36"/>
    <mergeCell ref="C38:G3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135</v>
      </c>
      <c r="B1" s="248"/>
      <c r="C1" s="248"/>
      <c r="D1" s="248"/>
      <c r="E1" s="248"/>
      <c r="F1" s="248"/>
      <c r="G1" s="248"/>
      <c r="AG1" t="s">
        <v>136</v>
      </c>
    </row>
    <row r="2" spans="1:60" ht="24.95" customHeight="1" x14ac:dyDescent="0.2">
      <c r="A2" s="139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137</v>
      </c>
    </row>
    <row r="3" spans="1:60" ht="24.95" customHeight="1" x14ac:dyDescent="0.2">
      <c r="A3" s="139" t="s">
        <v>8</v>
      </c>
      <c r="B3" s="49" t="s">
        <v>47</v>
      </c>
      <c r="C3" s="249" t="s">
        <v>48</v>
      </c>
      <c r="D3" s="250"/>
      <c r="E3" s="250"/>
      <c r="F3" s="250"/>
      <c r="G3" s="251"/>
      <c r="AC3" s="121" t="s">
        <v>137</v>
      </c>
      <c r="AG3" t="s">
        <v>138</v>
      </c>
    </row>
    <row r="4" spans="1:60" ht="24.95" customHeight="1" x14ac:dyDescent="0.2">
      <c r="A4" s="140" t="s">
        <v>9</v>
      </c>
      <c r="B4" s="141" t="s">
        <v>51</v>
      </c>
      <c r="C4" s="252" t="s">
        <v>52</v>
      </c>
      <c r="D4" s="253"/>
      <c r="E4" s="253"/>
      <c r="F4" s="253"/>
      <c r="G4" s="254"/>
      <c r="AG4" t="s">
        <v>139</v>
      </c>
    </row>
    <row r="5" spans="1:60" x14ac:dyDescent="0.2">
      <c r="D5" s="10"/>
    </row>
    <row r="6" spans="1:60" ht="38.25" x14ac:dyDescent="0.2">
      <c r="A6" s="143" t="s">
        <v>140</v>
      </c>
      <c r="B6" s="145" t="s">
        <v>141</v>
      </c>
      <c r="C6" s="145" t="s">
        <v>142</v>
      </c>
      <c r="D6" s="144" t="s">
        <v>143</v>
      </c>
      <c r="E6" s="143" t="s">
        <v>144</v>
      </c>
      <c r="F6" s="142" t="s">
        <v>145</v>
      </c>
      <c r="G6" s="143" t="s">
        <v>29</v>
      </c>
      <c r="H6" s="146" t="s">
        <v>30</v>
      </c>
      <c r="I6" s="146" t="s">
        <v>146</v>
      </c>
      <c r="J6" s="146" t="s">
        <v>31</v>
      </c>
      <c r="K6" s="146" t="s">
        <v>147</v>
      </c>
      <c r="L6" s="146" t="s">
        <v>148</v>
      </c>
      <c r="M6" s="146" t="s">
        <v>149</v>
      </c>
      <c r="N6" s="146" t="s">
        <v>150</v>
      </c>
      <c r="O6" s="146" t="s">
        <v>151</v>
      </c>
      <c r="P6" s="146" t="s">
        <v>152</v>
      </c>
      <c r="Q6" s="146" t="s">
        <v>153</v>
      </c>
      <c r="R6" s="146" t="s">
        <v>154</v>
      </c>
      <c r="S6" s="146" t="s">
        <v>155</v>
      </c>
      <c r="T6" s="146" t="s">
        <v>156</v>
      </c>
      <c r="U6" s="146" t="s">
        <v>157</v>
      </c>
      <c r="V6" s="146" t="s">
        <v>158</v>
      </c>
      <c r="W6" s="146" t="s">
        <v>159</v>
      </c>
      <c r="X6" s="146" t="s">
        <v>160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161</v>
      </c>
      <c r="B8" s="165" t="s">
        <v>47</v>
      </c>
      <c r="C8" s="179" t="s">
        <v>74</v>
      </c>
      <c r="D8" s="166"/>
      <c r="E8" s="167"/>
      <c r="F8" s="168"/>
      <c r="G8" s="168">
        <f>SUMIF(AG9:AG44,"&lt;&gt;NOR",G9:G44)</f>
        <v>0</v>
      </c>
      <c r="H8" s="168"/>
      <c r="I8" s="168">
        <f>SUM(I9:I44)</f>
        <v>0</v>
      </c>
      <c r="J8" s="168"/>
      <c r="K8" s="168">
        <f>SUM(K9:K44)</f>
        <v>0</v>
      </c>
      <c r="L8" s="168"/>
      <c r="M8" s="168">
        <f>SUM(M9:M44)</f>
        <v>0</v>
      </c>
      <c r="N8" s="167"/>
      <c r="O8" s="167">
        <f>SUM(O9:O44)</f>
        <v>0</v>
      </c>
      <c r="P8" s="167"/>
      <c r="Q8" s="167">
        <f>SUM(Q9:Q44)</f>
        <v>0</v>
      </c>
      <c r="R8" s="168"/>
      <c r="S8" s="168"/>
      <c r="T8" s="169"/>
      <c r="U8" s="163"/>
      <c r="V8" s="163">
        <f>SUM(V9:V44)</f>
        <v>0</v>
      </c>
      <c r="W8" s="163"/>
      <c r="X8" s="163"/>
      <c r="AG8" t="s">
        <v>162</v>
      </c>
    </row>
    <row r="9" spans="1:60" outlineLevel="1" x14ac:dyDescent="0.2">
      <c r="A9" s="171">
        <v>1</v>
      </c>
      <c r="B9" s="172" t="s">
        <v>218</v>
      </c>
      <c r="C9" s="180" t="s">
        <v>219</v>
      </c>
      <c r="D9" s="173" t="s">
        <v>220</v>
      </c>
      <c r="E9" s="174">
        <v>16.672000000000001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221</v>
      </c>
      <c r="T9" s="177" t="s">
        <v>221</v>
      </c>
      <c r="U9" s="157">
        <v>0</v>
      </c>
      <c r="V9" s="157">
        <f>ROUND(E9*U9,2)</f>
        <v>0</v>
      </c>
      <c r="W9" s="157"/>
      <c r="X9" s="157" t="s">
        <v>168</v>
      </c>
      <c r="Y9" s="147"/>
      <c r="Z9" s="147"/>
      <c r="AA9" s="147"/>
      <c r="AB9" s="147"/>
      <c r="AC9" s="147"/>
      <c r="AD9" s="147"/>
      <c r="AE9" s="147"/>
      <c r="AF9" s="147"/>
      <c r="AG9" s="147" t="s">
        <v>188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1" t="s">
        <v>222</v>
      </c>
      <c r="D10" s="161"/>
      <c r="E10" s="162">
        <v>8.7899999999999991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176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1" t="s">
        <v>223</v>
      </c>
      <c r="D11" s="161"/>
      <c r="E11" s="162">
        <v>7.88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176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4"/>
      <c r="D12" s="245"/>
      <c r="E12" s="245"/>
      <c r="F12" s="245"/>
      <c r="G12" s="245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177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2</v>
      </c>
      <c r="B13" s="172" t="s">
        <v>224</v>
      </c>
      <c r="C13" s="180" t="s">
        <v>225</v>
      </c>
      <c r="D13" s="173" t="s">
        <v>220</v>
      </c>
      <c r="E13" s="174">
        <v>16.672000000000001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/>
      <c r="S13" s="176" t="s">
        <v>221</v>
      </c>
      <c r="T13" s="177" t="s">
        <v>221</v>
      </c>
      <c r="U13" s="157">
        <v>0</v>
      </c>
      <c r="V13" s="157">
        <f>ROUND(E13*U13,2)</f>
        <v>0</v>
      </c>
      <c r="W13" s="157"/>
      <c r="X13" s="157" t="s">
        <v>168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169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1" t="s">
        <v>222</v>
      </c>
      <c r="D14" s="161"/>
      <c r="E14" s="162">
        <v>8.7899999999999991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176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1" t="s">
        <v>223</v>
      </c>
      <c r="D15" s="161"/>
      <c r="E15" s="162">
        <v>7.88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176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4"/>
      <c r="D16" s="245"/>
      <c r="E16" s="245"/>
      <c r="F16" s="245"/>
      <c r="G16" s="245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177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1">
        <v>3</v>
      </c>
      <c r="B17" s="172" t="s">
        <v>226</v>
      </c>
      <c r="C17" s="180" t="s">
        <v>227</v>
      </c>
      <c r="D17" s="173" t="s">
        <v>220</v>
      </c>
      <c r="E17" s="174">
        <v>16.672000000000001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6"/>
      <c r="S17" s="176" t="s">
        <v>221</v>
      </c>
      <c r="T17" s="177" t="s">
        <v>221</v>
      </c>
      <c r="U17" s="157">
        <v>0</v>
      </c>
      <c r="V17" s="157">
        <f>ROUND(E17*U17,2)</f>
        <v>0</v>
      </c>
      <c r="W17" s="157"/>
      <c r="X17" s="157" t="s">
        <v>168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1" t="s">
        <v>222</v>
      </c>
      <c r="D18" s="161"/>
      <c r="E18" s="162">
        <v>8.7899999999999991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176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1" t="s">
        <v>223</v>
      </c>
      <c r="D19" s="161"/>
      <c r="E19" s="162">
        <v>7.88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176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4"/>
      <c r="D20" s="245"/>
      <c r="E20" s="245"/>
      <c r="F20" s="245"/>
      <c r="G20" s="245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177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4</v>
      </c>
      <c r="B21" s="172" t="s">
        <v>228</v>
      </c>
      <c r="C21" s="180" t="s">
        <v>229</v>
      </c>
      <c r="D21" s="173" t="s">
        <v>220</v>
      </c>
      <c r="E21" s="174">
        <v>16.672000000000001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221</v>
      </c>
      <c r="T21" s="177" t="s">
        <v>221</v>
      </c>
      <c r="U21" s="157">
        <v>0</v>
      </c>
      <c r="V21" s="157">
        <f>ROUND(E21*U21,2)</f>
        <v>0</v>
      </c>
      <c r="W21" s="157"/>
      <c r="X21" s="157" t="s">
        <v>168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169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1" t="s">
        <v>222</v>
      </c>
      <c r="D22" s="161"/>
      <c r="E22" s="162">
        <v>8.7899999999999991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176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1" t="s">
        <v>223</v>
      </c>
      <c r="D23" s="161"/>
      <c r="E23" s="162">
        <v>7.88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176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4"/>
      <c r="D24" s="245"/>
      <c r="E24" s="245"/>
      <c r="F24" s="245"/>
      <c r="G24" s="245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177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5</v>
      </c>
      <c r="B25" s="172" t="s">
        <v>230</v>
      </c>
      <c r="C25" s="180" t="s">
        <v>231</v>
      </c>
      <c r="D25" s="173" t="s">
        <v>220</v>
      </c>
      <c r="E25" s="174">
        <v>13.742000000000001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/>
      <c r="S25" s="176" t="s">
        <v>221</v>
      </c>
      <c r="T25" s="177" t="s">
        <v>221</v>
      </c>
      <c r="U25" s="157">
        <v>0</v>
      </c>
      <c r="V25" s="157">
        <f>ROUND(E25*U25,2)</f>
        <v>0</v>
      </c>
      <c r="W25" s="157"/>
      <c r="X25" s="157" t="s">
        <v>168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169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1" t="s">
        <v>222</v>
      </c>
      <c r="D26" s="161"/>
      <c r="E26" s="162">
        <v>8.7899999999999991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176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1" t="s">
        <v>223</v>
      </c>
      <c r="D27" s="161"/>
      <c r="E27" s="162">
        <v>7.88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176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1" t="s">
        <v>232</v>
      </c>
      <c r="D28" s="161"/>
      <c r="E28" s="162">
        <v>-2.93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176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4"/>
      <c r="D29" s="245"/>
      <c r="E29" s="245"/>
      <c r="F29" s="245"/>
      <c r="G29" s="245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177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1">
        <v>6</v>
      </c>
      <c r="B30" s="172" t="s">
        <v>233</v>
      </c>
      <c r="C30" s="180" t="s">
        <v>234</v>
      </c>
      <c r="D30" s="173" t="s">
        <v>220</v>
      </c>
      <c r="E30" s="174">
        <v>13.742000000000001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/>
      <c r="S30" s="176" t="s">
        <v>221</v>
      </c>
      <c r="T30" s="177" t="s">
        <v>221</v>
      </c>
      <c r="U30" s="157">
        <v>0</v>
      </c>
      <c r="V30" s="157">
        <f>ROUND(E30*U30,2)</f>
        <v>0</v>
      </c>
      <c r="W30" s="157"/>
      <c r="X30" s="157" t="s">
        <v>168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1" t="s">
        <v>222</v>
      </c>
      <c r="D31" s="161"/>
      <c r="E31" s="162">
        <v>8.7899999999999991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176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1" t="s">
        <v>223</v>
      </c>
      <c r="D32" s="161"/>
      <c r="E32" s="162">
        <v>7.88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176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1" t="s">
        <v>232</v>
      </c>
      <c r="D33" s="161"/>
      <c r="E33" s="162">
        <v>-2.93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176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4"/>
      <c r="D34" s="245"/>
      <c r="E34" s="245"/>
      <c r="F34" s="245"/>
      <c r="G34" s="245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7</v>
      </c>
      <c r="B35" s="172" t="s">
        <v>235</v>
      </c>
      <c r="C35" s="180" t="s">
        <v>236</v>
      </c>
      <c r="D35" s="173" t="s">
        <v>220</v>
      </c>
      <c r="E35" s="174">
        <v>13.742000000000001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166</v>
      </c>
      <c r="T35" s="177" t="s">
        <v>167</v>
      </c>
      <c r="U35" s="157">
        <v>0</v>
      </c>
      <c r="V35" s="157">
        <f>ROUND(E35*U35,2)</f>
        <v>0</v>
      </c>
      <c r="W35" s="157"/>
      <c r="X35" s="157" t="s">
        <v>168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169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2" t="s">
        <v>237</v>
      </c>
      <c r="D36" s="243"/>
      <c r="E36" s="243"/>
      <c r="F36" s="243"/>
      <c r="G36" s="243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171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54"/>
      <c r="B37" s="155"/>
      <c r="C37" s="246" t="s">
        <v>238</v>
      </c>
      <c r="D37" s="247"/>
      <c r="E37" s="247"/>
      <c r="F37" s="247"/>
      <c r="G37" s="24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171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8" t="str">
        <f>C37</f>
        <v>V položce je zahrnuto naložení, svislý a vodorovný přesun včetně likvidace výkopku v souladu se zákonem o odpadech dle technologie a místa určených zhotovitem, včetně poplatků za uložení.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1" t="s">
        <v>222</v>
      </c>
      <c r="D38" s="161"/>
      <c r="E38" s="162">
        <v>8.7899999999999991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176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1" t="s">
        <v>223</v>
      </c>
      <c r="D39" s="161"/>
      <c r="E39" s="162">
        <v>7.88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176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1" t="s">
        <v>232</v>
      </c>
      <c r="D40" s="161"/>
      <c r="E40" s="162">
        <v>-2.93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176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4"/>
      <c r="D41" s="245"/>
      <c r="E41" s="245"/>
      <c r="F41" s="245"/>
      <c r="G41" s="245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177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8</v>
      </c>
      <c r="B42" s="172" t="s">
        <v>239</v>
      </c>
      <c r="C42" s="180" t="s">
        <v>240</v>
      </c>
      <c r="D42" s="173" t="s">
        <v>220</v>
      </c>
      <c r="E42" s="174">
        <v>2.93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6"/>
      <c r="S42" s="176" t="s">
        <v>221</v>
      </c>
      <c r="T42" s="177" t="s">
        <v>221</v>
      </c>
      <c r="U42" s="157">
        <v>0</v>
      </c>
      <c r="V42" s="157">
        <f>ROUND(E42*U42,2)</f>
        <v>0</v>
      </c>
      <c r="W42" s="157"/>
      <c r="X42" s="157" t="s">
        <v>168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169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1" t="s">
        <v>241</v>
      </c>
      <c r="D43" s="161"/>
      <c r="E43" s="162">
        <v>2.93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176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4"/>
      <c r="D44" s="245"/>
      <c r="E44" s="245"/>
      <c r="F44" s="245"/>
      <c r="G44" s="245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177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4" t="s">
        <v>161</v>
      </c>
      <c r="B45" s="165" t="s">
        <v>75</v>
      </c>
      <c r="C45" s="179" t="s">
        <v>76</v>
      </c>
      <c r="D45" s="166"/>
      <c r="E45" s="167"/>
      <c r="F45" s="168"/>
      <c r="G45" s="168">
        <f>SUMIF(AG46:AG60,"&lt;&gt;NOR",G46:G60)</f>
        <v>0</v>
      </c>
      <c r="H45" s="168"/>
      <c r="I45" s="168">
        <f>SUM(I46:I60)</f>
        <v>0</v>
      </c>
      <c r="J45" s="168"/>
      <c r="K45" s="168">
        <f>SUM(K46:K60)</f>
        <v>0</v>
      </c>
      <c r="L45" s="168"/>
      <c r="M45" s="168">
        <f>SUM(M46:M60)</f>
        <v>0</v>
      </c>
      <c r="N45" s="167"/>
      <c r="O45" s="167">
        <f>SUM(O46:O60)</f>
        <v>29.129999999999995</v>
      </c>
      <c r="P45" s="167"/>
      <c r="Q45" s="167">
        <f>SUM(Q46:Q60)</f>
        <v>0</v>
      </c>
      <c r="R45" s="168"/>
      <c r="S45" s="168"/>
      <c r="T45" s="169"/>
      <c r="U45" s="163"/>
      <c r="V45" s="163">
        <f>SUM(V46:V60)</f>
        <v>0</v>
      </c>
      <c r="W45" s="163"/>
      <c r="X45" s="163"/>
      <c r="AG45" t="s">
        <v>162</v>
      </c>
    </row>
    <row r="46" spans="1:60" outlineLevel="1" x14ac:dyDescent="0.2">
      <c r="A46" s="171">
        <v>9</v>
      </c>
      <c r="B46" s="172" t="s">
        <v>242</v>
      </c>
      <c r="C46" s="180" t="s">
        <v>243</v>
      </c>
      <c r="D46" s="173" t="s">
        <v>220</v>
      </c>
      <c r="E46" s="174">
        <v>4.2699999999999996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1.9397</v>
      </c>
      <c r="O46" s="174">
        <f>ROUND(E46*N46,2)</f>
        <v>8.2799999999999994</v>
      </c>
      <c r="P46" s="174">
        <v>0</v>
      </c>
      <c r="Q46" s="174">
        <f>ROUND(E46*P46,2)</f>
        <v>0</v>
      </c>
      <c r="R46" s="176"/>
      <c r="S46" s="176" t="s">
        <v>221</v>
      </c>
      <c r="T46" s="177" t="s">
        <v>221</v>
      </c>
      <c r="U46" s="157">
        <v>0</v>
      </c>
      <c r="V46" s="157">
        <f>ROUND(E46*U46,2)</f>
        <v>0</v>
      </c>
      <c r="W46" s="157"/>
      <c r="X46" s="157" t="s">
        <v>168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169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1" t="s">
        <v>244</v>
      </c>
      <c r="D47" s="161"/>
      <c r="E47" s="162">
        <v>4.2699999999999996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176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4"/>
      <c r="D48" s="245"/>
      <c r="E48" s="245"/>
      <c r="F48" s="245"/>
      <c r="G48" s="245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177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1">
        <v>10</v>
      </c>
      <c r="B49" s="172" t="s">
        <v>245</v>
      </c>
      <c r="C49" s="180" t="s">
        <v>246</v>
      </c>
      <c r="D49" s="173" t="s">
        <v>220</v>
      </c>
      <c r="E49" s="174">
        <v>3.9409999999999998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2.5855999999999999</v>
      </c>
      <c r="O49" s="174">
        <f>ROUND(E49*N49,2)</f>
        <v>10.19</v>
      </c>
      <c r="P49" s="174">
        <v>0</v>
      </c>
      <c r="Q49" s="174">
        <f>ROUND(E49*P49,2)</f>
        <v>0</v>
      </c>
      <c r="R49" s="176"/>
      <c r="S49" s="176" t="s">
        <v>221</v>
      </c>
      <c r="T49" s="177" t="s">
        <v>221</v>
      </c>
      <c r="U49" s="157">
        <v>0</v>
      </c>
      <c r="V49" s="157">
        <f>ROUND(E49*U49,2)</f>
        <v>0</v>
      </c>
      <c r="W49" s="157"/>
      <c r="X49" s="157" t="s">
        <v>168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169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2" t="s">
        <v>247</v>
      </c>
      <c r="D50" s="243"/>
      <c r="E50" s="243"/>
      <c r="F50" s="243"/>
      <c r="G50" s="243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171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1" t="s">
        <v>248</v>
      </c>
      <c r="D51" s="161"/>
      <c r="E51" s="162">
        <v>3.94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176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4"/>
      <c r="D52" s="245"/>
      <c r="E52" s="245"/>
      <c r="F52" s="245"/>
      <c r="G52" s="245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177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1">
        <v>11</v>
      </c>
      <c r="B53" s="172" t="s">
        <v>249</v>
      </c>
      <c r="C53" s="180" t="s">
        <v>250</v>
      </c>
      <c r="D53" s="173" t="s">
        <v>251</v>
      </c>
      <c r="E53" s="174">
        <v>10.987500000000001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0.96299999999999997</v>
      </c>
      <c r="O53" s="174">
        <f>ROUND(E53*N53,2)</f>
        <v>10.58</v>
      </c>
      <c r="P53" s="174">
        <v>0</v>
      </c>
      <c r="Q53" s="174">
        <f>ROUND(E53*P53,2)</f>
        <v>0</v>
      </c>
      <c r="R53" s="176"/>
      <c r="S53" s="176" t="s">
        <v>221</v>
      </c>
      <c r="T53" s="177" t="s">
        <v>221</v>
      </c>
      <c r="U53" s="157">
        <v>0</v>
      </c>
      <c r="V53" s="157">
        <f>ROUND(E53*U53,2)</f>
        <v>0</v>
      </c>
      <c r="W53" s="157"/>
      <c r="X53" s="157" t="s">
        <v>168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188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1" t="s">
        <v>252</v>
      </c>
      <c r="D54" s="161"/>
      <c r="E54" s="162">
        <v>10.99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176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4"/>
      <c r="D55" s="245"/>
      <c r="E55" s="245"/>
      <c r="F55" s="245"/>
      <c r="G55" s="245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177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1">
        <v>12</v>
      </c>
      <c r="B56" s="172" t="s">
        <v>253</v>
      </c>
      <c r="C56" s="180" t="s">
        <v>254</v>
      </c>
      <c r="D56" s="173" t="s">
        <v>255</v>
      </c>
      <c r="E56" s="174">
        <v>7.6100000000000001E-2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1.0211600000000001</v>
      </c>
      <c r="O56" s="174">
        <f>ROUND(E56*N56,2)</f>
        <v>0.08</v>
      </c>
      <c r="P56" s="174">
        <v>0</v>
      </c>
      <c r="Q56" s="174">
        <f>ROUND(E56*P56,2)</f>
        <v>0</v>
      </c>
      <c r="R56" s="176"/>
      <c r="S56" s="176" t="s">
        <v>221</v>
      </c>
      <c r="T56" s="177" t="s">
        <v>221</v>
      </c>
      <c r="U56" s="157">
        <v>0</v>
      </c>
      <c r="V56" s="157">
        <f>ROUND(E56*U56,2)</f>
        <v>0</v>
      </c>
      <c r="W56" s="157"/>
      <c r="X56" s="157" t="s">
        <v>168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169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1" t="s">
        <v>256</v>
      </c>
      <c r="D57" s="161"/>
      <c r="E57" s="162">
        <v>0.04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176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1" t="s">
        <v>257</v>
      </c>
      <c r="D58" s="161"/>
      <c r="E58" s="162">
        <v>0.03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176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1" t="s">
        <v>258</v>
      </c>
      <c r="D59" s="161"/>
      <c r="E59" s="162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176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4"/>
      <c r="D60" s="245"/>
      <c r="E60" s="245"/>
      <c r="F60" s="245"/>
      <c r="G60" s="245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177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4" t="s">
        <v>161</v>
      </c>
      <c r="B61" s="165" t="s">
        <v>77</v>
      </c>
      <c r="C61" s="179" t="s">
        <v>78</v>
      </c>
      <c r="D61" s="166"/>
      <c r="E61" s="167"/>
      <c r="F61" s="168"/>
      <c r="G61" s="168">
        <f>SUMIF(AG62:AG79,"&lt;&gt;NOR",G62:G79)</f>
        <v>0</v>
      </c>
      <c r="H61" s="168"/>
      <c r="I61" s="168">
        <f>SUM(I62:I79)</f>
        <v>0</v>
      </c>
      <c r="J61" s="168"/>
      <c r="K61" s="168">
        <f>SUM(K62:K79)</f>
        <v>0</v>
      </c>
      <c r="L61" s="168"/>
      <c r="M61" s="168">
        <f>SUM(M62:M79)</f>
        <v>0</v>
      </c>
      <c r="N61" s="167"/>
      <c r="O61" s="167">
        <f>SUM(O62:O79)</f>
        <v>17.54</v>
      </c>
      <c r="P61" s="167"/>
      <c r="Q61" s="167">
        <f>SUM(Q62:Q79)</f>
        <v>0</v>
      </c>
      <c r="R61" s="168"/>
      <c r="S61" s="168"/>
      <c r="T61" s="169"/>
      <c r="U61" s="163"/>
      <c r="V61" s="163">
        <f>SUM(V62:V79)</f>
        <v>0</v>
      </c>
      <c r="W61" s="163"/>
      <c r="X61" s="163"/>
      <c r="AG61" t="s">
        <v>162</v>
      </c>
    </row>
    <row r="62" spans="1:60" outlineLevel="1" x14ac:dyDescent="0.2">
      <c r="A62" s="171">
        <v>13</v>
      </c>
      <c r="B62" s="172" t="s">
        <v>259</v>
      </c>
      <c r="C62" s="180" t="s">
        <v>260</v>
      </c>
      <c r="D62" s="173" t="s">
        <v>261</v>
      </c>
      <c r="E62" s="174">
        <v>5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5.1499999999999997E-2</v>
      </c>
      <c r="O62" s="174">
        <f>ROUND(E62*N62,2)</f>
        <v>0.26</v>
      </c>
      <c r="P62" s="174">
        <v>0</v>
      </c>
      <c r="Q62" s="174">
        <f>ROUND(E62*P62,2)</f>
        <v>0</v>
      </c>
      <c r="R62" s="176"/>
      <c r="S62" s="176" t="s">
        <v>221</v>
      </c>
      <c r="T62" s="177" t="s">
        <v>221</v>
      </c>
      <c r="U62" s="157">
        <v>0</v>
      </c>
      <c r="V62" s="157">
        <f>ROUND(E62*U62,2)</f>
        <v>0</v>
      </c>
      <c r="W62" s="157"/>
      <c r="X62" s="157" t="s">
        <v>168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169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2" t="s">
        <v>262</v>
      </c>
      <c r="D63" s="243"/>
      <c r="E63" s="243"/>
      <c r="F63" s="243"/>
      <c r="G63" s="243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171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1" t="s">
        <v>263</v>
      </c>
      <c r="D64" s="161"/>
      <c r="E64" s="162">
        <v>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176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4"/>
      <c r="D65" s="245"/>
      <c r="E65" s="245"/>
      <c r="F65" s="245"/>
      <c r="G65" s="245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177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1">
        <v>14</v>
      </c>
      <c r="B66" s="172" t="s">
        <v>264</v>
      </c>
      <c r="C66" s="180" t="s">
        <v>265</v>
      </c>
      <c r="D66" s="173" t="s">
        <v>220</v>
      </c>
      <c r="E66" s="174">
        <v>1.5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1.79484</v>
      </c>
      <c r="O66" s="174">
        <f>ROUND(E66*N66,2)</f>
        <v>2.69</v>
      </c>
      <c r="P66" s="174">
        <v>0</v>
      </c>
      <c r="Q66" s="174">
        <f>ROUND(E66*P66,2)</f>
        <v>0</v>
      </c>
      <c r="R66" s="176"/>
      <c r="S66" s="176" t="s">
        <v>221</v>
      </c>
      <c r="T66" s="177" t="s">
        <v>221</v>
      </c>
      <c r="U66" s="157">
        <v>0</v>
      </c>
      <c r="V66" s="157">
        <f>ROUND(E66*U66,2)</f>
        <v>0</v>
      </c>
      <c r="W66" s="157"/>
      <c r="X66" s="157" t="s">
        <v>168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169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2" t="s">
        <v>266</v>
      </c>
      <c r="D67" s="243"/>
      <c r="E67" s="243"/>
      <c r="F67" s="243"/>
      <c r="G67" s="243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171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1" t="s">
        <v>267</v>
      </c>
      <c r="D68" s="161"/>
      <c r="E68" s="162">
        <v>1.5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176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4"/>
      <c r="D69" s="245"/>
      <c r="E69" s="245"/>
      <c r="F69" s="245"/>
      <c r="G69" s="245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177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15</v>
      </c>
      <c r="B70" s="172" t="s">
        <v>268</v>
      </c>
      <c r="C70" s="180" t="s">
        <v>269</v>
      </c>
      <c r="D70" s="173" t="s">
        <v>251</v>
      </c>
      <c r="E70" s="174">
        <v>55.244999999999997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0.25276999999999999</v>
      </c>
      <c r="O70" s="174">
        <f>ROUND(E70*N70,2)</f>
        <v>13.96</v>
      </c>
      <c r="P70" s="174">
        <v>0</v>
      </c>
      <c r="Q70" s="174">
        <f>ROUND(E70*P70,2)</f>
        <v>0</v>
      </c>
      <c r="R70" s="176"/>
      <c r="S70" s="176" t="s">
        <v>221</v>
      </c>
      <c r="T70" s="177" t="s">
        <v>221</v>
      </c>
      <c r="U70" s="157">
        <v>0</v>
      </c>
      <c r="V70" s="157">
        <f>ROUND(E70*U70,2)</f>
        <v>0</v>
      </c>
      <c r="W70" s="157"/>
      <c r="X70" s="157" t="s">
        <v>168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169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1" t="s">
        <v>270</v>
      </c>
      <c r="D71" s="161"/>
      <c r="E71" s="162">
        <v>65.92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176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1" t="s">
        <v>271</v>
      </c>
      <c r="D72" s="161"/>
      <c r="E72" s="162">
        <v>-10.68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176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4"/>
      <c r="D73" s="245"/>
      <c r="E73" s="245"/>
      <c r="F73" s="245"/>
      <c r="G73" s="245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177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1">
        <v>16</v>
      </c>
      <c r="B74" s="172" t="s">
        <v>272</v>
      </c>
      <c r="C74" s="180" t="s">
        <v>273</v>
      </c>
      <c r="D74" s="173" t="s">
        <v>261</v>
      </c>
      <c r="E74" s="174">
        <v>3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4.5289999999999997E-2</v>
      </c>
      <c r="O74" s="174">
        <f>ROUND(E74*N74,2)</f>
        <v>0.14000000000000001</v>
      </c>
      <c r="P74" s="174">
        <v>0</v>
      </c>
      <c r="Q74" s="174">
        <f>ROUND(E74*P74,2)</f>
        <v>0</v>
      </c>
      <c r="R74" s="176"/>
      <c r="S74" s="176" t="s">
        <v>221</v>
      </c>
      <c r="T74" s="177" t="s">
        <v>221</v>
      </c>
      <c r="U74" s="157">
        <v>0</v>
      </c>
      <c r="V74" s="157">
        <f>ROUND(E74*U74,2)</f>
        <v>0</v>
      </c>
      <c r="W74" s="157"/>
      <c r="X74" s="157" t="s">
        <v>168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169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1" t="s">
        <v>77</v>
      </c>
      <c r="D75" s="161"/>
      <c r="E75" s="162">
        <v>3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176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4"/>
      <c r="D76" s="245"/>
      <c r="E76" s="245"/>
      <c r="F76" s="245"/>
      <c r="G76" s="245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177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17</v>
      </c>
      <c r="B77" s="172" t="s">
        <v>274</v>
      </c>
      <c r="C77" s="180" t="s">
        <v>275</v>
      </c>
      <c r="D77" s="173" t="s">
        <v>261</v>
      </c>
      <c r="E77" s="174">
        <v>6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8.1059999999999993E-2</v>
      </c>
      <c r="O77" s="174">
        <f>ROUND(E77*N77,2)</f>
        <v>0.49</v>
      </c>
      <c r="P77" s="174">
        <v>0</v>
      </c>
      <c r="Q77" s="174">
        <f>ROUND(E77*P77,2)</f>
        <v>0</v>
      </c>
      <c r="R77" s="176"/>
      <c r="S77" s="176" t="s">
        <v>221</v>
      </c>
      <c r="T77" s="177" t="s">
        <v>221</v>
      </c>
      <c r="U77" s="157">
        <v>0</v>
      </c>
      <c r="V77" s="157">
        <f>ROUND(E77*U77,2)</f>
        <v>0</v>
      </c>
      <c r="W77" s="157"/>
      <c r="X77" s="157" t="s">
        <v>168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169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1" t="s">
        <v>276</v>
      </c>
      <c r="D78" s="161"/>
      <c r="E78" s="162">
        <v>6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176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4"/>
      <c r="D79" s="245"/>
      <c r="E79" s="245"/>
      <c r="F79" s="245"/>
      <c r="G79" s="245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177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4" t="s">
        <v>161</v>
      </c>
      <c r="B80" s="165" t="s">
        <v>79</v>
      </c>
      <c r="C80" s="179" t="s">
        <v>80</v>
      </c>
      <c r="D80" s="166"/>
      <c r="E80" s="167"/>
      <c r="F80" s="168"/>
      <c r="G80" s="168">
        <f>SUMIF(AG81:AG100,"&lt;&gt;NOR",G81:G100)</f>
        <v>0</v>
      </c>
      <c r="H80" s="168"/>
      <c r="I80" s="168">
        <f>SUM(I81:I100)</f>
        <v>0</v>
      </c>
      <c r="J80" s="168"/>
      <c r="K80" s="168">
        <f>SUM(K81:K100)</f>
        <v>0</v>
      </c>
      <c r="L80" s="168"/>
      <c r="M80" s="168">
        <f>SUM(M81:M100)</f>
        <v>0</v>
      </c>
      <c r="N80" s="167"/>
      <c r="O80" s="167">
        <f>SUM(O81:O100)</f>
        <v>3.3000000000000003</v>
      </c>
      <c r="P80" s="167"/>
      <c r="Q80" s="167">
        <f>SUM(Q81:Q100)</f>
        <v>0</v>
      </c>
      <c r="R80" s="168"/>
      <c r="S80" s="168"/>
      <c r="T80" s="169"/>
      <c r="U80" s="163"/>
      <c r="V80" s="163">
        <f>SUM(V81:V100)</f>
        <v>0</v>
      </c>
      <c r="W80" s="163"/>
      <c r="X80" s="163"/>
      <c r="AG80" t="s">
        <v>162</v>
      </c>
    </row>
    <row r="81" spans="1:60" outlineLevel="1" x14ac:dyDescent="0.2">
      <c r="A81" s="171">
        <v>18</v>
      </c>
      <c r="B81" s="172" t="s">
        <v>277</v>
      </c>
      <c r="C81" s="180" t="s">
        <v>278</v>
      </c>
      <c r="D81" s="173" t="s">
        <v>255</v>
      </c>
      <c r="E81" s="174">
        <v>0.36749999999999999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1.09663</v>
      </c>
      <c r="O81" s="174">
        <f>ROUND(E81*N81,2)</f>
        <v>0.4</v>
      </c>
      <c r="P81" s="174">
        <v>0</v>
      </c>
      <c r="Q81" s="174">
        <f>ROUND(E81*P81,2)</f>
        <v>0</v>
      </c>
      <c r="R81" s="176"/>
      <c r="S81" s="176" t="s">
        <v>221</v>
      </c>
      <c r="T81" s="177" t="s">
        <v>221</v>
      </c>
      <c r="U81" s="157">
        <v>0</v>
      </c>
      <c r="V81" s="157">
        <f>ROUND(E81*U81,2)</f>
        <v>0</v>
      </c>
      <c r="W81" s="157"/>
      <c r="X81" s="157" t="s">
        <v>168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169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1" t="s">
        <v>279</v>
      </c>
      <c r="D82" s="161"/>
      <c r="E82" s="162">
        <v>0.37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176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4"/>
      <c r="D83" s="245"/>
      <c r="E83" s="245"/>
      <c r="F83" s="245"/>
      <c r="G83" s="245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177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1">
        <v>19</v>
      </c>
      <c r="B84" s="172" t="s">
        <v>280</v>
      </c>
      <c r="C84" s="180" t="s">
        <v>281</v>
      </c>
      <c r="D84" s="173" t="s">
        <v>251</v>
      </c>
      <c r="E84" s="174">
        <v>39.409999999999997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1.243E-2</v>
      </c>
      <c r="O84" s="174">
        <f>ROUND(E84*N84,2)</f>
        <v>0.49</v>
      </c>
      <c r="P84" s="174">
        <v>0</v>
      </c>
      <c r="Q84" s="174">
        <f>ROUND(E84*P84,2)</f>
        <v>0</v>
      </c>
      <c r="R84" s="176"/>
      <c r="S84" s="176" t="s">
        <v>221</v>
      </c>
      <c r="T84" s="177" t="s">
        <v>221</v>
      </c>
      <c r="U84" s="157">
        <v>0</v>
      </c>
      <c r="V84" s="157">
        <f>ROUND(E84*U84,2)</f>
        <v>0</v>
      </c>
      <c r="W84" s="157"/>
      <c r="X84" s="157" t="s">
        <v>168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169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1" t="s">
        <v>282</v>
      </c>
      <c r="D85" s="161"/>
      <c r="E85" s="162">
        <v>39.409999999999997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176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4"/>
      <c r="D86" s="245"/>
      <c r="E86" s="245"/>
      <c r="F86" s="245"/>
      <c r="G86" s="245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177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20</v>
      </c>
      <c r="B87" s="172" t="s">
        <v>283</v>
      </c>
      <c r="C87" s="180" t="s">
        <v>284</v>
      </c>
      <c r="D87" s="173" t="s">
        <v>220</v>
      </c>
      <c r="E87" s="174">
        <v>0.9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2.5251100000000002</v>
      </c>
      <c r="O87" s="174">
        <f>ROUND(E87*N87,2)</f>
        <v>2.27</v>
      </c>
      <c r="P87" s="174">
        <v>0</v>
      </c>
      <c r="Q87" s="174">
        <f>ROUND(E87*P87,2)</f>
        <v>0</v>
      </c>
      <c r="R87" s="176"/>
      <c r="S87" s="176" t="s">
        <v>221</v>
      </c>
      <c r="T87" s="177" t="s">
        <v>221</v>
      </c>
      <c r="U87" s="157">
        <v>0</v>
      </c>
      <c r="V87" s="157">
        <f>ROUND(E87*U87,2)</f>
        <v>0</v>
      </c>
      <c r="W87" s="157"/>
      <c r="X87" s="157" t="s">
        <v>168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169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2" t="s">
        <v>285</v>
      </c>
      <c r="D88" s="243"/>
      <c r="E88" s="243"/>
      <c r="F88" s="243"/>
      <c r="G88" s="243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171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1" t="s">
        <v>286</v>
      </c>
      <c r="D89" s="161"/>
      <c r="E89" s="162">
        <v>0.9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176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4"/>
      <c r="D90" s="245"/>
      <c r="E90" s="245"/>
      <c r="F90" s="245"/>
      <c r="G90" s="245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177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1">
        <v>21</v>
      </c>
      <c r="B91" s="172" t="s">
        <v>287</v>
      </c>
      <c r="C91" s="180" t="s">
        <v>288</v>
      </c>
      <c r="D91" s="173" t="s">
        <v>251</v>
      </c>
      <c r="E91" s="174">
        <v>7.8250000000000002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7.8200000000000006E-3</v>
      </c>
      <c r="O91" s="174">
        <f>ROUND(E91*N91,2)</f>
        <v>0.06</v>
      </c>
      <c r="P91" s="174">
        <v>0</v>
      </c>
      <c r="Q91" s="174">
        <f>ROUND(E91*P91,2)</f>
        <v>0</v>
      </c>
      <c r="R91" s="176"/>
      <c r="S91" s="176" t="s">
        <v>221</v>
      </c>
      <c r="T91" s="177" t="s">
        <v>221</v>
      </c>
      <c r="U91" s="157">
        <v>0</v>
      </c>
      <c r="V91" s="157">
        <f>ROUND(E91*U91,2)</f>
        <v>0</v>
      </c>
      <c r="W91" s="157"/>
      <c r="X91" s="157" t="s">
        <v>168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169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1" t="s">
        <v>289</v>
      </c>
      <c r="D92" s="161"/>
      <c r="E92" s="162">
        <v>7.83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176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4"/>
      <c r="D93" s="245"/>
      <c r="E93" s="245"/>
      <c r="F93" s="245"/>
      <c r="G93" s="245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177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1">
        <v>22</v>
      </c>
      <c r="B94" s="172" t="s">
        <v>290</v>
      </c>
      <c r="C94" s="180" t="s">
        <v>291</v>
      </c>
      <c r="D94" s="173" t="s">
        <v>251</v>
      </c>
      <c r="E94" s="174">
        <v>7.8250000000000002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</v>
      </c>
      <c r="O94" s="174">
        <f>ROUND(E94*N94,2)</f>
        <v>0</v>
      </c>
      <c r="P94" s="174">
        <v>0</v>
      </c>
      <c r="Q94" s="174">
        <f>ROUND(E94*P94,2)</f>
        <v>0</v>
      </c>
      <c r="R94" s="176"/>
      <c r="S94" s="176" t="s">
        <v>221</v>
      </c>
      <c r="T94" s="177" t="s">
        <v>221</v>
      </c>
      <c r="U94" s="157">
        <v>0</v>
      </c>
      <c r="V94" s="157">
        <f>ROUND(E94*U94,2)</f>
        <v>0</v>
      </c>
      <c r="W94" s="157"/>
      <c r="X94" s="157" t="s">
        <v>168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169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1" t="s">
        <v>289</v>
      </c>
      <c r="D95" s="161"/>
      <c r="E95" s="162">
        <v>7.83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176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4"/>
      <c r="D96" s="245"/>
      <c r="E96" s="245"/>
      <c r="F96" s="245"/>
      <c r="G96" s="245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177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1">
        <v>23</v>
      </c>
      <c r="B97" s="172" t="s">
        <v>292</v>
      </c>
      <c r="C97" s="180" t="s">
        <v>293</v>
      </c>
      <c r="D97" s="173" t="s">
        <v>255</v>
      </c>
      <c r="E97" s="174">
        <v>7.4200000000000002E-2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1.0166500000000001</v>
      </c>
      <c r="O97" s="174">
        <f>ROUND(E97*N97,2)</f>
        <v>0.08</v>
      </c>
      <c r="P97" s="174">
        <v>0</v>
      </c>
      <c r="Q97" s="174">
        <f>ROUND(E97*P97,2)</f>
        <v>0</v>
      </c>
      <c r="R97" s="176"/>
      <c r="S97" s="176" t="s">
        <v>221</v>
      </c>
      <c r="T97" s="177" t="s">
        <v>221</v>
      </c>
      <c r="U97" s="157">
        <v>0</v>
      </c>
      <c r="V97" s="157">
        <f>ROUND(E97*U97,2)</f>
        <v>0</v>
      </c>
      <c r="W97" s="157"/>
      <c r="X97" s="157" t="s">
        <v>168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169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1" t="s">
        <v>294</v>
      </c>
      <c r="D98" s="161"/>
      <c r="E98" s="162">
        <v>0.06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176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1" t="s">
        <v>295</v>
      </c>
      <c r="D99" s="161"/>
      <c r="E99" s="162">
        <v>0.01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176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4"/>
      <c r="D100" s="245"/>
      <c r="E100" s="245"/>
      <c r="F100" s="245"/>
      <c r="G100" s="245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177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4" t="s">
        <v>161</v>
      </c>
      <c r="B101" s="165" t="s">
        <v>81</v>
      </c>
      <c r="C101" s="179" t="s">
        <v>82</v>
      </c>
      <c r="D101" s="166"/>
      <c r="E101" s="167"/>
      <c r="F101" s="168"/>
      <c r="G101" s="168">
        <f>SUMIF(AG102:AG132,"&lt;&gt;NOR",G102:G132)</f>
        <v>0</v>
      </c>
      <c r="H101" s="168"/>
      <c r="I101" s="168">
        <f>SUM(I102:I132)</f>
        <v>0</v>
      </c>
      <c r="J101" s="168"/>
      <c r="K101" s="168">
        <f>SUM(K102:K132)</f>
        <v>0</v>
      </c>
      <c r="L101" s="168"/>
      <c r="M101" s="168">
        <f>SUM(M102:M132)</f>
        <v>0</v>
      </c>
      <c r="N101" s="167"/>
      <c r="O101" s="167">
        <f>SUM(O102:O132)</f>
        <v>10.139999999999999</v>
      </c>
      <c r="P101" s="167"/>
      <c r="Q101" s="167">
        <f>SUM(Q102:Q132)</f>
        <v>0</v>
      </c>
      <c r="R101" s="168"/>
      <c r="S101" s="168"/>
      <c r="T101" s="169"/>
      <c r="U101" s="163"/>
      <c r="V101" s="163">
        <f>SUM(V102:V132)</f>
        <v>0</v>
      </c>
      <c r="W101" s="163"/>
      <c r="X101" s="163"/>
      <c r="AG101" t="s">
        <v>162</v>
      </c>
    </row>
    <row r="102" spans="1:60" outlineLevel="1" x14ac:dyDescent="0.2">
      <c r="A102" s="171">
        <v>24</v>
      </c>
      <c r="B102" s="172" t="s">
        <v>296</v>
      </c>
      <c r="C102" s="180" t="s">
        <v>297</v>
      </c>
      <c r="D102" s="173" t="s">
        <v>251</v>
      </c>
      <c r="E102" s="174">
        <v>167.92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0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166</v>
      </c>
      <c r="T102" s="177" t="s">
        <v>167</v>
      </c>
      <c r="U102" s="157">
        <v>0</v>
      </c>
      <c r="V102" s="157">
        <f>ROUND(E102*U102,2)</f>
        <v>0</v>
      </c>
      <c r="W102" s="157"/>
      <c r="X102" s="157" t="s">
        <v>168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188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2" t="s">
        <v>298</v>
      </c>
      <c r="D103" s="243"/>
      <c r="E103" s="243"/>
      <c r="F103" s="243"/>
      <c r="G103" s="243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171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6" t="s">
        <v>299</v>
      </c>
      <c r="D104" s="247"/>
      <c r="E104" s="247"/>
      <c r="F104" s="247"/>
      <c r="G104" s="24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171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1" t="s">
        <v>300</v>
      </c>
      <c r="D105" s="161"/>
      <c r="E105" s="162">
        <v>50.4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176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1" t="s">
        <v>301</v>
      </c>
      <c r="D106" s="161"/>
      <c r="E106" s="162">
        <v>55.6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176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1" t="s">
        <v>302</v>
      </c>
      <c r="D107" s="161"/>
      <c r="E107" s="162">
        <v>61.92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176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4"/>
      <c r="D108" s="245"/>
      <c r="E108" s="245"/>
      <c r="F108" s="245"/>
      <c r="G108" s="245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177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1">
        <v>25</v>
      </c>
      <c r="B109" s="172" t="s">
        <v>303</v>
      </c>
      <c r="C109" s="180" t="s">
        <v>304</v>
      </c>
      <c r="D109" s="173" t="s">
        <v>251</v>
      </c>
      <c r="E109" s="174">
        <v>218.32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3.5E-4</v>
      </c>
      <c r="O109" s="174">
        <f>ROUND(E109*N109,2)</f>
        <v>0.08</v>
      </c>
      <c r="P109" s="174">
        <v>0</v>
      </c>
      <c r="Q109" s="174">
        <f>ROUND(E109*P109,2)</f>
        <v>0</v>
      </c>
      <c r="R109" s="176"/>
      <c r="S109" s="176" t="s">
        <v>166</v>
      </c>
      <c r="T109" s="177" t="s">
        <v>167</v>
      </c>
      <c r="U109" s="157">
        <v>0</v>
      </c>
      <c r="V109" s="157">
        <f>ROUND(E109*U109,2)</f>
        <v>0</v>
      </c>
      <c r="W109" s="157"/>
      <c r="X109" s="157" t="s">
        <v>168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188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2" t="s">
        <v>305</v>
      </c>
      <c r="D110" s="243"/>
      <c r="E110" s="243"/>
      <c r="F110" s="243"/>
      <c r="G110" s="243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171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1" t="s">
        <v>306</v>
      </c>
      <c r="D111" s="161"/>
      <c r="E111" s="162">
        <v>100.8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176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1" t="s">
        <v>301</v>
      </c>
      <c r="D112" s="161"/>
      <c r="E112" s="162">
        <v>55.6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176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1" t="s">
        <v>302</v>
      </c>
      <c r="D113" s="161"/>
      <c r="E113" s="162">
        <v>61.92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176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4"/>
      <c r="D114" s="245"/>
      <c r="E114" s="245"/>
      <c r="F114" s="245"/>
      <c r="G114" s="245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177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26</v>
      </c>
      <c r="B115" s="172" t="s">
        <v>307</v>
      </c>
      <c r="C115" s="180" t="s">
        <v>308</v>
      </c>
      <c r="D115" s="173" t="s">
        <v>309</v>
      </c>
      <c r="E115" s="174">
        <v>18.8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3.7100000000000002E-3</v>
      </c>
      <c r="O115" s="174">
        <f>ROUND(E115*N115,2)</f>
        <v>7.0000000000000007E-2</v>
      </c>
      <c r="P115" s="174">
        <v>0</v>
      </c>
      <c r="Q115" s="174">
        <f>ROUND(E115*P115,2)</f>
        <v>0</v>
      </c>
      <c r="R115" s="176"/>
      <c r="S115" s="176" t="s">
        <v>221</v>
      </c>
      <c r="T115" s="177" t="s">
        <v>221</v>
      </c>
      <c r="U115" s="157">
        <v>0</v>
      </c>
      <c r="V115" s="157">
        <f>ROUND(E115*U115,2)</f>
        <v>0</v>
      </c>
      <c r="W115" s="157"/>
      <c r="X115" s="157" t="s">
        <v>168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169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1" t="s">
        <v>310</v>
      </c>
      <c r="D116" s="161"/>
      <c r="E116" s="162">
        <v>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176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1" t="s">
        <v>311</v>
      </c>
      <c r="D117" s="161"/>
      <c r="E117" s="162">
        <v>13.8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176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4"/>
      <c r="D118" s="245"/>
      <c r="E118" s="245"/>
      <c r="F118" s="245"/>
      <c r="G118" s="245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177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1">
        <v>27</v>
      </c>
      <c r="B119" s="172" t="s">
        <v>312</v>
      </c>
      <c r="C119" s="180" t="s">
        <v>313</v>
      </c>
      <c r="D119" s="173" t="s">
        <v>251</v>
      </c>
      <c r="E119" s="174">
        <v>50.4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3.9210000000000002E-2</v>
      </c>
      <c r="O119" s="174">
        <f>ROUND(E119*N119,2)</f>
        <v>1.98</v>
      </c>
      <c r="P119" s="174">
        <v>0</v>
      </c>
      <c r="Q119" s="174">
        <f>ROUND(E119*P119,2)</f>
        <v>0</v>
      </c>
      <c r="R119" s="176"/>
      <c r="S119" s="176" t="s">
        <v>221</v>
      </c>
      <c r="T119" s="177" t="s">
        <v>221</v>
      </c>
      <c r="U119" s="157">
        <v>0</v>
      </c>
      <c r="V119" s="157">
        <f>ROUND(E119*U119,2)</f>
        <v>0</v>
      </c>
      <c r="W119" s="157"/>
      <c r="X119" s="157" t="s">
        <v>168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169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42" t="s">
        <v>314</v>
      </c>
      <c r="D120" s="243"/>
      <c r="E120" s="243"/>
      <c r="F120" s="243"/>
      <c r="G120" s="243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171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1" t="s">
        <v>300</v>
      </c>
      <c r="D121" s="161"/>
      <c r="E121" s="162">
        <v>50.4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176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4"/>
      <c r="D122" s="245"/>
      <c r="E122" s="245"/>
      <c r="F122" s="245"/>
      <c r="G122" s="245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177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1">
        <v>28</v>
      </c>
      <c r="B123" s="172" t="s">
        <v>315</v>
      </c>
      <c r="C123" s="180" t="s">
        <v>316</v>
      </c>
      <c r="D123" s="173" t="s">
        <v>251</v>
      </c>
      <c r="E123" s="174">
        <v>167.92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4.7660000000000001E-2</v>
      </c>
      <c r="O123" s="174">
        <f>ROUND(E123*N123,2)</f>
        <v>8</v>
      </c>
      <c r="P123" s="174">
        <v>0</v>
      </c>
      <c r="Q123" s="174">
        <f>ROUND(E123*P123,2)</f>
        <v>0</v>
      </c>
      <c r="R123" s="176"/>
      <c r="S123" s="176" t="s">
        <v>221</v>
      </c>
      <c r="T123" s="177" t="s">
        <v>221</v>
      </c>
      <c r="U123" s="157">
        <v>0</v>
      </c>
      <c r="V123" s="157">
        <f>ROUND(E123*U123,2)</f>
        <v>0</v>
      </c>
      <c r="W123" s="157"/>
      <c r="X123" s="157" t="s">
        <v>168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169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1" t="s">
        <v>300</v>
      </c>
      <c r="D124" s="161"/>
      <c r="E124" s="162">
        <v>50.4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176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1" t="s">
        <v>301</v>
      </c>
      <c r="D125" s="161"/>
      <c r="E125" s="162">
        <v>55.6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176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1" t="s">
        <v>302</v>
      </c>
      <c r="D126" s="161"/>
      <c r="E126" s="162">
        <v>61.92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176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4"/>
      <c r="D127" s="245"/>
      <c r="E127" s="245"/>
      <c r="F127" s="245"/>
      <c r="G127" s="245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177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29</v>
      </c>
      <c r="B128" s="172" t="s">
        <v>317</v>
      </c>
      <c r="C128" s="180" t="s">
        <v>318</v>
      </c>
      <c r="D128" s="173" t="s">
        <v>309</v>
      </c>
      <c r="E128" s="174">
        <v>14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4.6000000000000001E-4</v>
      </c>
      <c r="O128" s="174">
        <f>ROUND(E128*N128,2)</f>
        <v>0.01</v>
      </c>
      <c r="P128" s="174">
        <v>0</v>
      </c>
      <c r="Q128" s="174">
        <f>ROUND(E128*P128,2)</f>
        <v>0</v>
      </c>
      <c r="R128" s="176"/>
      <c r="S128" s="176" t="s">
        <v>166</v>
      </c>
      <c r="T128" s="177" t="s">
        <v>167</v>
      </c>
      <c r="U128" s="157">
        <v>0</v>
      </c>
      <c r="V128" s="157">
        <f>ROUND(E128*U128,2)</f>
        <v>0</v>
      </c>
      <c r="W128" s="157"/>
      <c r="X128" s="157" t="s">
        <v>168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188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2" t="s">
        <v>319</v>
      </c>
      <c r="D129" s="243"/>
      <c r="E129" s="243"/>
      <c r="F129" s="243"/>
      <c r="G129" s="243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171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46" t="s">
        <v>320</v>
      </c>
      <c r="D130" s="247"/>
      <c r="E130" s="247"/>
      <c r="F130" s="247"/>
      <c r="G130" s="24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171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1" t="s">
        <v>321</v>
      </c>
      <c r="D131" s="161"/>
      <c r="E131" s="162">
        <v>14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176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4"/>
      <c r="D132" s="245"/>
      <c r="E132" s="245"/>
      <c r="F132" s="245"/>
      <c r="G132" s="245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177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">
      <c r="A133" s="164" t="s">
        <v>161</v>
      </c>
      <c r="B133" s="165" t="s">
        <v>83</v>
      </c>
      <c r="C133" s="179" t="s">
        <v>84</v>
      </c>
      <c r="D133" s="166"/>
      <c r="E133" s="167"/>
      <c r="F133" s="168"/>
      <c r="G133" s="168">
        <f>SUMIF(AG134:AG137,"&lt;&gt;NOR",G134:G137)</f>
        <v>0</v>
      </c>
      <c r="H133" s="168"/>
      <c r="I133" s="168">
        <f>SUM(I134:I137)</f>
        <v>0</v>
      </c>
      <c r="J133" s="168"/>
      <c r="K133" s="168">
        <f>SUM(K134:K137)</f>
        <v>0</v>
      </c>
      <c r="L133" s="168"/>
      <c r="M133" s="168">
        <f>SUM(M134:M137)</f>
        <v>0</v>
      </c>
      <c r="N133" s="167"/>
      <c r="O133" s="167">
        <f>SUM(O134:O137)</f>
        <v>0</v>
      </c>
      <c r="P133" s="167"/>
      <c r="Q133" s="167">
        <f>SUM(Q134:Q137)</f>
        <v>0</v>
      </c>
      <c r="R133" s="168"/>
      <c r="S133" s="168"/>
      <c r="T133" s="169"/>
      <c r="U133" s="163"/>
      <c r="V133" s="163">
        <f>SUM(V134:V137)</f>
        <v>0</v>
      </c>
      <c r="W133" s="163"/>
      <c r="X133" s="163"/>
      <c r="AG133" t="s">
        <v>162</v>
      </c>
    </row>
    <row r="134" spans="1:60" outlineLevel="1" x14ac:dyDescent="0.2">
      <c r="A134" s="171">
        <v>30</v>
      </c>
      <c r="B134" s="172" t="s">
        <v>322</v>
      </c>
      <c r="C134" s="180" t="s">
        <v>323</v>
      </c>
      <c r="D134" s="173" t="s">
        <v>251</v>
      </c>
      <c r="E134" s="174">
        <v>50.4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221</v>
      </c>
      <c r="T134" s="177" t="s">
        <v>221</v>
      </c>
      <c r="U134" s="157">
        <v>0</v>
      </c>
      <c r="V134" s="157">
        <f>ROUND(E134*U134,2)</f>
        <v>0</v>
      </c>
      <c r="W134" s="157"/>
      <c r="X134" s="157" t="s">
        <v>168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188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2" t="s">
        <v>324</v>
      </c>
      <c r="D135" s="243"/>
      <c r="E135" s="243"/>
      <c r="F135" s="243"/>
      <c r="G135" s="24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171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1" t="s">
        <v>300</v>
      </c>
      <c r="D136" s="161"/>
      <c r="E136" s="162">
        <v>50.4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176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44"/>
      <c r="D137" s="245"/>
      <c r="E137" s="245"/>
      <c r="F137" s="245"/>
      <c r="G137" s="245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177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164" t="s">
        <v>161</v>
      </c>
      <c r="B138" s="165" t="s">
        <v>85</v>
      </c>
      <c r="C138" s="179" t="s">
        <v>86</v>
      </c>
      <c r="D138" s="166"/>
      <c r="E138" s="167"/>
      <c r="F138" s="168"/>
      <c r="G138" s="168">
        <f>SUMIF(AG139:AG156,"&lt;&gt;NOR",G139:G156)</f>
        <v>0</v>
      </c>
      <c r="H138" s="168"/>
      <c r="I138" s="168">
        <f>SUM(I139:I156)</f>
        <v>0</v>
      </c>
      <c r="J138" s="168"/>
      <c r="K138" s="168">
        <f>SUM(K139:K156)</f>
        <v>0</v>
      </c>
      <c r="L138" s="168"/>
      <c r="M138" s="168">
        <f>SUM(M139:M156)</f>
        <v>0</v>
      </c>
      <c r="N138" s="167"/>
      <c r="O138" s="167">
        <f>SUM(O139:O156)</f>
        <v>27.080000000000002</v>
      </c>
      <c r="P138" s="167"/>
      <c r="Q138" s="167">
        <f>SUM(Q139:Q156)</f>
        <v>0</v>
      </c>
      <c r="R138" s="168"/>
      <c r="S138" s="168"/>
      <c r="T138" s="169"/>
      <c r="U138" s="163"/>
      <c r="V138" s="163">
        <f>SUM(V139:V156)</f>
        <v>0</v>
      </c>
      <c r="W138" s="163"/>
      <c r="X138" s="163"/>
      <c r="AG138" t="s">
        <v>162</v>
      </c>
    </row>
    <row r="139" spans="1:60" outlineLevel="1" x14ac:dyDescent="0.2">
      <c r="A139" s="171">
        <v>31</v>
      </c>
      <c r="B139" s="172" t="s">
        <v>325</v>
      </c>
      <c r="C139" s="180" t="s">
        <v>326</v>
      </c>
      <c r="D139" s="173" t="s">
        <v>220</v>
      </c>
      <c r="E139" s="174">
        <v>10.2188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2.5249999999999999</v>
      </c>
      <c r="O139" s="174">
        <f>ROUND(E139*N139,2)</f>
        <v>25.8</v>
      </c>
      <c r="P139" s="174">
        <v>0</v>
      </c>
      <c r="Q139" s="174">
        <f>ROUND(E139*P139,2)</f>
        <v>0</v>
      </c>
      <c r="R139" s="176"/>
      <c r="S139" s="176" t="s">
        <v>221</v>
      </c>
      <c r="T139" s="177" t="s">
        <v>167</v>
      </c>
      <c r="U139" s="157">
        <v>0</v>
      </c>
      <c r="V139" s="157">
        <f>ROUND(E139*U139,2)</f>
        <v>0</v>
      </c>
      <c r="W139" s="157"/>
      <c r="X139" s="157" t="s">
        <v>168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169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2" t="s">
        <v>327</v>
      </c>
      <c r="D140" s="243"/>
      <c r="E140" s="243"/>
      <c r="F140" s="243"/>
      <c r="G140" s="243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171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78" t="str">
        <f>C140</f>
        <v>XC2 - železobetonová podlahová deska s únosností min. 2 t, vysoký požadavek na rovinatost pro osazení dekontaminačního stroje</v>
      </c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1" t="s">
        <v>328</v>
      </c>
      <c r="D141" s="161"/>
      <c r="E141" s="162">
        <v>9.85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176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1" t="s">
        <v>329</v>
      </c>
      <c r="D142" s="161"/>
      <c r="E142" s="162">
        <v>0.37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176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4"/>
      <c r="D143" s="245"/>
      <c r="E143" s="245"/>
      <c r="F143" s="245"/>
      <c r="G143" s="245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177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32</v>
      </c>
      <c r="B144" s="172" t="s">
        <v>330</v>
      </c>
      <c r="C144" s="180" t="s">
        <v>331</v>
      </c>
      <c r="D144" s="173" t="s">
        <v>251</v>
      </c>
      <c r="E144" s="174">
        <v>39.409999999999997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4.0000000000000001E-3</v>
      </c>
      <c r="O144" s="174">
        <f>ROUND(E144*N144,2)</f>
        <v>0.16</v>
      </c>
      <c r="P144" s="174">
        <v>0</v>
      </c>
      <c r="Q144" s="174">
        <f>ROUND(E144*P144,2)</f>
        <v>0</v>
      </c>
      <c r="R144" s="176"/>
      <c r="S144" s="176" t="s">
        <v>221</v>
      </c>
      <c r="T144" s="177" t="s">
        <v>167</v>
      </c>
      <c r="U144" s="157">
        <v>0</v>
      </c>
      <c r="V144" s="157">
        <f>ROUND(E144*U144,2)</f>
        <v>0</v>
      </c>
      <c r="W144" s="157"/>
      <c r="X144" s="157" t="s">
        <v>168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169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2" t="s">
        <v>332</v>
      </c>
      <c r="D145" s="243"/>
      <c r="E145" s="243"/>
      <c r="F145" s="243"/>
      <c r="G145" s="243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171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1" t="s">
        <v>282</v>
      </c>
      <c r="D146" s="161"/>
      <c r="E146" s="162">
        <v>39.409999999999997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176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4"/>
      <c r="D147" s="245"/>
      <c r="E147" s="245"/>
      <c r="F147" s="245"/>
      <c r="G147" s="245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177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1">
        <v>33</v>
      </c>
      <c r="B148" s="172" t="s">
        <v>333</v>
      </c>
      <c r="C148" s="180" t="s">
        <v>334</v>
      </c>
      <c r="D148" s="173" t="s">
        <v>220</v>
      </c>
      <c r="E148" s="174">
        <v>9.8524999999999991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4">
        <v>2.5000000000000001E-2</v>
      </c>
      <c r="O148" s="174">
        <f>ROUND(E148*N148,2)</f>
        <v>0.25</v>
      </c>
      <c r="P148" s="174">
        <v>0</v>
      </c>
      <c r="Q148" s="174">
        <f>ROUND(E148*P148,2)</f>
        <v>0</v>
      </c>
      <c r="R148" s="176"/>
      <c r="S148" s="176" t="s">
        <v>335</v>
      </c>
      <c r="T148" s="177" t="s">
        <v>167</v>
      </c>
      <c r="U148" s="157">
        <v>0</v>
      </c>
      <c r="V148" s="157">
        <f>ROUND(E148*U148,2)</f>
        <v>0</v>
      </c>
      <c r="W148" s="157"/>
      <c r="X148" s="157" t="s">
        <v>168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188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1" t="s">
        <v>336</v>
      </c>
      <c r="D149" s="161"/>
      <c r="E149" s="162">
        <v>9.85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176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4"/>
      <c r="D150" s="245"/>
      <c r="E150" s="245"/>
      <c r="F150" s="245"/>
      <c r="G150" s="245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177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1">
        <v>34</v>
      </c>
      <c r="B151" s="172" t="s">
        <v>337</v>
      </c>
      <c r="C151" s="180" t="s">
        <v>338</v>
      </c>
      <c r="D151" s="173" t="s">
        <v>220</v>
      </c>
      <c r="E151" s="174">
        <v>9.8524999999999991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4">
        <v>0</v>
      </c>
      <c r="O151" s="174">
        <f>ROUND(E151*N151,2)</f>
        <v>0</v>
      </c>
      <c r="P151" s="174">
        <v>0</v>
      </c>
      <c r="Q151" s="174">
        <f>ROUND(E151*P151,2)</f>
        <v>0</v>
      </c>
      <c r="R151" s="176"/>
      <c r="S151" s="176" t="s">
        <v>335</v>
      </c>
      <c r="T151" s="177" t="s">
        <v>167</v>
      </c>
      <c r="U151" s="157">
        <v>0</v>
      </c>
      <c r="V151" s="157">
        <f>ROUND(E151*U151,2)</f>
        <v>0</v>
      </c>
      <c r="W151" s="157"/>
      <c r="X151" s="157" t="s">
        <v>168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169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1" t="s">
        <v>336</v>
      </c>
      <c r="D152" s="161"/>
      <c r="E152" s="162">
        <v>9.85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176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4"/>
      <c r="D153" s="245"/>
      <c r="E153" s="245"/>
      <c r="F153" s="245"/>
      <c r="G153" s="245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177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1">
        <v>35</v>
      </c>
      <c r="B154" s="172" t="s">
        <v>339</v>
      </c>
      <c r="C154" s="180" t="s">
        <v>340</v>
      </c>
      <c r="D154" s="173" t="s">
        <v>255</v>
      </c>
      <c r="E154" s="174">
        <v>0.81869999999999998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4">
        <v>1.0662499999999999</v>
      </c>
      <c r="O154" s="174">
        <f>ROUND(E154*N154,2)</f>
        <v>0.87</v>
      </c>
      <c r="P154" s="174">
        <v>0</v>
      </c>
      <c r="Q154" s="174">
        <f>ROUND(E154*P154,2)</f>
        <v>0</v>
      </c>
      <c r="R154" s="176"/>
      <c r="S154" s="176" t="s">
        <v>221</v>
      </c>
      <c r="T154" s="177" t="s">
        <v>221</v>
      </c>
      <c r="U154" s="157">
        <v>0</v>
      </c>
      <c r="V154" s="157">
        <f>ROUND(E154*U154,2)</f>
        <v>0</v>
      </c>
      <c r="W154" s="157"/>
      <c r="X154" s="157" t="s">
        <v>168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188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1" t="s">
        <v>341</v>
      </c>
      <c r="D155" s="161"/>
      <c r="E155" s="162">
        <v>0.82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176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4"/>
      <c r="D156" s="245"/>
      <c r="E156" s="245"/>
      <c r="F156" s="245"/>
      <c r="G156" s="245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177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x14ac:dyDescent="0.2">
      <c r="A157" s="164" t="s">
        <v>161</v>
      </c>
      <c r="B157" s="165" t="s">
        <v>87</v>
      </c>
      <c r="C157" s="179" t="s">
        <v>88</v>
      </c>
      <c r="D157" s="166"/>
      <c r="E157" s="167"/>
      <c r="F157" s="168"/>
      <c r="G157" s="168">
        <f>SUMIF(AG158:AG171,"&lt;&gt;NOR",G158:G171)</f>
        <v>0</v>
      </c>
      <c r="H157" s="168"/>
      <c r="I157" s="168">
        <f>SUM(I158:I171)</f>
        <v>0</v>
      </c>
      <c r="J157" s="168"/>
      <c r="K157" s="168">
        <f>SUM(K158:K171)</f>
        <v>0</v>
      </c>
      <c r="L157" s="168"/>
      <c r="M157" s="168">
        <f>SUM(M158:M171)</f>
        <v>0</v>
      </c>
      <c r="N157" s="167"/>
      <c r="O157" s="167">
        <f>SUM(O158:O171)</f>
        <v>0.02</v>
      </c>
      <c r="P157" s="167"/>
      <c r="Q157" s="167">
        <f>SUM(Q158:Q171)</f>
        <v>0</v>
      </c>
      <c r="R157" s="168"/>
      <c r="S157" s="168"/>
      <c r="T157" s="169"/>
      <c r="U157" s="163"/>
      <c r="V157" s="163">
        <f>SUM(V158:V171)</f>
        <v>0</v>
      </c>
      <c r="W157" s="163"/>
      <c r="X157" s="163"/>
      <c r="AG157" t="s">
        <v>162</v>
      </c>
    </row>
    <row r="158" spans="1:60" outlineLevel="1" x14ac:dyDescent="0.2">
      <c r="A158" s="171">
        <v>36</v>
      </c>
      <c r="B158" s="172" t="s">
        <v>342</v>
      </c>
      <c r="C158" s="180" t="s">
        <v>343</v>
      </c>
      <c r="D158" s="173" t="s">
        <v>309</v>
      </c>
      <c r="E158" s="174">
        <v>28.8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4">
        <v>0</v>
      </c>
      <c r="O158" s="174">
        <f>ROUND(E158*N158,2)</f>
        <v>0</v>
      </c>
      <c r="P158" s="174">
        <v>0</v>
      </c>
      <c r="Q158" s="174">
        <f>ROUND(E158*P158,2)</f>
        <v>0</v>
      </c>
      <c r="R158" s="176"/>
      <c r="S158" s="176" t="s">
        <v>221</v>
      </c>
      <c r="T158" s="177" t="s">
        <v>221</v>
      </c>
      <c r="U158" s="157">
        <v>0</v>
      </c>
      <c r="V158" s="157">
        <f>ROUND(E158*U158,2)</f>
        <v>0</v>
      </c>
      <c r="W158" s="157"/>
      <c r="X158" s="157" t="s">
        <v>168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169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1" t="s">
        <v>344</v>
      </c>
      <c r="D159" s="161"/>
      <c r="E159" s="162">
        <v>9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176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1" t="s">
        <v>345</v>
      </c>
      <c r="D160" s="161"/>
      <c r="E160" s="162">
        <v>6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176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1" t="s">
        <v>311</v>
      </c>
      <c r="D161" s="161"/>
      <c r="E161" s="162">
        <v>13.8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176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44"/>
      <c r="D162" s="245"/>
      <c r="E162" s="245"/>
      <c r="F162" s="245"/>
      <c r="G162" s="245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177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1">
        <v>37</v>
      </c>
      <c r="B163" s="172" t="s">
        <v>346</v>
      </c>
      <c r="C163" s="180" t="s">
        <v>347</v>
      </c>
      <c r="D163" s="173" t="s">
        <v>261</v>
      </c>
      <c r="E163" s="174">
        <v>1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9.6000000000000002E-4</v>
      </c>
      <c r="O163" s="174">
        <f>ROUND(E163*N163,2)</f>
        <v>0</v>
      </c>
      <c r="P163" s="174">
        <v>0</v>
      </c>
      <c r="Q163" s="174">
        <f>ROUND(E163*P163,2)</f>
        <v>0</v>
      </c>
      <c r="R163" s="176"/>
      <c r="S163" s="176" t="s">
        <v>166</v>
      </c>
      <c r="T163" s="177" t="s">
        <v>167</v>
      </c>
      <c r="U163" s="157">
        <v>0</v>
      </c>
      <c r="V163" s="157">
        <f>ROUND(E163*U163,2)</f>
        <v>0</v>
      </c>
      <c r="W163" s="157"/>
      <c r="X163" s="157" t="s">
        <v>168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169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1" t="s">
        <v>47</v>
      </c>
      <c r="D164" s="161"/>
      <c r="E164" s="162">
        <v>1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176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44"/>
      <c r="D165" s="245"/>
      <c r="E165" s="245"/>
      <c r="F165" s="245"/>
      <c r="G165" s="245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177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1">
        <v>38</v>
      </c>
      <c r="B166" s="172" t="s">
        <v>348</v>
      </c>
      <c r="C166" s="180" t="s">
        <v>349</v>
      </c>
      <c r="D166" s="173" t="s">
        <v>261</v>
      </c>
      <c r="E166" s="174">
        <v>1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4">
        <v>9.6000000000000002E-4</v>
      </c>
      <c r="O166" s="174">
        <f>ROUND(E166*N166,2)</f>
        <v>0</v>
      </c>
      <c r="P166" s="174">
        <v>0</v>
      </c>
      <c r="Q166" s="174">
        <f>ROUND(E166*P166,2)</f>
        <v>0</v>
      </c>
      <c r="R166" s="176"/>
      <c r="S166" s="176" t="s">
        <v>166</v>
      </c>
      <c r="T166" s="177" t="s">
        <v>167</v>
      </c>
      <c r="U166" s="157">
        <v>0</v>
      </c>
      <c r="V166" s="157">
        <f>ROUND(E166*U166,2)</f>
        <v>0</v>
      </c>
      <c r="W166" s="157"/>
      <c r="X166" s="157" t="s">
        <v>168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169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1" t="s">
        <v>47</v>
      </c>
      <c r="D167" s="161"/>
      <c r="E167" s="162">
        <v>1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176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4"/>
      <c r="D168" s="245"/>
      <c r="E168" s="245"/>
      <c r="F168" s="245"/>
      <c r="G168" s="245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177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1">
        <v>39</v>
      </c>
      <c r="B169" s="172" t="s">
        <v>350</v>
      </c>
      <c r="C169" s="180" t="s">
        <v>351</v>
      </c>
      <c r="D169" s="173" t="s">
        <v>309</v>
      </c>
      <c r="E169" s="174">
        <v>4.5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4">
        <v>4.2100000000000002E-3</v>
      </c>
      <c r="O169" s="174">
        <f>ROUND(E169*N169,2)</f>
        <v>0.02</v>
      </c>
      <c r="P169" s="174">
        <v>0</v>
      </c>
      <c r="Q169" s="174">
        <f>ROUND(E169*P169,2)</f>
        <v>0</v>
      </c>
      <c r="R169" s="176"/>
      <c r="S169" s="176" t="s">
        <v>221</v>
      </c>
      <c r="T169" s="177" t="s">
        <v>221</v>
      </c>
      <c r="U169" s="157">
        <v>0</v>
      </c>
      <c r="V169" s="157">
        <f>ROUND(E169*U169,2)</f>
        <v>0</v>
      </c>
      <c r="W169" s="157"/>
      <c r="X169" s="157" t="s">
        <v>168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169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1" t="s">
        <v>352</v>
      </c>
      <c r="D170" s="161"/>
      <c r="E170" s="162">
        <v>4.5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176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44"/>
      <c r="D171" s="245"/>
      <c r="E171" s="245"/>
      <c r="F171" s="245"/>
      <c r="G171" s="245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177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64" t="s">
        <v>161</v>
      </c>
      <c r="B172" s="165" t="s">
        <v>89</v>
      </c>
      <c r="C172" s="179" t="s">
        <v>90</v>
      </c>
      <c r="D172" s="166"/>
      <c r="E172" s="167"/>
      <c r="F172" s="168"/>
      <c r="G172" s="168">
        <f>SUMIF(AG173:AG175,"&lt;&gt;NOR",G173:G175)</f>
        <v>0</v>
      </c>
      <c r="H172" s="168"/>
      <c r="I172" s="168">
        <f>SUM(I173:I175)</f>
        <v>0</v>
      </c>
      <c r="J172" s="168"/>
      <c r="K172" s="168">
        <f>SUM(K173:K175)</f>
        <v>0</v>
      </c>
      <c r="L172" s="168"/>
      <c r="M172" s="168">
        <f>SUM(M173:M175)</f>
        <v>0</v>
      </c>
      <c r="N172" s="167"/>
      <c r="O172" s="167">
        <f>SUM(O173:O175)</f>
        <v>0.37</v>
      </c>
      <c r="P172" s="167"/>
      <c r="Q172" s="167">
        <f>SUM(Q173:Q175)</f>
        <v>0</v>
      </c>
      <c r="R172" s="168"/>
      <c r="S172" s="168"/>
      <c r="T172" s="169"/>
      <c r="U172" s="163"/>
      <c r="V172" s="163">
        <f>SUM(V173:V175)</f>
        <v>0</v>
      </c>
      <c r="W172" s="163"/>
      <c r="X172" s="163"/>
      <c r="AG172" t="s">
        <v>162</v>
      </c>
    </row>
    <row r="173" spans="1:60" outlineLevel="1" x14ac:dyDescent="0.2">
      <c r="A173" s="171">
        <v>40</v>
      </c>
      <c r="B173" s="172" t="s">
        <v>353</v>
      </c>
      <c r="C173" s="180" t="s">
        <v>354</v>
      </c>
      <c r="D173" s="173" t="s">
        <v>251</v>
      </c>
      <c r="E173" s="174">
        <v>58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6.3499999999999997E-3</v>
      </c>
      <c r="O173" s="174">
        <f>ROUND(E173*N173,2)</f>
        <v>0.37</v>
      </c>
      <c r="P173" s="174">
        <v>0</v>
      </c>
      <c r="Q173" s="174">
        <f>ROUND(E173*P173,2)</f>
        <v>0</v>
      </c>
      <c r="R173" s="176"/>
      <c r="S173" s="176" t="s">
        <v>221</v>
      </c>
      <c r="T173" s="177" t="s">
        <v>221</v>
      </c>
      <c r="U173" s="157">
        <v>0</v>
      </c>
      <c r="V173" s="157">
        <f>ROUND(E173*U173,2)</f>
        <v>0</v>
      </c>
      <c r="W173" s="157"/>
      <c r="X173" s="157" t="s">
        <v>168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169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1" t="s">
        <v>355</v>
      </c>
      <c r="D174" s="161"/>
      <c r="E174" s="162">
        <v>58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176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4"/>
      <c r="D175" s="245"/>
      <c r="E175" s="245"/>
      <c r="F175" s="245"/>
      <c r="G175" s="245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177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x14ac:dyDescent="0.2">
      <c r="A176" s="164" t="s">
        <v>161</v>
      </c>
      <c r="B176" s="165" t="s">
        <v>91</v>
      </c>
      <c r="C176" s="179" t="s">
        <v>92</v>
      </c>
      <c r="D176" s="166"/>
      <c r="E176" s="167"/>
      <c r="F176" s="168"/>
      <c r="G176" s="168">
        <f>SUMIF(AG177:AG188,"&lt;&gt;NOR",G177:G188)</f>
        <v>0</v>
      </c>
      <c r="H176" s="168"/>
      <c r="I176" s="168">
        <f>SUM(I177:I188)</f>
        <v>0</v>
      </c>
      <c r="J176" s="168"/>
      <c r="K176" s="168">
        <f>SUM(K177:K188)</f>
        <v>0</v>
      </c>
      <c r="L176" s="168"/>
      <c r="M176" s="168">
        <f>SUM(M177:M188)</f>
        <v>0</v>
      </c>
      <c r="N176" s="167"/>
      <c r="O176" s="167">
        <f>SUM(O177:O188)</f>
        <v>0</v>
      </c>
      <c r="P176" s="167"/>
      <c r="Q176" s="167">
        <f>SUM(Q177:Q188)</f>
        <v>0</v>
      </c>
      <c r="R176" s="168"/>
      <c r="S176" s="168"/>
      <c r="T176" s="169"/>
      <c r="U176" s="163"/>
      <c r="V176" s="163">
        <f>SUM(V177:V188)</f>
        <v>0</v>
      </c>
      <c r="W176" s="163"/>
      <c r="X176" s="163"/>
      <c r="AG176" t="s">
        <v>162</v>
      </c>
    </row>
    <row r="177" spans="1:60" outlineLevel="1" x14ac:dyDescent="0.2">
      <c r="A177" s="171">
        <v>41</v>
      </c>
      <c r="B177" s="172" t="s">
        <v>356</v>
      </c>
      <c r="C177" s="180" t="s">
        <v>357</v>
      </c>
      <c r="D177" s="173" t="s">
        <v>251</v>
      </c>
      <c r="E177" s="174">
        <v>15.18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1.0000000000000001E-5</v>
      </c>
      <c r="O177" s="174">
        <f>ROUND(E177*N177,2)</f>
        <v>0</v>
      </c>
      <c r="P177" s="174">
        <v>0</v>
      </c>
      <c r="Q177" s="174">
        <f>ROUND(E177*P177,2)</f>
        <v>0</v>
      </c>
      <c r="R177" s="176"/>
      <c r="S177" s="176" t="s">
        <v>221</v>
      </c>
      <c r="T177" s="177" t="s">
        <v>221</v>
      </c>
      <c r="U177" s="157">
        <v>0</v>
      </c>
      <c r="V177" s="157">
        <f>ROUND(E177*U177,2)</f>
        <v>0</v>
      </c>
      <c r="W177" s="157"/>
      <c r="X177" s="157" t="s">
        <v>168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169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42" t="s">
        <v>358</v>
      </c>
      <c r="D178" s="243"/>
      <c r="E178" s="243"/>
      <c r="F178" s="243"/>
      <c r="G178" s="243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171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1" t="s">
        <v>359</v>
      </c>
      <c r="D179" s="161"/>
      <c r="E179" s="162">
        <v>6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176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1" t="s">
        <v>360</v>
      </c>
      <c r="D180" s="161"/>
      <c r="E180" s="162">
        <v>9.18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176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44"/>
      <c r="D181" s="245"/>
      <c r="E181" s="245"/>
      <c r="F181" s="245"/>
      <c r="G181" s="245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177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1">
        <v>42</v>
      </c>
      <c r="B182" s="172" t="s">
        <v>361</v>
      </c>
      <c r="C182" s="180" t="s">
        <v>362</v>
      </c>
      <c r="D182" s="173" t="s">
        <v>251</v>
      </c>
      <c r="E182" s="174">
        <v>39.409999999999997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4">
        <v>0</v>
      </c>
      <c r="O182" s="174">
        <f>ROUND(E182*N182,2)</f>
        <v>0</v>
      </c>
      <c r="P182" s="174">
        <v>0</v>
      </c>
      <c r="Q182" s="174">
        <f>ROUND(E182*P182,2)</f>
        <v>0</v>
      </c>
      <c r="R182" s="176"/>
      <c r="S182" s="176" t="s">
        <v>221</v>
      </c>
      <c r="T182" s="177" t="s">
        <v>221</v>
      </c>
      <c r="U182" s="157">
        <v>0</v>
      </c>
      <c r="V182" s="157">
        <f>ROUND(E182*U182,2)</f>
        <v>0</v>
      </c>
      <c r="W182" s="157"/>
      <c r="X182" s="157" t="s">
        <v>168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169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1" t="s">
        <v>363</v>
      </c>
      <c r="D183" s="161"/>
      <c r="E183" s="162">
        <v>39.409999999999997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176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44"/>
      <c r="D184" s="245"/>
      <c r="E184" s="245"/>
      <c r="F184" s="245"/>
      <c r="G184" s="245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177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1">
        <v>43</v>
      </c>
      <c r="B185" s="172" t="s">
        <v>364</v>
      </c>
      <c r="C185" s="180" t="s">
        <v>365</v>
      </c>
      <c r="D185" s="173" t="s">
        <v>251</v>
      </c>
      <c r="E185" s="174">
        <v>150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0</v>
      </c>
      <c r="O185" s="174">
        <f>ROUND(E185*N185,2)</f>
        <v>0</v>
      </c>
      <c r="P185" s="174">
        <v>0</v>
      </c>
      <c r="Q185" s="174">
        <f>ROUND(E185*P185,2)</f>
        <v>0</v>
      </c>
      <c r="R185" s="176"/>
      <c r="S185" s="176" t="s">
        <v>221</v>
      </c>
      <c r="T185" s="177" t="s">
        <v>221</v>
      </c>
      <c r="U185" s="157">
        <v>0</v>
      </c>
      <c r="V185" s="157">
        <f>ROUND(E185*U185,2)</f>
        <v>0</v>
      </c>
      <c r="W185" s="157"/>
      <c r="X185" s="157" t="s">
        <v>168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169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42" t="s">
        <v>366</v>
      </c>
      <c r="D186" s="243"/>
      <c r="E186" s="243"/>
      <c r="F186" s="243"/>
      <c r="G186" s="243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171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1" t="s">
        <v>367</v>
      </c>
      <c r="D187" s="161"/>
      <c r="E187" s="162">
        <v>150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176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44"/>
      <c r="D188" s="245"/>
      <c r="E188" s="245"/>
      <c r="F188" s="245"/>
      <c r="G188" s="245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177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x14ac:dyDescent="0.2">
      <c r="A189" s="164" t="s">
        <v>161</v>
      </c>
      <c r="B189" s="165" t="s">
        <v>93</v>
      </c>
      <c r="C189" s="179" t="s">
        <v>94</v>
      </c>
      <c r="D189" s="166"/>
      <c r="E189" s="167"/>
      <c r="F189" s="168"/>
      <c r="G189" s="168">
        <f>SUMIF(AG190:AG215,"&lt;&gt;NOR",G190:G215)</f>
        <v>0</v>
      </c>
      <c r="H189" s="168"/>
      <c r="I189" s="168">
        <f>SUM(I190:I215)</f>
        <v>0</v>
      </c>
      <c r="J189" s="168"/>
      <c r="K189" s="168">
        <f>SUM(K190:K215)</f>
        <v>0</v>
      </c>
      <c r="L189" s="168"/>
      <c r="M189" s="168">
        <f>SUM(M190:M215)</f>
        <v>0</v>
      </c>
      <c r="N189" s="167"/>
      <c r="O189" s="167">
        <f>SUM(O190:O215)</f>
        <v>0</v>
      </c>
      <c r="P189" s="167"/>
      <c r="Q189" s="167">
        <f>SUM(Q190:Q215)</f>
        <v>31.94</v>
      </c>
      <c r="R189" s="168"/>
      <c r="S189" s="168"/>
      <c r="T189" s="169"/>
      <c r="U189" s="163"/>
      <c r="V189" s="163">
        <f>SUM(V190:V215)</f>
        <v>0</v>
      </c>
      <c r="W189" s="163"/>
      <c r="X189" s="163"/>
      <c r="AG189" t="s">
        <v>162</v>
      </c>
    </row>
    <row r="190" spans="1:60" outlineLevel="1" x14ac:dyDescent="0.2">
      <c r="A190" s="171">
        <v>44</v>
      </c>
      <c r="B190" s="172" t="s">
        <v>368</v>
      </c>
      <c r="C190" s="180" t="s">
        <v>369</v>
      </c>
      <c r="D190" s="173" t="s">
        <v>220</v>
      </c>
      <c r="E190" s="174">
        <v>1.5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0</v>
      </c>
      <c r="O190" s="174">
        <f>ROUND(E190*N190,2)</f>
        <v>0</v>
      </c>
      <c r="P190" s="174">
        <v>2</v>
      </c>
      <c r="Q190" s="174">
        <f>ROUND(E190*P190,2)</f>
        <v>3</v>
      </c>
      <c r="R190" s="176"/>
      <c r="S190" s="176" t="s">
        <v>221</v>
      </c>
      <c r="T190" s="177" t="s">
        <v>221</v>
      </c>
      <c r="U190" s="157">
        <v>0</v>
      </c>
      <c r="V190" s="157">
        <f>ROUND(E190*U190,2)</f>
        <v>0</v>
      </c>
      <c r="W190" s="157"/>
      <c r="X190" s="157" t="s">
        <v>168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169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1" t="s">
        <v>370</v>
      </c>
      <c r="D191" s="161"/>
      <c r="E191" s="162">
        <v>1.5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176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44"/>
      <c r="D192" s="245"/>
      <c r="E192" s="245"/>
      <c r="F192" s="245"/>
      <c r="G192" s="245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177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1">
        <v>45</v>
      </c>
      <c r="B193" s="172" t="s">
        <v>371</v>
      </c>
      <c r="C193" s="180" t="s">
        <v>372</v>
      </c>
      <c r="D193" s="173" t="s">
        <v>220</v>
      </c>
      <c r="E193" s="174">
        <v>4.34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21</v>
      </c>
      <c r="M193" s="176">
        <f>G193*(1+L193/100)</f>
        <v>0</v>
      </c>
      <c r="N193" s="174">
        <v>0</v>
      </c>
      <c r="O193" s="174">
        <f>ROUND(E193*N193,2)</f>
        <v>0</v>
      </c>
      <c r="P193" s="174">
        <v>2.2000000000000002</v>
      </c>
      <c r="Q193" s="174">
        <f>ROUND(E193*P193,2)</f>
        <v>9.5500000000000007</v>
      </c>
      <c r="R193" s="176"/>
      <c r="S193" s="176" t="s">
        <v>221</v>
      </c>
      <c r="T193" s="177" t="s">
        <v>221</v>
      </c>
      <c r="U193" s="157">
        <v>0</v>
      </c>
      <c r="V193" s="157">
        <f>ROUND(E193*U193,2)</f>
        <v>0</v>
      </c>
      <c r="W193" s="157"/>
      <c r="X193" s="157" t="s">
        <v>168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169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242" t="s">
        <v>247</v>
      </c>
      <c r="D194" s="243"/>
      <c r="E194" s="243"/>
      <c r="F194" s="243"/>
      <c r="G194" s="243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171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1" t="s">
        <v>373</v>
      </c>
      <c r="D195" s="161"/>
      <c r="E195" s="162">
        <v>4.34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176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4"/>
      <c r="D196" s="245"/>
      <c r="E196" s="245"/>
      <c r="F196" s="245"/>
      <c r="G196" s="245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177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1">
        <v>46</v>
      </c>
      <c r="B197" s="172" t="s">
        <v>374</v>
      </c>
      <c r="C197" s="180" t="s">
        <v>375</v>
      </c>
      <c r="D197" s="173" t="s">
        <v>220</v>
      </c>
      <c r="E197" s="174">
        <v>8.68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4">
        <v>0</v>
      </c>
      <c r="O197" s="174">
        <f>ROUND(E197*N197,2)</f>
        <v>0</v>
      </c>
      <c r="P197" s="174">
        <v>2.2000000000000002</v>
      </c>
      <c r="Q197" s="174">
        <f>ROUND(E197*P197,2)</f>
        <v>19.100000000000001</v>
      </c>
      <c r="R197" s="176"/>
      <c r="S197" s="176" t="s">
        <v>221</v>
      </c>
      <c r="T197" s="177" t="s">
        <v>221</v>
      </c>
      <c r="U197" s="157">
        <v>0</v>
      </c>
      <c r="V197" s="157">
        <f>ROUND(E197*U197,2)</f>
        <v>0</v>
      </c>
      <c r="W197" s="157"/>
      <c r="X197" s="157" t="s">
        <v>168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169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1" t="s">
        <v>376</v>
      </c>
      <c r="D198" s="161"/>
      <c r="E198" s="162">
        <v>8.68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176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44"/>
      <c r="D199" s="245"/>
      <c r="E199" s="245"/>
      <c r="F199" s="245"/>
      <c r="G199" s="245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177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1">
        <v>47</v>
      </c>
      <c r="B200" s="172" t="s">
        <v>377</v>
      </c>
      <c r="C200" s="180" t="s">
        <v>378</v>
      </c>
      <c r="D200" s="173" t="s">
        <v>220</v>
      </c>
      <c r="E200" s="174">
        <v>8.68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4">
        <v>0</v>
      </c>
      <c r="O200" s="174">
        <f>ROUND(E200*N200,2)</f>
        <v>0</v>
      </c>
      <c r="P200" s="174">
        <v>0</v>
      </c>
      <c r="Q200" s="174">
        <f>ROUND(E200*P200,2)</f>
        <v>0</v>
      </c>
      <c r="R200" s="176"/>
      <c r="S200" s="176" t="s">
        <v>221</v>
      </c>
      <c r="T200" s="177" t="s">
        <v>221</v>
      </c>
      <c r="U200" s="157">
        <v>0</v>
      </c>
      <c r="V200" s="157">
        <f>ROUND(E200*U200,2)</f>
        <v>0</v>
      </c>
      <c r="W200" s="157"/>
      <c r="X200" s="157" t="s">
        <v>168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169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1" t="s">
        <v>376</v>
      </c>
      <c r="D201" s="161"/>
      <c r="E201" s="162">
        <v>8.68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176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44"/>
      <c r="D202" s="245"/>
      <c r="E202" s="245"/>
      <c r="F202" s="245"/>
      <c r="G202" s="245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177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1">
        <v>48</v>
      </c>
      <c r="B203" s="172" t="s">
        <v>379</v>
      </c>
      <c r="C203" s="180" t="s">
        <v>380</v>
      </c>
      <c r="D203" s="173" t="s">
        <v>261</v>
      </c>
      <c r="E203" s="174">
        <v>1</v>
      </c>
      <c r="F203" s="175"/>
      <c r="G203" s="176">
        <f>ROUND(E203*F203,2)</f>
        <v>0</v>
      </c>
      <c r="H203" s="175"/>
      <c r="I203" s="176">
        <f>ROUND(E203*H203,2)</f>
        <v>0</v>
      </c>
      <c r="J203" s="175"/>
      <c r="K203" s="176">
        <f>ROUND(E203*J203,2)</f>
        <v>0</v>
      </c>
      <c r="L203" s="176">
        <v>21</v>
      </c>
      <c r="M203" s="176">
        <f>G203*(1+L203/100)</f>
        <v>0</v>
      </c>
      <c r="N203" s="174">
        <v>0</v>
      </c>
      <c r="O203" s="174">
        <f>ROUND(E203*N203,2)</f>
        <v>0</v>
      </c>
      <c r="P203" s="174">
        <v>0</v>
      </c>
      <c r="Q203" s="174">
        <f>ROUND(E203*P203,2)</f>
        <v>0</v>
      </c>
      <c r="R203" s="176"/>
      <c r="S203" s="176" t="s">
        <v>221</v>
      </c>
      <c r="T203" s="177" t="s">
        <v>221</v>
      </c>
      <c r="U203" s="157">
        <v>0</v>
      </c>
      <c r="V203" s="157">
        <f>ROUND(E203*U203,2)</f>
        <v>0</v>
      </c>
      <c r="W203" s="157"/>
      <c r="X203" s="157" t="s">
        <v>168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169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1" t="s">
        <v>47</v>
      </c>
      <c r="D204" s="161"/>
      <c r="E204" s="162">
        <v>1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176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44"/>
      <c r="D205" s="245"/>
      <c r="E205" s="245"/>
      <c r="F205" s="245"/>
      <c r="G205" s="245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177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1">
        <v>49</v>
      </c>
      <c r="B206" s="172" t="s">
        <v>381</v>
      </c>
      <c r="C206" s="180" t="s">
        <v>382</v>
      </c>
      <c r="D206" s="173" t="s">
        <v>251</v>
      </c>
      <c r="E206" s="174">
        <v>1.64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4">
        <v>1.17E-3</v>
      </c>
      <c r="O206" s="174">
        <f>ROUND(E206*N206,2)</f>
        <v>0</v>
      </c>
      <c r="P206" s="174">
        <v>8.7999999999999995E-2</v>
      </c>
      <c r="Q206" s="174">
        <f>ROUND(E206*P206,2)</f>
        <v>0.14000000000000001</v>
      </c>
      <c r="R206" s="176"/>
      <c r="S206" s="176" t="s">
        <v>221</v>
      </c>
      <c r="T206" s="177" t="s">
        <v>221</v>
      </c>
      <c r="U206" s="157">
        <v>0</v>
      </c>
      <c r="V206" s="157">
        <f>ROUND(E206*U206,2)</f>
        <v>0</v>
      </c>
      <c r="W206" s="157"/>
      <c r="X206" s="157" t="s">
        <v>168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169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42" t="s">
        <v>383</v>
      </c>
      <c r="D207" s="243"/>
      <c r="E207" s="243"/>
      <c r="F207" s="243"/>
      <c r="G207" s="243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171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1" t="s">
        <v>384</v>
      </c>
      <c r="D208" s="161"/>
      <c r="E208" s="162">
        <v>1.64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176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44"/>
      <c r="D209" s="245"/>
      <c r="E209" s="245"/>
      <c r="F209" s="245"/>
      <c r="G209" s="245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177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1">
        <v>50</v>
      </c>
      <c r="B210" s="172" t="s">
        <v>385</v>
      </c>
      <c r="C210" s="180" t="s">
        <v>386</v>
      </c>
      <c r="D210" s="173" t="s">
        <v>261</v>
      </c>
      <c r="E210" s="174">
        <v>5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4">
        <v>0</v>
      </c>
      <c r="O210" s="174">
        <f>ROUND(E210*N210,2)</f>
        <v>0</v>
      </c>
      <c r="P210" s="174">
        <v>0</v>
      </c>
      <c r="Q210" s="174">
        <f>ROUND(E210*P210,2)</f>
        <v>0</v>
      </c>
      <c r="R210" s="176"/>
      <c r="S210" s="176" t="s">
        <v>221</v>
      </c>
      <c r="T210" s="177" t="s">
        <v>221</v>
      </c>
      <c r="U210" s="157">
        <v>0</v>
      </c>
      <c r="V210" s="157">
        <f>ROUND(E210*U210,2)</f>
        <v>0</v>
      </c>
      <c r="W210" s="157"/>
      <c r="X210" s="157" t="s">
        <v>168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169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1" t="s">
        <v>263</v>
      </c>
      <c r="D211" s="161"/>
      <c r="E211" s="162">
        <v>5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176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44"/>
      <c r="D212" s="245"/>
      <c r="E212" s="245"/>
      <c r="F212" s="245"/>
      <c r="G212" s="245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177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1">
        <v>51</v>
      </c>
      <c r="B213" s="172" t="s">
        <v>387</v>
      </c>
      <c r="C213" s="180" t="s">
        <v>388</v>
      </c>
      <c r="D213" s="173" t="s">
        <v>251</v>
      </c>
      <c r="E213" s="174">
        <v>4.5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4">
        <v>6.0999999999999997E-4</v>
      </c>
      <c r="O213" s="174">
        <f>ROUND(E213*N213,2)</f>
        <v>0</v>
      </c>
      <c r="P213" s="174">
        <v>3.4000000000000002E-2</v>
      </c>
      <c r="Q213" s="174">
        <f>ROUND(E213*P213,2)</f>
        <v>0.15</v>
      </c>
      <c r="R213" s="176"/>
      <c r="S213" s="176" t="s">
        <v>221</v>
      </c>
      <c r="T213" s="177" t="s">
        <v>221</v>
      </c>
      <c r="U213" s="157">
        <v>0</v>
      </c>
      <c r="V213" s="157">
        <f>ROUND(E213*U213,2)</f>
        <v>0</v>
      </c>
      <c r="W213" s="157"/>
      <c r="X213" s="157" t="s">
        <v>168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169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1" t="s">
        <v>389</v>
      </c>
      <c r="D214" s="161"/>
      <c r="E214" s="162">
        <v>4.5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176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44"/>
      <c r="D215" s="245"/>
      <c r="E215" s="245"/>
      <c r="F215" s="245"/>
      <c r="G215" s="245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177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x14ac:dyDescent="0.2">
      <c r="A216" s="164" t="s">
        <v>161</v>
      </c>
      <c r="B216" s="165" t="s">
        <v>95</v>
      </c>
      <c r="C216" s="179" t="s">
        <v>96</v>
      </c>
      <c r="D216" s="166"/>
      <c r="E216" s="167"/>
      <c r="F216" s="168"/>
      <c r="G216" s="168">
        <f>SUMIF(AG217:AG234,"&lt;&gt;NOR",G217:G234)</f>
        <v>0</v>
      </c>
      <c r="H216" s="168"/>
      <c r="I216" s="168">
        <f>SUM(I217:I234)</f>
        <v>0</v>
      </c>
      <c r="J216" s="168"/>
      <c r="K216" s="168">
        <f>SUM(K217:K234)</f>
        <v>0</v>
      </c>
      <c r="L216" s="168"/>
      <c r="M216" s="168">
        <f>SUM(M217:M234)</f>
        <v>0</v>
      </c>
      <c r="N216" s="167"/>
      <c r="O216" s="167">
        <f>SUM(O217:O234)</f>
        <v>0</v>
      </c>
      <c r="P216" s="167"/>
      <c r="Q216" s="167">
        <f>SUM(Q217:Q234)</f>
        <v>2.7199999999999998</v>
      </c>
      <c r="R216" s="168"/>
      <c r="S216" s="168"/>
      <c r="T216" s="169"/>
      <c r="U216" s="163"/>
      <c r="V216" s="163">
        <f>SUM(V217:V234)</f>
        <v>0</v>
      </c>
      <c r="W216" s="163"/>
      <c r="X216" s="163"/>
      <c r="AG216" t="s">
        <v>162</v>
      </c>
    </row>
    <row r="217" spans="1:60" outlineLevel="1" x14ac:dyDescent="0.2">
      <c r="A217" s="171">
        <v>52</v>
      </c>
      <c r="B217" s="172" t="s">
        <v>390</v>
      </c>
      <c r="C217" s="180" t="s">
        <v>391</v>
      </c>
      <c r="D217" s="173" t="s">
        <v>309</v>
      </c>
      <c r="E217" s="174">
        <v>14.5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4">
        <v>0</v>
      </c>
      <c r="O217" s="174">
        <f>ROUND(E217*N217,2)</f>
        <v>0</v>
      </c>
      <c r="P217" s="174">
        <v>4.6000000000000001E-4</v>
      </c>
      <c r="Q217" s="174">
        <f>ROUND(E217*P217,2)</f>
        <v>0.01</v>
      </c>
      <c r="R217" s="176"/>
      <c r="S217" s="176" t="s">
        <v>221</v>
      </c>
      <c r="T217" s="177" t="s">
        <v>221</v>
      </c>
      <c r="U217" s="157">
        <v>0</v>
      </c>
      <c r="V217" s="157">
        <f>ROUND(E217*U217,2)</f>
        <v>0</v>
      </c>
      <c r="W217" s="157"/>
      <c r="X217" s="157" t="s">
        <v>168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169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42" t="s">
        <v>392</v>
      </c>
      <c r="D218" s="243"/>
      <c r="E218" s="243"/>
      <c r="F218" s="243"/>
      <c r="G218" s="243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171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1" t="s">
        <v>393</v>
      </c>
      <c r="D219" s="161"/>
      <c r="E219" s="162">
        <v>14.5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176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44"/>
      <c r="D220" s="245"/>
      <c r="E220" s="245"/>
      <c r="F220" s="245"/>
      <c r="G220" s="245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177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1">
        <v>53</v>
      </c>
      <c r="B221" s="172" t="s">
        <v>394</v>
      </c>
      <c r="C221" s="180" t="s">
        <v>395</v>
      </c>
      <c r="D221" s="173" t="s">
        <v>261</v>
      </c>
      <c r="E221" s="174">
        <v>8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4">
        <v>0</v>
      </c>
      <c r="O221" s="174">
        <f>ROUND(E221*N221,2)</f>
        <v>0</v>
      </c>
      <c r="P221" s="174">
        <v>2.3000000000000001E-4</v>
      </c>
      <c r="Q221" s="174">
        <f>ROUND(E221*P221,2)</f>
        <v>0</v>
      </c>
      <c r="R221" s="176"/>
      <c r="S221" s="176" t="s">
        <v>221</v>
      </c>
      <c r="T221" s="177" t="s">
        <v>221</v>
      </c>
      <c r="U221" s="157">
        <v>0</v>
      </c>
      <c r="V221" s="157">
        <f>ROUND(E221*U221,2)</f>
        <v>0</v>
      </c>
      <c r="W221" s="157"/>
      <c r="X221" s="157" t="s">
        <v>168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169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1" t="s">
        <v>396</v>
      </c>
      <c r="D222" s="161"/>
      <c r="E222" s="162">
        <v>8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176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44"/>
      <c r="D223" s="245"/>
      <c r="E223" s="245"/>
      <c r="F223" s="245"/>
      <c r="G223" s="245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177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1">
        <v>54</v>
      </c>
      <c r="B224" s="172" t="s">
        <v>397</v>
      </c>
      <c r="C224" s="180" t="s">
        <v>398</v>
      </c>
      <c r="D224" s="173" t="s">
        <v>261</v>
      </c>
      <c r="E224" s="174">
        <v>5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4">
        <v>4.8999999999999998E-4</v>
      </c>
      <c r="O224" s="174">
        <f>ROUND(E224*N224,2)</f>
        <v>0</v>
      </c>
      <c r="P224" s="174">
        <v>1.4999999999999999E-2</v>
      </c>
      <c r="Q224" s="174">
        <f>ROUND(E224*P224,2)</f>
        <v>0.08</v>
      </c>
      <c r="R224" s="176"/>
      <c r="S224" s="176" t="s">
        <v>221</v>
      </c>
      <c r="T224" s="177" t="s">
        <v>221</v>
      </c>
      <c r="U224" s="157">
        <v>0</v>
      </c>
      <c r="V224" s="157">
        <f>ROUND(E224*U224,2)</f>
        <v>0</v>
      </c>
      <c r="W224" s="157"/>
      <c r="X224" s="157" t="s">
        <v>168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169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42" t="s">
        <v>399</v>
      </c>
      <c r="D225" s="243"/>
      <c r="E225" s="243"/>
      <c r="F225" s="243"/>
      <c r="G225" s="243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171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1" t="s">
        <v>263</v>
      </c>
      <c r="D226" s="161"/>
      <c r="E226" s="162">
        <v>5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176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44"/>
      <c r="D227" s="245"/>
      <c r="E227" s="245"/>
      <c r="F227" s="245"/>
      <c r="G227" s="245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177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1">
        <v>55</v>
      </c>
      <c r="B228" s="172" t="s">
        <v>400</v>
      </c>
      <c r="C228" s="180" t="s">
        <v>401</v>
      </c>
      <c r="D228" s="173" t="s">
        <v>261</v>
      </c>
      <c r="E228" s="174">
        <v>10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21</v>
      </c>
      <c r="M228" s="176">
        <f>G228*(1+L228/100)</f>
        <v>0</v>
      </c>
      <c r="N228" s="174">
        <v>4.8999999999999998E-4</v>
      </c>
      <c r="O228" s="174">
        <f>ROUND(E228*N228,2)</f>
        <v>0</v>
      </c>
      <c r="P228" s="174">
        <v>3.1E-2</v>
      </c>
      <c r="Q228" s="174">
        <f>ROUND(E228*P228,2)</f>
        <v>0.31</v>
      </c>
      <c r="R228" s="176"/>
      <c r="S228" s="176" t="s">
        <v>221</v>
      </c>
      <c r="T228" s="177" t="s">
        <v>221</v>
      </c>
      <c r="U228" s="157">
        <v>0</v>
      </c>
      <c r="V228" s="157">
        <f>ROUND(E228*U228,2)</f>
        <v>0</v>
      </c>
      <c r="W228" s="157"/>
      <c r="X228" s="157" t="s">
        <v>168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169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42" t="s">
        <v>402</v>
      </c>
      <c r="D229" s="243"/>
      <c r="E229" s="243"/>
      <c r="F229" s="243"/>
      <c r="G229" s="243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171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1" t="s">
        <v>403</v>
      </c>
      <c r="D230" s="161"/>
      <c r="E230" s="162">
        <v>10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176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44"/>
      <c r="D231" s="245"/>
      <c r="E231" s="245"/>
      <c r="F231" s="245"/>
      <c r="G231" s="245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177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1">
        <v>56</v>
      </c>
      <c r="B232" s="172" t="s">
        <v>404</v>
      </c>
      <c r="C232" s="180" t="s">
        <v>405</v>
      </c>
      <c r="D232" s="173" t="s">
        <v>251</v>
      </c>
      <c r="E232" s="174">
        <v>50.4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4">
        <v>0</v>
      </c>
      <c r="O232" s="174">
        <f>ROUND(E232*N232,2)</f>
        <v>0</v>
      </c>
      <c r="P232" s="174">
        <v>4.5999999999999999E-2</v>
      </c>
      <c r="Q232" s="174">
        <f>ROUND(E232*P232,2)</f>
        <v>2.3199999999999998</v>
      </c>
      <c r="R232" s="176"/>
      <c r="S232" s="176" t="s">
        <v>221</v>
      </c>
      <c r="T232" s="177" t="s">
        <v>221</v>
      </c>
      <c r="U232" s="157">
        <v>0</v>
      </c>
      <c r="V232" s="157">
        <f>ROUND(E232*U232,2)</f>
        <v>0</v>
      </c>
      <c r="W232" s="157"/>
      <c r="X232" s="157" t="s">
        <v>168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169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1" t="s">
        <v>300</v>
      </c>
      <c r="D233" s="161"/>
      <c r="E233" s="162">
        <v>50.4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176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44"/>
      <c r="D234" s="245"/>
      <c r="E234" s="245"/>
      <c r="F234" s="245"/>
      <c r="G234" s="245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177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4" t="s">
        <v>161</v>
      </c>
      <c r="B235" s="165" t="s">
        <v>97</v>
      </c>
      <c r="C235" s="179" t="s">
        <v>98</v>
      </c>
      <c r="D235" s="166"/>
      <c r="E235" s="167"/>
      <c r="F235" s="168"/>
      <c r="G235" s="168">
        <f>SUMIF(AG236:AG237,"&lt;&gt;NOR",G236:G237)</f>
        <v>0</v>
      </c>
      <c r="H235" s="168"/>
      <c r="I235" s="168">
        <f>SUM(I236:I237)</f>
        <v>0</v>
      </c>
      <c r="J235" s="168"/>
      <c r="K235" s="168">
        <f>SUM(K236:K237)</f>
        <v>0</v>
      </c>
      <c r="L235" s="168"/>
      <c r="M235" s="168">
        <f>SUM(M236:M237)</f>
        <v>0</v>
      </c>
      <c r="N235" s="167"/>
      <c r="O235" s="167">
        <f>SUM(O236:O237)</f>
        <v>0</v>
      </c>
      <c r="P235" s="167"/>
      <c r="Q235" s="167">
        <f>SUM(Q236:Q237)</f>
        <v>0</v>
      </c>
      <c r="R235" s="168"/>
      <c r="S235" s="168"/>
      <c r="T235" s="169"/>
      <c r="U235" s="163"/>
      <c r="V235" s="163">
        <f>SUM(V236:V237)</f>
        <v>0</v>
      </c>
      <c r="W235" s="163"/>
      <c r="X235" s="163"/>
      <c r="AG235" t="s">
        <v>162</v>
      </c>
    </row>
    <row r="236" spans="1:60" outlineLevel="1" x14ac:dyDescent="0.2">
      <c r="A236" s="171">
        <v>57</v>
      </c>
      <c r="B236" s="172" t="s">
        <v>406</v>
      </c>
      <c r="C236" s="180" t="s">
        <v>407</v>
      </c>
      <c r="D236" s="173" t="s">
        <v>255</v>
      </c>
      <c r="E236" s="174">
        <v>87.581959999999995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4">
        <v>0</v>
      </c>
      <c r="O236" s="174">
        <f>ROUND(E236*N236,2)</f>
        <v>0</v>
      </c>
      <c r="P236" s="174">
        <v>0</v>
      </c>
      <c r="Q236" s="174">
        <f>ROUND(E236*P236,2)</f>
        <v>0</v>
      </c>
      <c r="R236" s="176"/>
      <c r="S236" s="176" t="s">
        <v>221</v>
      </c>
      <c r="T236" s="177" t="s">
        <v>221</v>
      </c>
      <c r="U236" s="157">
        <v>0</v>
      </c>
      <c r="V236" s="157">
        <f>ROUND(E236*U236,2)</f>
        <v>0</v>
      </c>
      <c r="W236" s="157"/>
      <c r="X236" s="157" t="s">
        <v>168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169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55"/>
      <c r="D237" s="256"/>
      <c r="E237" s="256"/>
      <c r="F237" s="256"/>
      <c r="G237" s="256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177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x14ac:dyDescent="0.2">
      <c r="A238" s="164" t="s">
        <v>161</v>
      </c>
      <c r="B238" s="165" t="s">
        <v>100</v>
      </c>
      <c r="C238" s="179" t="s">
        <v>101</v>
      </c>
      <c r="D238" s="166"/>
      <c r="E238" s="167"/>
      <c r="F238" s="168"/>
      <c r="G238" s="168">
        <f>SUMIF(AG239:AG262,"&lt;&gt;NOR",G239:G262)</f>
        <v>0</v>
      </c>
      <c r="H238" s="168"/>
      <c r="I238" s="168">
        <f>SUM(I239:I262)</f>
        <v>0</v>
      </c>
      <c r="J238" s="168"/>
      <c r="K238" s="168">
        <f>SUM(K239:K262)</f>
        <v>0</v>
      </c>
      <c r="L238" s="168"/>
      <c r="M238" s="168">
        <f>SUM(M239:M262)</f>
        <v>0</v>
      </c>
      <c r="N238" s="167"/>
      <c r="O238" s="167">
        <f>SUM(O239:O262)</f>
        <v>0.44999999999999996</v>
      </c>
      <c r="P238" s="167"/>
      <c r="Q238" s="167">
        <f>SUM(Q239:Q262)</f>
        <v>0.21</v>
      </c>
      <c r="R238" s="168"/>
      <c r="S238" s="168"/>
      <c r="T238" s="169"/>
      <c r="U238" s="163"/>
      <c r="V238" s="163">
        <f>SUM(V239:V262)</f>
        <v>0</v>
      </c>
      <c r="W238" s="163"/>
      <c r="X238" s="163"/>
      <c r="AG238" t="s">
        <v>162</v>
      </c>
    </row>
    <row r="239" spans="1:60" outlineLevel="1" x14ac:dyDescent="0.2">
      <c r="A239" s="171">
        <v>58</v>
      </c>
      <c r="B239" s="172" t="s">
        <v>408</v>
      </c>
      <c r="C239" s="180" t="s">
        <v>409</v>
      </c>
      <c r="D239" s="173" t="s">
        <v>251</v>
      </c>
      <c r="E239" s="174">
        <v>43.4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4">
        <v>0</v>
      </c>
      <c r="O239" s="174">
        <f>ROUND(E239*N239,2)</f>
        <v>0</v>
      </c>
      <c r="P239" s="174">
        <v>4.8700000000000002E-3</v>
      </c>
      <c r="Q239" s="174">
        <f>ROUND(E239*P239,2)</f>
        <v>0.21</v>
      </c>
      <c r="R239" s="176"/>
      <c r="S239" s="176" t="s">
        <v>221</v>
      </c>
      <c r="T239" s="177" t="s">
        <v>221</v>
      </c>
      <c r="U239" s="157">
        <v>0</v>
      </c>
      <c r="V239" s="157">
        <f>ROUND(E239*U239,2)</f>
        <v>0</v>
      </c>
      <c r="W239" s="157"/>
      <c r="X239" s="157" t="s">
        <v>168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410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1" t="s">
        <v>411</v>
      </c>
      <c r="D240" s="161"/>
      <c r="E240" s="162">
        <v>43.4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176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44"/>
      <c r="D241" s="245"/>
      <c r="E241" s="245"/>
      <c r="F241" s="245"/>
      <c r="G241" s="245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177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1">
        <v>59</v>
      </c>
      <c r="B242" s="172" t="s">
        <v>412</v>
      </c>
      <c r="C242" s="180" t="s">
        <v>413</v>
      </c>
      <c r="D242" s="173" t="s">
        <v>251</v>
      </c>
      <c r="E242" s="174">
        <v>43.4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4">
        <v>8.1999999999999998E-4</v>
      </c>
      <c r="O242" s="174">
        <f>ROUND(E242*N242,2)</f>
        <v>0.04</v>
      </c>
      <c r="P242" s="174">
        <v>0</v>
      </c>
      <c r="Q242" s="174">
        <f>ROUND(E242*P242,2)</f>
        <v>0</v>
      </c>
      <c r="R242" s="176"/>
      <c r="S242" s="176" t="s">
        <v>221</v>
      </c>
      <c r="T242" s="177" t="s">
        <v>221</v>
      </c>
      <c r="U242" s="157">
        <v>0</v>
      </c>
      <c r="V242" s="157">
        <f>ROUND(E242*U242,2)</f>
        <v>0</v>
      </c>
      <c r="W242" s="157"/>
      <c r="X242" s="157" t="s">
        <v>168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410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1" t="s">
        <v>411</v>
      </c>
      <c r="D243" s="161"/>
      <c r="E243" s="162">
        <v>43.4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176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44"/>
      <c r="D244" s="245"/>
      <c r="E244" s="245"/>
      <c r="F244" s="245"/>
      <c r="G244" s="245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177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1">
        <v>60</v>
      </c>
      <c r="B245" s="172" t="s">
        <v>414</v>
      </c>
      <c r="C245" s="180" t="s">
        <v>415</v>
      </c>
      <c r="D245" s="173" t="s">
        <v>251</v>
      </c>
      <c r="E245" s="174">
        <v>11.08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21</v>
      </c>
      <c r="M245" s="176">
        <f>G245*(1+L245/100)</f>
        <v>0</v>
      </c>
      <c r="N245" s="174">
        <v>9.8999999999999999E-4</v>
      </c>
      <c r="O245" s="174">
        <f>ROUND(E245*N245,2)</f>
        <v>0.01</v>
      </c>
      <c r="P245" s="174">
        <v>0</v>
      </c>
      <c r="Q245" s="174">
        <f>ROUND(E245*P245,2)</f>
        <v>0</v>
      </c>
      <c r="R245" s="176"/>
      <c r="S245" s="176" t="s">
        <v>221</v>
      </c>
      <c r="T245" s="177" t="s">
        <v>221</v>
      </c>
      <c r="U245" s="157">
        <v>0</v>
      </c>
      <c r="V245" s="157">
        <f>ROUND(E245*U245,2)</f>
        <v>0</v>
      </c>
      <c r="W245" s="157"/>
      <c r="X245" s="157" t="s">
        <v>168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410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1" t="s">
        <v>416</v>
      </c>
      <c r="D246" s="161"/>
      <c r="E246" s="162">
        <v>11.08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176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44"/>
      <c r="D247" s="245"/>
      <c r="E247" s="245"/>
      <c r="F247" s="245"/>
      <c r="G247" s="245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177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1">
        <v>61</v>
      </c>
      <c r="B248" s="172" t="s">
        <v>417</v>
      </c>
      <c r="C248" s="180" t="s">
        <v>418</v>
      </c>
      <c r="D248" s="173" t="s">
        <v>251</v>
      </c>
      <c r="E248" s="174">
        <v>54.48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4">
        <v>2.2000000000000001E-4</v>
      </c>
      <c r="O248" s="174">
        <f>ROUND(E248*N248,2)</f>
        <v>0.01</v>
      </c>
      <c r="P248" s="174">
        <v>0</v>
      </c>
      <c r="Q248" s="174">
        <f>ROUND(E248*P248,2)</f>
        <v>0</v>
      </c>
      <c r="R248" s="176"/>
      <c r="S248" s="176" t="s">
        <v>221</v>
      </c>
      <c r="T248" s="177" t="s">
        <v>221</v>
      </c>
      <c r="U248" s="157">
        <v>0</v>
      </c>
      <c r="V248" s="157">
        <f>ROUND(E248*U248,2)</f>
        <v>0</v>
      </c>
      <c r="W248" s="157"/>
      <c r="X248" s="157" t="s">
        <v>168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410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42" t="s">
        <v>419</v>
      </c>
      <c r="D249" s="243"/>
      <c r="E249" s="243"/>
      <c r="F249" s="243"/>
      <c r="G249" s="243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171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1" t="s">
        <v>420</v>
      </c>
      <c r="D250" s="161"/>
      <c r="E250" s="162">
        <v>43.4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176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1" t="s">
        <v>416</v>
      </c>
      <c r="D251" s="161"/>
      <c r="E251" s="162">
        <v>11.08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176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44"/>
      <c r="D252" s="245"/>
      <c r="E252" s="245"/>
      <c r="F252" s="245"/>
      <c r="G252" s="245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177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1">
        <v>62</v>
      </c>
      <c r="B253" s="172" t="s">
        <v>421</v>
      </c>
      <c r="C253" s="180" t="s">
        <v>422</v>
      </c>
      <c r="D253" s="173" t="s">
        <v>0</v>
      </c>
      <c r="E253" s="174">
        <v>316.47383000000002</v>
      </c>
      <c r="F253" s="175"/>
      <c r="G253" s="176">
        <f>ROUND(E253*F253,2)</f>
        <v>0</v>
      </c>
      <c r="H253" s="175"/>
      <c r="I253" s="176">
        <f>ROUND(E253*H253,2)</f>
        <v>0</v>
      </c>
      <c r="J253" s="175"/>
      <c r="K253" s="176">
        <f>ROUND(E253*J253,2)</f>
        <v>0</v>
      </c>
      <c r="L253" s="176">
        <v>21</v>
      </c>
      <c r="M253" s="176">
        <f>G253*(1+L253/100)</f>
        <v>0</v>
      </c>
      <c r="N253" s="174">
        <v>0</v>
      </c>
      <c r="O253" s="174">
        <f>ROUND(E253*N253,2)</f>
        <v>0</v>
      </c>
      <c r="P253" s="174">
        <v>0</v>
      </c>
      <c r="Q253" s="174">
        <f>ROUND(E253*P253,2)</f>
        <v>0</v>
      </c>
      <c r="R253" s="176"/>
      <c r="S253" s="176" t="s">
        <v>221</v>
      </c>
      <c r="T253" s="177" t="s">
        <v>221</v>
      </c>
      <c r="U253" s="157">
        <v>0</v>
      </c>
      <c r="V253" s="157">
        <f>ROUND(E253*U253,2)</f>
        <v>0</v>
      </c>
      <c r="W253" s="157"/>
      <c r="X253" s="157" t="s">
        <v>168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423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55"/>
      <c r="D254" s="256"/>
      <c r="E254" s="256"/>
      <c r="F254" s="256"/>
      <c r="G254" s="256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177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1">
        <v>63</v>
      </c>
      <c r="B255" s="172" t="s">
        <v>424</v>
      </c>
      <c r="C255" s="180" t="s">
        <v>425</v>
      </c>
      <c r="D255" s="173" t="s">
        <v>251</v>
      </c>
      <c r="E255" s="174">
        <v>65.376000000000005</v>
      </c>
      <c r="F255" s="175"/>
      <c r="G255" s="176">
        <f>ROUND(E255*F255,2)</f>
        <v>0</v>
      </c>
      <c r="H255" s="175"/>
      <c r="I255" s="176">
        <f>ROUND(E255*H255,2)</f>
        <v>0</v>
      </c>
      <c r="J255" s="175"/>
      <c r="K255" s="176">
        <f>ROUND(E255*J255,2)</f>
        <v>0</v>
      </c>
      <c r="L255" s="176">
        <v>21</v>
      </c>
      <c r="M255" s="176">
        <f>G255*(1+L255/100)</f>
        <v>0</v>
      </c>
      <c r="N255" s="174">
        <v>1.5E-3</v>
      </c>
      <c r="O255" s="174">
        <f>ROUND(E255*N255,2)</f>
        <v>0.1</v>
      </c>
      <c r="P255" s="174">
        <v>0</v>
      </c>
      <c r="Q255" s="174">
        <f>ROUND(E255*P255,2)</f>
        <v>0</v>
      </c>
      <c r="R255" s="176" t="s">
        <v>426</v>
      </c>
      <c r="S255" s="176" t="s">
        <v>427</v>
      </c>
      <c r="T255" s="177" t="s">
        <v>427</v>
      </c>
      <c r="U255" s="157">
        <v>0</v>
      </c>
      <c r="V255" s="157">
        <f>ROUND(E255*U255,2)</f>
        <v>0</v>
      </c>
      <c r="W255" s="157"/>
      <c r="X255" s="157" t="s">
        <v>428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429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1" t="s">
        <v>430</v>
      </c>
      <c r="D256" s="161"/>
      <c r="E256" s="162">
        <v>52.08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176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1" t="s">
        <v>431</v>
      </c>
      <c r="D257" s="161"/>
      <c r="E257" s="162">
        <v>13.3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176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4"/>
      <c r="D258" s="245"/>
      <c r="E258" s="245"/>
      <c r="F258" s="245"/>
      <c r="G258" s="245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177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1">
        <v>64</v>
      </c>
      <c r="B259" s="172" t="s">
        <v>432</v>
      </c>
      <c r="C259" s="180" t="s">
        <v>433</v>
      </c>
      <c r="D259" s="173" t="s">
        <v>251</v>
      </c>
      <c r="E259" s="174">
        <v>65.376000000000005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4">
        <v>4.4999999999999997E-3</v>
      </c>
      <c r="O259" s="174">
        <f>ROUND(E259*N259,2)</f>
        <v>0.28999999999999998</v>
      </c>
      <c r="P259" s="174">
        <v>0</v>
      </c>
      <c r="Q259" s="174">
        <f>ROUND(E259*P259,2)</f>
        <v>0</v>
      </c>
      <c r="R259" s="176" t="s">
        <v>426</v>
      </c>
      <c r="S259" s="176" t="s">
        <v>221</v>
      </c>
      <c r="T259" s="177" t="s">
        <v>221</v>
      </c>
      <c r="U259" s="157">
        <v>0</v>
      </c>
      <c r="V259" s="157">
        <f>ROUND(E259*U259,2)</f>
        <v>0</v>
      </c>
      <c r="W259" s="157"/>
      <c r="X259" s="157" t="s">
        <v>428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429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1" t="s">
        <v>430</v>
      </c>
      <c r="D260" s="161"/>
      <c r="E260" s="162">
        <v>52.08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176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1" t="s">
        <v>431</v>
      </c>
      <c r="D261" s="161"/>
      <c r="E261" s="162">
        <v>13.3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176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44"/>
      <c r="D262" s="245"/>
      <c r="E262" s="245"/>
      <c r="F262" s="245"/>
      <c r="G262" s="245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177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x14ac:dyDescent="0.2">
      <c r="A263" s="164" t="s">
        <v>161</v>
      </c>
      <c r="B263" s="165" t="s">
        <v>102</v>
      </c>
      <c r="C263" s="179" t="s">
        <v>103</v>
      </c>
      <c r="D263" s="166"/>
      <c r="E263" s="167"/>
      <c r="F263" s="168"/>
      <c r="G263" s="168">
        <f>SUMIF(AG264:AG280,"&lt;&gt;NOR",G264:G280)</f>
        <v>0</v>
      </c>
      <c r="H263" s="168"/>
      <c r="I263" s="168">
        <f>SUM(I264:I280)</f>
        <v>0</v>
      </c>
      <c r="J263" s="168"/>
      <c r="K263" s="168">
        <f>SUM(K264:K280)</f>
        <v>0</v>
      </c>
      <c r="L263" s="168"/>
      <c r="M263" s="168">
        <f>SUM(M264:M280)</f>
        <v>0</v>
      </c>
      <c r="N263" s="167"/>
      <c r="O263" s="167">
        <f>SUM(O264:O280)</f>
        <v>0.23</v>
      </c>
      <c r="P263" s="167"/>
      <c r="Q263" s="167">
        <f>SUM(Q264:Q280)</f>
        <v>0</v>
      </c>
      <c r="R263" s="168"/>
      <c r="S263" s="168"/>
      <c r="T263" s="169"/>
      <c r="U263" s="163"/>
      <c r="V263" s="163">
        <f>SUM(V264:V280)</f>
        <v>0</v>
      </c>
      <c r="W263" s="163"/>
      <c r="X263" s="163"/>
      <c r="AG263" t="s">
        <v>162</v>
      </c>
    </row>
    <row r="264" spans="1:60" ht="22.5" outlineLevel="1" x14ac:dyDescent="0.2">
      <c r="A264" s="171">
        <v>65</v>
      </c>
      <c r="B264" s="172" t="s">
        <v>434</v>
      </c>
      <c r="C264" s="180" t="s">
        <v>435</v>
      </c>
      <c r="D264" s="173" t="s">
        <v>251</v>
      </c>
      <c r="E264" s="174">
        <v>39.409999999999997</v>
      </c>
      <c r="F264" s="175"/>
      <c r="G264" s="176">
        <f>ROUND(E264*F264,2)</f>
        <v>0</v>
      </c>
      <c r="H264" s="175"/>
      <c r="I264" s="176">
        <f>ROUND(E264*H264,2)</f>
        <v>0</v>
      </c>
      <c r="J264" s="175"/>
      <c r="K264" s="176">
        <f>ROUND(E264*J264,2)</f>
        <v>0</v>
      </c>
      <c r="L264" s="176">
        <v>21</v>
      </c>
      <c r="M264" s="176">
        <f>G264*(1+L264/100)</f>
        <v>0</v>
      </c>
      <c r="N264" s="174">
        <v>5.7099999999999998E-3</v>
      </c>
      <c r="O264" s="174">
        <f>ROUND(E264*N264,2)</f>
        <v>0.23</v>
      </c>
      <c r="P264" s="174">
        <v>0</v>
      </c>
      <c r="Q264" s="174">
        <f>ROUND(E264*P264,2)</f>
        <v>0</v>
      </c>
      <c r="R264" s="176"/>
      <c r="S264" s="176" t="s">
        <v>221</v>
      </c>
      <c r="T264" s="177" t="s">
        <v>221</v>
      </c>
      <c r="U264" s="157">
        <v>0</v>
      </c>
      <c r="V264" s="157">
        <f>ROUND(E264*U264,2)</f>
        <v>0</v>
      </c>
      <c r="W264" s="157"/>
      <c r="X264" s="157" t="s">
        <v>168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410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1" t="s">
        <v>282</v>
      </c>
      <c r="D265" s="161"/>
      <c r="E265" s="162">
        <v>39.409999999999997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176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44"/>
      <c r="D266" s="245"/>
      <c r="E266" s="245"/>
      <c r="F266" s="245"/>
      <c r="G266" s="245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177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1">
        <v>66</v>
      </c>
      <c r="B267" s="172" t="s">
        <v>436</v>
      </c>
      <c r="C267" s="180" t="s">
        <v>437</v>
      </c>
      <c r="D267" s="173" t="s">
        <v>251</v>
      </c>
      <c r="E267" s="174">
        <v>3.6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4">
        <v>2.3000000000000001E-4</v>
      </c>
      <c r="O267" s="174">
        <f>ROUND(E267*N267,2)</f>
        <v>0</v>
      </c>
      <c r="P267" s="174">
        <v>0</v>
      </c>
      <c r="Q267" s="174">
        <f>ROUND(E267*P267,2)</f>
        <v>0</v>
      </c>
      <c r="R267" s="176"/>
      <c r="S267" s="176" t="s">
        <v>221</v>
      </c>
      <c r="T267" s="177" t="s">
        <v>221</v>
      </c>
      <c r="U267" s="157">
        <v>0</v>
      </c>
      <c r="V267" s="157">
        <f>ROUND(E267*U267,2)</f>
        <v>0</v>
      </c>
      <c r="W267" s="157"/>
      <c r="X267" s="157" t="s">
        <v>168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410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242" t="s">
        <v>438</v>
      </c>
      <c r="D268" s="243"/>
      <c r="E268" s="243"/>
      <c r="F268" s="243"/>
      <c r="G268" s="243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171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1" t="s">
        <v>439</v>
      </c>
      <c r="D269" s="161"/>
      <c r="E269" s="162">
        <v>3.6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176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44"/>
      <c r="D270" s="245"/>
      <c r="E270" s="245"/>
      <c r="F270" s="245"/>
      <c r="G270" s="245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177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1">
        <v>67</v>
      </c>
      <c r="B271" s="172" t="s">
        <v>440</v>
      </c>
      <c r="C271" s="180" t="s">
        <v>441</v>
      </c>
      <c r="D271" s="173" t="s">
        <v>309</v>
      </c>
      <c r="E271" s="174">
        <v>13.9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4">
        <v>0</v>
      </c>
      <c r="O271" s="174">
        <f>ROUND(E271*N271,2)</f>
        <v>0</v>
      </c>
      <c r="P271" s="174">
        <v>0</v>
      </c>
      <c r="Q271" s="174">
        <f>ROUND(E271*P271,2)</f>
        <v>0</v>
      </c>
      <c r="R271" s="176"/>
      <c r="S271" s="176" t="s">
        <v>221</v>
      </c>
      <c r="T271" s="177" t="s">
        <v>221</v>
      </c>
      <c r="U271" s="157">
        <v>0</v>
      </c>
      <c r="V271" s="157">
        <f>ROUND(E271*U271,2)</f>
        <v>0</v>
      </c>
      <c r="W271" s="157"/>
      <c r="X271" s="157" t="s">
        <v>168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410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1" t="s">
        <v>442</v>
      </c>
      <c r="D272" s="161"/>
      <c r="E272" s="162">
        <v>13.9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176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44"/>
      <c r="D273" s="245"/>
      <c r="E273" s="245"/>
      <c r="F273" s="245"/>
      <c r="G273" s="245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177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1">
        <v>68</v>
      </c>
      <c r="B274" s="172" t="s">
        <v>443</v>
      </c>
      <c r="C274" s="180" t="s">
        <v>444</v>
      </c>
      <c r="D274" s="173" t="s">
        <v>0</v>
      </c>
      <c r="E274" s="174">
        <v>134.34790000000001</v>
      </c>
      <c r="F274" s="175"/>
      <c r="G274" s="176">
        <f>ROUND(E274*F274,2)</f>
        <v>0</v>
      </c>
      <c r="H274" s="175"/>
      <c r="I274" s="176">
        <f>ROUND(E274*H274,2)</f>
        <v>0</v>
      </c>
      <c r="J274" s="175"/>
      <c r="K274" s="176">
        <f>ROUND(E274*J274,2)</f>
        <v>0</v>
      </c>
      <c r="L274" s="176">
        <v>21</v>
      </c>
      <c r="M274" s="176">
        <f>G274*(1+L274/100)</f>
        <v>0</v>
      </c>
      <c r="N274" s="174">
        <v>0</v>
      </c>
      <c r="O274" s="174">
        <f>ROUND(E274*N274,2)</f>
        <v>0</v>
      </c>
      <c r="P274" s="174">
        <v>0</v>
      </c>
      <c r="Q274" s="174">
        <f>ROUND(E274*P274,2)</f>
        <v>0</v>
      </c>
      <c r="R274" s="176"/>
      <c r="S274" s="176" t="s">
        <v>221</v>
      </c>
      <c r="T274" s="177" t="s">
        <v>221</v>
      </c>
      <c r="U274" s="157">
        <v>0</v>
      </c>
      <c r="V274" s="157">
        <f>ROUND(E274*U274,2)</f>
        <v>0</v>
      </c>
      <c r="W274" s="157"/>
      <c r="X274" s="157" t="s">
        <v>168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423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55"/>
      <c r="D275" s="256"/>
      <c r="E275" s="256"/>
      <c r="F275" s="256"/>
      <c r="G275" s="256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177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71">
        <v>69</v>
      </c>
      <c r="B276" s="172" t="s">
        <v>445</v>
      </c>
      <c r="C276" s="180" t="s">
        <v>446</v>
      </c>
      <c r="D276" s="173" t="s">
        <v>261</v>
      </c>
      <c r="E276" s="174">
        <v>8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4">
        <v>2.5999999999999998E-4</v>
      </c>
      <c r="O276" s="174">
        <f>ROUND(E276*N276,2)</f>
        <v>0</v>
      </c>
      <c r="P276" s="174">
        <v>0</v>
      </c>
      <c r="Q276" s="174">
        <f>ROUND(E276*P276,2)</f>
        <v>0</v>
      </c>
      <c r="R276" s="176" t="s">
        <v>426</v>
      </c>
      <c r="S276" s="176" t="s">
        <v>447</v>
      </c>
      <c r="T276" s="177" t="s">
        <v>447</v>
      </c>
      <c r="U276" s="157">
        <v>0</v>
      </c>
      <c r="V276" s="157">
        <f>ROUND(E276*U276,2)</f>
        <v>0</v>
      </c>
      <c r="W276" s="157"/>
      <c r="X276" s="157" t="s">
        <v>428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429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42" t="s">
        <v>438</v>
      </c>
      <c r="D277" s="243"/>
      <c r="E277" s="243"/>
      <c r="F277" s="243"/>
      <c r="G277" s="243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171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1" t="s">
        <v>448</v>
      </c>
      <c r="D278" s="161"/>
      <c r="E278" s="162">
        <v>7.2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176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1" t="s">
        <v>449</v>
      </c>
      <c r="D279" s="161"/>
      <c r="E279" s="162">
        <v>0.8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176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44"/>
      <c r="D280" s="245"/>
      <c r="E280" s="245"/>
      <c r="F280" s="245"/>
      <c r="G280" s="245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177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x14ac:dyDescent="0.2">
      <c r="A281" s="164" t="s">
        <v>161</v>
      </c>
      <c r="B281" s="165" t="s">
        <v>110</v>
      </c>
      <c r="C281" s="179" t="s">
        <v>111</v>
      </c>
      <c r="D281" s="166"/>
      <c r="E281" s="167"/>
      <c r="F281" s="168"/>
      <c r="G281" s="168">
        <f>SUMIF(AG282:AG289,"&lt;&gt;NOR",G282:G289)</f>
        <v>0</v>
      </c>
      <c r="H281" s="168"/>
      <c r="I281" s="168">
        <f>SUM(I282:I289)</f>
        <v>0</v>
      </c>
      <c r="J281" s="168"/>
      <c r="K281" s="168">
        <f>SUM(K282:K289)</f>
        <v>0</v>
      </c>
      <c r="L281" s="168"/>
      <c r="M281" s="168">
        <f>SUM(M282:M289)</f>
        <v>0</v>
      </c>
      <c r="N281" s="167"/>
      <c r="O281" s="167">
        <f>SUM(O282:O289)</f>
        <v>0.01</v>
      </c>
      <c r="P281" s="167"/>
      <c r="Q281" s="167">
        <f>SUM(Q282:Q289)</f>
        <v>0</v>
      </c>
      <c r="R281" s="168"/>
      <c r="S281" s="168"/>
      <c r="T281" s="169"/>
      <c r="U281" s="163"/>
      <c r="V281" s="163">
        <f>SUM(V282:V289)</f>
        <v>0</v>
      </c>
      <c r="W281" s="163"/>
      <c r="X281" s="163"/>
      <c r="AG281" t="s">
        <v>162</v>
      </c>
    </row>
    <row r="282" spans="1:60" outlineLevel="1" x14ac:dyDescent="0.2">
      <c r="A282" s="171">
        <v>70</v>
      </c>
      <c r="B282" s="172" t="s">
        <v>450</v>
      </c>
      <c r="C282" s="180" t="s">
        <v>451</v>
      </c>
      <c r="D282" s="173" t="s">
        <v>309</v>
      </c>
      <c r="E282" s="174">
        <v>3</v>
      </c>
      <c r="F282" s="175"/>
      <c r="G282" s="176">
        <f>ROUND(E282*F282,2)</f>
        <v>0</v>
      </c>
      <c r="H282" s="175"/>
      <c r="I282" s="176">
        <f>ROUND(E282*H282,2)</f>
        <v>0</v>
      </c>
      <c r="J282" s="175"/>
      <c r="K282" s="176">
        <f>ROUND(E282*J282,2)</f>
        <v>0</v>
      </c>
      <c r="L282" s="176">
        <v>21</v>
      </c>
      <c r="M282" s="176">
        <f>G282*(1+L282/100)</f>
        <v>0</v>
      </c>
      <c r="N282" s="174">
        <v>0</v>
      </c>
      <c r="O282" s="174">
        <f>ROUND(E282*N282,2)</f>
        <v>0</v>
      </c>
      <c r="P282" s="174">
        <v>1.3500000000000001E-3</v>
      </c>
      <c r="Q282" s="174">
        <f>ROUND(E282*P282,2)</f>
        <v>0</v>
      </c>
      <c r="R282" s="176"/>
      <c r="S282" s="176" t="s">
        <v>221</v>
      </c>
      <c r="T282" s="177" t="s">
        <v>221</v>
      </c>
      <c r="U282" s="157">
        <v>0</v>
      </c>
      <c r="V282" s="157">
        <f>ROUND(E282*U282,2)</f>
        <v>0</v>
      </c>
      <c r="W282" s="157"/>
      <c r="X282" s="157" t="s">
        <v>168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410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1" t="s">
        <v>77</v>
      </c>
      <c r="D283" s="161"/>
      <c r="E283" s="162">
        <v>3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176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244"/>
      <c r="D284" s="245"/>
      <c r="E284" s="245"/>
      <c r="F284" s="245"/>
      <c r="G284" s="245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177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1">
        <v>71</v>
      </c>
      <c r="B285" s="172" t="s">
        <v>452</v>
      </c>
      <c r="C285" s="180" t="s">
        <v>453</v>
      </c>
      <c r="D285" s="173" t="s">
        <v>309</v>
      </c>
      <c r="E285" s="174">
        <v>3.1</v>
      </c>
      <c r="F285" s="175"/>
      <c r="G285" s="176">
        <f>ROUND(E285*F285,2)</f>
        <v>0</v>
      </c>
      <c r="H285" s="175"/>
      <c r="I285" s="176">
        <f>ROUND(E285*H285,2)</f>
        <v>0</v>
      </c>
      <c r="J285" s="175"/>
      <c r="K285" s="176">
        <f>ROUND(E285*J285,2)</f>
        <v>0</v>
      </c>
      <c r="L285" s="176">
        <v>21</v>
      </c>
      <c r="M285" s="176">
        <f>G285*(1+L285/100)</f>
        <v>0</v>
      </c>
      <c r="N285" s="174">
        <v>2.99E-3</v>
      </c>
      <c r="O285" s="174">
        <f>ROUND(E285*N285,2)</f>
        <v>0.01</v>
      </c>
      <c r="P285" s="174">
        <v>0</v>
      </c>
      <c r="Q285" s="174">
        <f>ROUND(E285*P285,2)</f>
        <v>0</v>
      </c>
      <c r="R285" s="176"/>
      <c r="S285" s="176" t="s">
        <v>221</v>
      </c>
      <c r="T285" s="177" t="s">
        <v>221</v>
      </c>
      <c r="U285" s="157">
        <v>0</v>
      </c>
      <c r="V285" s="157">
        <f>ROUND(E285*U285,2)</f>
        <v>0</v>
      </c>
      <c r="W285" s="157"/>
      <c r="X285" s="157" t="s">
        <v>168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410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1" t="s">
        <v>454</v>
      </c>
      <c r="D286" s="161"/>
      <c r="E286" s="162">
        <v>3.1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176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44"/>
      <c r="D287" s="245"/>
      <c r="E287" s="245"/>
      <c r="F287" s="245"/>
      <c r="G287" s="245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177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1">
        <v>72</v>
      </c>
      <c r="B288" s="172" t="s">
        <v>455</v>
      </c>
      <c r="C288" s="180" t="s">
        <v>456</v>
      </c>
      <c r="D288" s="173" t="s">
        <v>0</v>
      </c>
      <c r="E288" s="174">
        <v>21.027999999999999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4">
        <v>0</v>
      </c>
      <c r="O288" s="174">
        <f>ROUND(E288*N288,2)</f>
        <v>0</v>
      </c>
      <c r="P288" s="174">
        <v>0</v>
      </c>
      <c r="Q288" s="174">
        <f>ROUND(E288*P288,2)</f>
        <v>0</v>
      </c>
      <c r="R288" s="176"/>
      <c r="S288" s="176" t="s">
        <v>221</v>
      </c>
      <c r="T288" s="177" t="s">
        <v>221</v>
      </c>
      <c r="U288" s="157">
        <v>0</v>
      </c>
      <c r="V288" s="157">
        <f>ROUND(E288*U288,2)</f>
        <v>0</v>
      </c>
      <c r="W288" s="157"/>
      <c r="X288" s="157" t="s">
        <v>168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423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55"/>
      <c r="D289" s="256"/>
      <c r="E289" s="256"/>
      <c r="F289" s="256"/>
      <c r="G289" s="256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177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x14ac:dyDescent="0.2">
      <c r="A290" s="164" t="s">
        <v>161</v>
      </c>
      <c r="B290" s="165" t="s">
        <v>112</v>
      </c>
      <c r="C290" s="179" t="s">
        <v>113</v>
      </c>
      <c r="D290" s="166"/>
      <c r="E290" s="167"/>
      <c r="F290" s="168"/>
      <c r="G290" s="168">
        <f>SUMIF(AG291:AG304,"&lt;&gt;NOR",G291:G304)</f>
        <v>0</v>
      </c>
      <c r="H290" s="168"/>
      <c r="I290" s="168">
        <f>SUM(I291:I304)</f>
        <v>0</v>
      </c>
      <c r="J290" s="168"/>
      <c r="K290" s="168">
        <f>SUM(K291:K304)</f>
        <v>0</v>
      </c>
      <c r="L290" s="168"/>
      <c r="M290" s="168">
        <f>SUM(M291:M304)</f>
        <v>0</v>
      </c>
      <c r="N290" s="167"/>
      <c r="O290" s="167">
        <f>SUM(O291:O304)</f>
        <v>0</v>
      </c>
      <c r="P290" s="167"/>
      <c r="Q290" s="167">
        <f>SUM(Q291:Q304)</f>
        <v>0.56999999999999995</v>
      </c>
      <c r="R290" s="168"/>
      <c r="S290" s="168"/>
      <c r="T290" s="169"/>
      <c r="U290" s="163"/>
      <c r="V290" s="163">
        <f>SUM(V291:V304)</f>
        <v>0</v>
      </c>
      <c r="W290" s="163"/>
      <c r="X290" s="163"/>
      <c r="AG290" t="s">
        <v>162</v>
      </c>
    </row>
    <row r="291" spans="1:60" outlineLevel="1" x14ac:dyDescent="0.2">
      <c r="A291" s="171">
        <v>73</v>
      </c>
      <c r="B291" s="172" t="s">
        <v>457</v>
      </c>
      <c r="C291" s="180" t="s">
        <v>458</v>
      </c>
      <c r="D291" s="173" t="s">
        <v>251</v>
      </c>
      <c r="E291" s="174">
        <v>15.6</v>
      </c>
      <c r="F291" s="175"/>
      <c r="G291" s="176">
        <f>ROUND(E291*F291,2)</f>
        <v>0</v>
      </c>
      <c r="H291" s="175"/>
      <c r="I291" s="176">
        <f>ROUND(E291*H291,2)</f>
        <v>0</v>
      </c>
      <c r="J291" s="175"/>
      <c r="K291" s="176">
        <f>ROUND(E291*J291,2)</f>
        <v>0</v>
      </c>
      <c r="L291" s="176">
        <v>21</v>
      </c>
      <c r="M291" s="176">
        <f>G291*(1+L291/100)</f>
        <v>0</v>
      </c>
      <c r="N291" s="174">
        <v>0</v>
      </c>
      <c r="O291" s="174">
        <f>ROUND(E291*N291,2)</f>
        <v>0</v>
      </c>
      <c r="P291" s="174">
        <v>1.695E-2</v>
      </c>
      <c r="Q291" s="174">
        <f>ROUND(E291*P291,2)</f>
        <v>0.26</v>
      </c>
      <c r="R291" s="176"/>
      <c r="S291" s="176" t="s">
        <v>221</v>
      </c>
      <c r="T291" s="177" t="s">
        <v>221</v>
      </c>
      <c r="U291" s="157">
        <v>0</v>
      </c>
      <c r="V291" s="157">
        <f>ROUND(E291*U291,2)</f>
        <v>0</v>
      </c>
      <c r="W291" s="157"/>
      <c r="X291" s="157" t="s">
        <v>168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410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1" t="s">
        <v>459</v>
      </c>
      <c r="D292" s="161"/>
      <c r="E292" s="162">
        <v>15.6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176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44"/>
      <c r="D293" s="245"/>
      <c r="E293" s="245"/>
      <c r="F293" s="245"/>
      <c r="G293" s="245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177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1">
        <v>74</v>
      </c>
      <c r="B294" s="172" t="s">
        <v>460</v>
      </c>
      <c r="C294" s="180" t="s">
        <v>461</v>
      </c>
      <c r="D294" s="173" t="s">
        <v>251</v>
      </c>
      <c r="E294" s="174">
        <v>9.4319000000000006</v>
      </c>
      <c r="F294" s="175"/>
      <c r="G294" s="176">
        <f>ROUND(E294*F294,2)</f>
        <v>0</v>
      </c>
      <c r="H294" s="175"/>
      <c r="I294" s="176">
        <f>ROUND(E294*H294,2)</f>
        <v>0</v>
      </c>
      <c r="J294" s="175"/>
      <c r="K294" s="176">
        <f>ROUND(E294*J294,2)</f>
        <v>0</v>
      </c>
      <c r="L294" s="176">
        <v>21</v>
      </c>
      <c r="M294" s="176">
        <f>G294*(1+L294/100)</f>
        <v>0</v>
      </c>
      <c r="N294" s="174">
        <v>0</v>
      </c>
      <c r="O294" s="174">
        <f>ROUND(E294*N294,2)</f>
        <v>0</v>
      </c>
      <c r="P294" s="174">
        <v>2.4649999999999998E-2</v>
      </c>
      <c r="Q294" s="174">
        <f>ROUND(E294*P294,2)</f>
        <v>0.23</v>
      </c>
      <c r="R294" s="176"/>
      <c r="S294" s="176" t="s">
        <v>221</v>
      </c>
      <c r="T294" s="177" t="s">
        <v>221</v>
      </c>
      <c r="U294" s="157">
        <v>0</v>
      </c>
      <c r="V294" s="157">
        <f>ROUND(E294*U294,2)</f>
        <v>0</v>
      </c>
      <c r="W294" s="157"/>
      <c r="X294" s="157" t="s">
        <v>168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410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1" t="s">
        <v>462</v>
      </c>
      <c r="D295" s="161"/>
      <c r="E295" s="162">
        <v>9.43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176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244"/>
      <c r="D296" s="245"/>
      <c r="E296" s="245"/>
      <c r="F296" s="245"/>
      <c r="G296" s="245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177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71">
        <v>75</v>
      </c>
      <c r="B297" s="172" t="s">
        <v>463</v>
      </c>
      <c r="C297" s="180" t="s">
        <v>464</v>
      </c>
      <c r="D297" s="173" t="s">
        <v>251</v>
      </c>
      <c r="E297" s="174">
        <v>9.4319000000000006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4">
        <v>0</v>
      </c>
      <c r="O297" s="174">
        <f>ROUND(E297*N297,2)</f>
        <v>0</v>
      </c>
      <c r="P297" s="174">
        <v>8.0000000000000002E-3</v>
      </c>
      <c r="Q297" s="174">
        <f>ROUND(E297*P297,2)</f>
        <v>0.08</v>
      </c>
      <c r="R297" s="176"/>
      <c r="S297" s="176" t="s">
        <v>221</v>
      </c>
      <c r="T297" s="177" t="s">
        <v>221</v>
      </c>
      <c r="U297" s="157">
        <v>0</v>
      </c>
      <c r="V297" s="157">
        <f>ROUND(E297*U297,2)</f>
        <v>0</v>
      </c>
      <c r="W297" s="157"/>
      <c r="X297" s="157" t="s">
        <v>168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410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1" t="s">
        <v>462</v>
      </c>
      <c r="D298" s="161"/>
      <c r="E298" s="162">
        <v>9.43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176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244"/>
      <c r="D299" s="245"/>
      <c r="E299" s="245"/>
      <c r="F299" s="245"/>
      <c r="G299" s="245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177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1">
        <v>76</v>
      </c>
      <c r="B300" s="172" t="s">
        <v>465</v>
      </c>
      <c r="C300" s="180" t="s">
        <v>466</v>
      </c>
      <c r="D300" s="173" t="s">
        <v>261</v>
      </c>
      <c r="E300" s="174">
        <v>2</v>
      </c>
      <c r="F300" s="175"/>
      <c r="G300" s="176">
        <f>ROUND(E300*F300,2)</f>
        <v>0</v>
      </c>
      <c r="H300" s="175"/>
      <c r="I300" s="176">
        <f>ROUND(E300*H300,2)</f>
        <v>0</v>
      </c>
      <c r="J300" s="175"/>
      <c r="K300" s="176">
        <f>ROUND(E300*J300,2)</f>
        <v>0</v>
      </c>
      <c r="L300" s="176">
        <v>21</v>
      </c>
      <c r="M300" s="176">
        <f>G300*(1+L300/100)</f>
        <v>0</v>
      </c>
      <c r="N300" s="174">
        <v>0</v>
      </c>
      <c r="O300" s="174">
        <f>ROUND(E300*N300,2)</f>
        <v>0</v>
      </c>
      <c r="P300" s="174">
        <v>0</v>
      </c>
      <c r="Q300" s="174">
        <f>ROUND(E300*P300,2)</f>
        <v>0</v>
      </c>
      <c r="R300" s="176"/>
      <c r="S300" s="176" t="s">
        <v>221</v>
      </c>
      <c r="T300" s="177" t="s">
        <v>221</v>
      </c>
      <c r="U300" s="157">
        <v>0</v>
      </c>
      <c r="V300" s="157">
        <f>ROUND(E300*U300,2)</f>
        <v>0</v>
      </c>
      <c r="W300" s="157"/>
      <c r="X300" s="157" t="s">
        <v>168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410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1" t="s">
        <v>75</v>
      </c>
      <c r="D301" s="161"/>
      <c r="E301" s="162">
        <v>2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176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44"/>
      <c r="D302" s="245"/>
      <c r="E302" s="245"/>
      <c r="F302" s="245"/>
      <c r="G302" s="245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177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1">
        <v>77</v>
      </c>
      <c r="B303" s="172" t="s">
        <v>467</v>
      </c>
      <c r="C303" s="180" t="s">
        <v>468</v>
      </c>
      <c r="D303" s="173" t="s">
        <v>0</v>
      </c>
      <c r="E303" s="174">
        <v>49.41366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4">
        <v>0</v>
      </c>
      <c r="O303" s="174">
        <f>ROUND(E303*N303,2)</f>
        <v>0</v>
      </c>
      <c r="P303" s="174">
        <v>0</v>
      </c>
      <c r="Q303" s="174">
        <f>ROUND(E303*P303,2)</f>
        <v>0</v>
      </c>
      <c r="R303" s="176"/>
      <c r="S303" s="176" t="s">
        <v>221</v>
      </c>
      <c r="T303" s="177" t="s">
        <v>221</v>
      </c>
      <c r="U303" s="157">
        <v>0</v>
      </c>
      <c r="V303" s="157">
        <f>ROUND(E303*U303,2)</f>
        <v>0</v>
      </c>
      <c r="W303" s="157"/>
      <c r="X303" s="157" t="s">
        <v>168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423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255"/>
      <c r="D304" s="256"/>
      <c r="E304" s="256"/>
      <c r="F304" s="256"/>
      <c r="G304" s="256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177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x14ac:dyDescent="0.2">
      <c r="A305" s="164" t="s">
        <v>161</v>
      </c>
      <c r="B305" s="165" t="s">
        <v>114</v>
      </c>
      <c r="C305" s="179" t="s">
        <v>115</v>
      </c>
      <c r="D305" s="166"/>
      <c r="E305" s="167"/>
      <c r="F305" s="168"/>
      <c r="G305" s="168">
        <f>SUMIF(AG306:AG344,"&lt;&gt;NOR",G306:G344)</f>
        <v>0</v>
      </c>
      <c r="H305" s="168"/>
      <c r="I305" s="168">
        <f>SUM(I306:I344)</f>
        <v>0</v>
      </c>
      <c r="J305" s="168"/>
      <c r="K305" s="168">
        <f>SUM(K306:K344)</f>
        <v>0</v>
      </c>
      <c r="L305" s="168"/>
      <c r="M305" s="168">
        <f>SUM(M306:M344)</f>
        <v>0</v>
      </c>
      <c r="N305" s="167"/>
      <c r="O305" s="167">
        <f>SUM(O306:O344)</f>
        <v>0.51</v>
      </c>
      <c r="P305" s="167"/>
      <c r="Q305" s="167">
        <f>SUM(Q306:Q344)</f>
        <v>0</v>
      </c>
      <c r="R305" s="168"/>
      <c r="S305" s="168"/>
      <c r="T305" s="169"/>
      <c r="U305" s="163"/>
      <c r="V305" s="163">
        <f>SUM(V306:V344)</f>
        <v>0</v>
      </c>
      <c r="W305" s="163"/>
      <c r="X305" s="163"/>
      <c r="AG305" t="s">
        <v>162</v>
      </c>
    </row>
    <row r="306" spans="1:60" outlineLevel="1" x14ac:dyDescent="0.2">
      <c r="A306" s="171">
        <v>78</v>
      </c>
      <c r="B306" s="172" t="s">
        <v>469</v>
      </c>
      <c r="C306" s="180" t="s">
        <v>470</v>
      </c>
      <c r="D306" s="173" t="s">
        <v>471</v>
      </c>
      <c r="E306" s="174">
        <v>4</v>
      </c>
      <c r="F306" s="175"/>
      <c r="G306" s="176">
        <f>ROUND(E306*F306,2)</f>
        <v>0</v>
      </c>
      <c r="H306" s="175"/>
      <c r="I306" s="176">
        <f>ROUND(E306*H306,2)</f>
        <v>0</v>
      </c>
      <c r="J306" s="175"/>
      <c r="K306" s="176">
        <f>ROUND(E306*J306,2)</f>
        <v>0</v>
      </c>
      <c r="L306" s="176">
        <v>21</v>
      </c>
      <c r="M306" s="176">
        <f>G306*(1+L306/100)</f>
        <v>0</v>
      </c>
      <c r="N306" s="174">
        <v>0</v>
      </c>
      <c r="O306" s="174">
        <f>ROUND(E306*N306,2)</f>
        <v>0</v>
      </c>
      <c r="P306" s="174">
        <v>0</v>
      </c>
      <c r="Q306" s="174">
        <f>ROUND(E306*P306,2)</f>
        <v>0</v>
      </c>
      <c r="R306" s="176"/>
      <c r="S306" s="176" t="s">
        <v>166</v>
      </c>
      <c r="T306" s="177" t="s">
        <v>167</v>
      </c>
      <c r="U306" s="157">
        <v>0</v>
      </c>
      <c r="V306" s="157">
        <f>ROUND(E306*U306,2)</f>
        <v>0</v>
      </c>
      <c r="W306" s="157"/>
      <c r="X306" s="157" t="s">
        <v>168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410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1" t="s">
        <v>472</v>
      </c>
      <c r="D307" s="161"/>
      <c r="E307" s="162">
        <v>4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176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44"/>
      <c r="D308" s="245"/>
      <c r="E308" s="245"/>
      <c r="F308" s="245"/>
      <c r="G308" s="245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177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71">
        <v>79</v>
      </c>
      <c r="B309" s="172" t="s">
        <v>473</v>
      </c>
      <c r="C309" s="180" t="s">
        <v>474</v>
      </c>
      <c r="D309" s="173" t="s">
        <v>471</v>
      </c>
      <c r="E309" s="174">
        <v>2</v>
      </c>
      <c r="F309" s="175"/>
      <c r="G309" s="176">
        <f>ROUND(E309*F309,2)</f>
        <v>0</v>
      </c>
      <c r="H309" s="175"/>
      <c r="I309" s="176">
        <f>ROUND(E309*H309,2)</f>
        <v>0</v>
      </c>
      <c r="J309" s="175"/>
      <c r="K309" s="176">
        <f>ROUND(E309*J309,2)</f>
        <v>0</v>
      </c>
      <c r="L309" s="176">
        <v>21</v>
      </c>
      <c r="M309" s="176">
        <f>G309*(1+L309/100)</f>
        <v>0</v>
      </c>
      <c r="N309" s="174">
        <v>2E-3</v>
      </c>
      <c r="O309" s="174">
        <f>ROUND(E309*N309,2)</f>
        <v>0</v>
      </c>
      <c r="P309" s="174">
        <v>0</v>
      </c>
      <c r="Q309" s="174">
        <f>ROUND(E309*P309,2)</f>
        <v>0</v>
      </c>
      <c r="R309" s="176"/>
      <c r="S309" s="176" t="s">
        <v>166</v>
      </c>
      <c r="T309" s="177" t="s">
        <v>167</v>
      </c>
      <c r="U309" s="157">
        <v>0</v>
      </c>
      <c r="V309" s="157">
        <f>ROUND(E309*U309,2)</f>
        <v>0</v>
      </c>
      <c r="W309" s="157"/>
      <c r="X309" s="157" t="s">
        <v>168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410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1" t="s">
        <v>75</v>
      </c>
      <c r="D310" s="161"/>
      <c r="E310" s="162">
        <v>2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176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244"/>
      <c r="D311" s="245"/>
      <c r="E311" s="245"/>
      <c r="F311" s="245"/>
      <c r="G311" s="245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177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71">
        <v>80</v>
      </c>
      <c r="B312" s="172" t="s">
        <v>475</v>
      </c>
      <c r="C312" s="180" t="s">
        <v>476</v>
      </c>
      <c r="D312" s="173" t="s">
        <v>251</v>
      </c>
      <c r="E312" s="174">
        <v>9.18</v>
      </c>
      <c r="F312" s="175"/>
      <c r="G312" s="176">
        <f>ROUND(E312*F312,2)</f>
        <v>0</v>
      </c>
      <c r="H312" s="175"/>
      <c r="I312" s="176">
        <f>ROUND(E312*H312,2)</f>
        <v>0</v>
      </c>
      <c r="J312" s="175"/>
      <c r="K312" s="176">
        <f>ROUND(E312*J312,2)</f>
        <v>0</v>
      </c>
      <c r="L312" s="176">
        <v>21</v>
      </c>
      <c r="M312" s="176">
        <f>G312*(1+L312/100)</f>
        <v>0</v>
      </c>
      <c r="N312" s="174">
        <v>2.5999999999999998E-4</v>
      </c>
      <c r="O312" s="174">
        <f>ROUND(E312*N312,2)</f>
        <v>0</v>
      </c>
      <c r="P312" s="174">
        <v>0</v>
      </c>
      <c r="Q312" s="174">
        <f>ROUND(E312*P312,2)</f>
        <v>0</v>
      </c>
      <c r="R312" s="176"/>
      <c r="S312" s="176" t="s">
        <v>166</v>
      </c>
      <c r="T312" s="177" t="s">
        <v>167</v>
      </c>
      <c r="U312" s="157">
        <v>0</v>
      </c>
      <c r="V312" s="157">
        <f>ROUND(E312*U312,2)</f>
        <v>0</v>
      </c>
      <c r="W312" s="157"/>
      <c r="X312" s="157" t="s">
        <v>168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410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1" t="s">
        <v>477</v>
      </c>
      <c r="D313" s="161"/>
      <c r="E313" s="162">
        <v>9.18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176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44"/>
      <c r="D314" s="245"/>
      <c r="E314" s="245"/>
      <c r="F314" s="245"/>
      <c r="G314" s="245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177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71">
        <v>81</v>
      </c>
      <c r="B315" s="172" t="s">
        <v>478</v>
      </c>
      <c r="C315" s="180" t="s">
        <v>479</v>
      </c>
      <c r="D315" s="173" t="s">
        <v>471</v>
      </c>
      <c r="E315" s="174">
        <v>4</v>
      </c>
      <c r="F315" s="175"/>
      <c r="G315" s="176">
        <f>ROUND(E315*F315,2)</f>
        <v>0</v>
      </c>
      <c r="H315" s="175"/>
      <c r="I315" s="176">
        <f>ROUND(E315*H315,2)</f>
        <v>0</v>
      </c>
      <c r="J315" s="175"/>
      <c r="K315" s="176">
        <f>ROUND(E315*J315,2)</f>
        <v>0</v>
      </c>
      <c r="L315" s="176">
        <v>21</v>
      </c>
      <c r="M315" s="176">
        <f>G315*(1+L315/100)</f>
        <v>0</v>
      </c>
      <c r="N315" s="174">
        <v>0</v>
      </c>
      <c r="O315" s="174">
        <f>ROUND(E315*N315,2)</f>
        <v>0</v>
      </c>
      <c r="P315" s="174">
        <v>0</v>
      </c>
      <c r="Q315" s="174">
        <f>ROUND(E315*P315,2)</f>
        <v>0</v>
      </c>
      <c r="R315" s="176"/>
      <c r="S315" s="176" t="s">
        <v>166</v>
      </c>
      <c r="T315" s="177" t="s">
        <v>167</v>
      </c>
      <c r="U315" s="157">
        <v>0</v>
      </c>
      <c r="V315" s="157">
        <f>ROUND(E315*U315,2)</f>
        <v>0</v>
      </c>
      <c r="W315" s="157"/>
      <c r="X315" s="157" t="s">
        <v>168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410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1" t="s">
        <v>79</v>
      </c>
      <c r="D316" s="161"/>
      <c r="E316" s="162">
        <v>4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176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44"/>
      <c r="D317" s="245"/>
      <c r="E317" s="245"/>
      <c r="F317" s="245"/>
      <c r="G317" s="245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177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1">
        <v>82</v>
      </c>
      <c r="B318" s="172" t="s">
        <v>480</v>
      </c>
      <c r="C318" s="180" t="s">
        <v>481</v>
      </c>
      <c r="D318" s="173" t="s">
        <v>261</v>
      </c>
      <c r="E318" s="174">
        <v>2</v>
      </c>
      <c r="F318" s="175"/>
      <c r="G318" s="176">
        <f>ROUND(E318*F318,2)</f>
        <v>0</v>
      </c>
      <c r="H318" s="175"/>
      <c r="I318" s="176">
        <f>ROUND(E318*H318,2)</f>
        <v>0</v>
      </c>
      <c r="J318" s="175"/>
      <c r="K318" s="176">
        <f>ROUND(E318*J318,2)</f>
        <v>0</v>
      </c>
      <c r="L318" s="176">
        <v>21</v>
      </c>
      <c r="M318" s="176">
        <f>G318*(1+L318/100)</f>
        <v>0</v>
      </c>
      <c r="N318" s="174">
        <v>5.0000000000000001E-4</v>
      </c>
      <c r="O318" s="174">
        <f>ROUND(E318*N318,2)</f>
        <v>0</v>
      </c>
      <c r="P318" s="174">
        <v>0</v>
      </c>
      <c r="Q318" s="174">
        <f>ROUND(E318*P318,2)</f>
        <v>0</v>
      </c>
      <c r="R318" s="176"/>
      <c r="S318" s="176" t="s">
        <v>166</v>
      </c>
      <c r="T318" s="177" t="s">
        <v>167</v>
      </c>
      <c r="U318" s="157">
        <v>0</v>
      </c>
      <c r="V318" s="157">
        <f>ROUND(E318*U318,2)</f>
        <v>0</v>
      </c>
      <c r="W318" s="157"/>
      <c r="X318" s="157" t="s">
        <v>168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410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1" t="s">
        <v>75</v>
      </c>
      <c r="D319" s="161"/>
      <c r="E319" s="162">
        <v>2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176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244"/>
      <c r="D320" s="245"/>
      <c r="E320" s="245"/>
      <c r="F320" s="245"/>
      <c r="G320" s="245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177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71">
        <v>83</v>
      </c>
      <c r="B321" s="172" t="s">
        <v>482</v>
      </c>
      <c r="C321" s="180" t="s">
        <v>483</v>
      </c>
      <c r="D321" s="173" t="s">
        <v>261</v>
      </c>
      <c r="E321" s="174">
        <v>2</v>
      </c>
      <c r="F321" s="175"/>
      <c r="G321" s="176">
        <f>ROUND(E321*F321,2)</f>
        <v>0</v>
      </c>
      <c r="H321" s="175"/>
      <c r="I321" s="176">
        <f>ROUND(E321*H321,2)</f>
        <v>0</v>
      </c>
      <c r="J321" s="175"/>
      <c r="K321" s="176">
        <f>ROUND(E321*J321,2)</f>
        <v>0</v>
      </c>
      <c r="L321" s="176">
        <v>21</v>
      </c>
      <c r="M321" s="176">
        <f>G321*(1+L321/100)</f>
        <v>0</v>
      </c>
      <c r="N321" s="174">
        <v>3.5000000000000001E-3</v>
      </c>
      <c r="O321" s="174">
        <f>ROUND(E321*N321,2)</f>
        <v>0.01</v>
      </c>
      <c r="P321" s="174">
        <v>0</v>
      </c>
      <c r="Q321" s="174">
        <f>ROUND(E321*P321,2)</f>
        <v>0</v>
      </c>
      <c r="R321" s="176"/>
      <c r="S321" s="176" t="s">
        <v>166</v>
      </c>
      <c r="T321" s="177" t="s">
        <v>167</v>
      </c>
      <c r="U321" s="157">
        <v>0</v>
      </c>
      <c r="V321" s="157">
        <f>ROUND(E321*U321,2)</f>
        <v>0</v>
      </c>
      <c r="W321" s="157"/>
      <c r="X321" s="157" t="s">
        <v>168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410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1" t="s">
        <v>75</v>
      </c>
      <c r="D322" s="161"/>
      <c r="E322" s="162">
        <v>2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176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44"/>
      <c r="D323" s="245"/>
      <c r="E323" s="245"/>
      <c r="F323" s="245"/>
      <c r="G323" s="245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177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71">
        <v>84</v>
      </c>
      <c r="B324" s="172" t="s">
        <v>484</v>
      </c>
      <c r="C324" s="180" t="s">
        <v>485</v>
      </c>
      <c r="D324" s="173" t="s">
        <v>309</v>
      </c>
      <c r="E324" s="174">
        <v>5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21</v>
      </c>
      <c r="M324" s="176">
        <f>G324*(1+L324/100)</f>
        <v>0</v>
      </c>
      <c r="N324" s="174">
        <v>0</v>
      </c>
      <c r="O324" s="174">
        <f>ROUND(E324*N324,2)</f>
        <v>0</v>
      </c>
      <c r="P324" s="174">
        <v>0</v>
      </c>
      <c r="Q324" s="174">
        <f>ROUND(E324*P324,2)</f>
        <v>0</v>
      </c>
      <c r="R324" s="176"/>
      <c r="S324" s="176" t="s">
        <v>221</v>
      </c>
      <c r="T324" s="177" t="s">
        <v>221</v>
      </c>
      <c r="U324" s="157">
        <v>0</v>
      </c>
      <c r="V324" s="157">
        <f>ROUND(E324*U324,2)</f>
        <v>0</v>
      </c>
      <c r="W324" s="157"/>
      <c r="X324" s="157" t="s">
        <v>168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410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242" t="s">
        <v>486</v>
      </c>
      <c r="D325" s="243"/>
      <c r="E325" s="243"/>
      <c r="F325" s="243"/>
      <c r="G325" s="243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171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1" t="s">
        <v>263</v>
      </c>
      <c r="D326" s="161"/>
      <c r="E326" s="162">
        <v>5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176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244"/>
      <c r="D327" s="245"/>
      <c r="E327" s="245"/>
      <c r="F327" s="245"/>
      <c r="G327" s="245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177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71">
        <v>85</v>
      </c>
      <c r="B328" s="172" t="s">
        <v>487</v>
      </c>
      <c r="C328" s="180" t="s">
        <v>488</v>
      </c>
      <c r="D328" s="173" t="s">
        <v>0</v>
      </c>
      <c r="E328" s="174">
        <v>1537.55702</v>
      </c>
      <c r="F328" s="175"/>
      <c r="G328" s="176">
        <f>ROUND(E328*F328,2)</f>
        <v>0</v>
      </c>
      <c r="H328" s="175"/>
      <c r="I328" s="176">
        <f>ROUND(E328*H328,2)</f>
        <v>0</v>
      </c>
      <c r="J328" s="175"/>
      <c r="K328" s="176">
        <f>ROUND(E328*J328,2)</f>
        <v>0</v>
      </c>
      <c r="L328" s="176">
        <v>21</v>
      </c>
      <c r="M328" s="176">
        <f>G328*(1+L328/100)</f>
        <v>0</v>
      </c>
      <c r="N328" s="174">
        <v>0</v>
      </c>
      <c r="O328" s="174">
        <f>ROUND(E328*N328,2)</f>
        <v>0</v>
      </c>
      <c r="P328" s="174">
        <v>0</v>
      </c>
      <c r="Q328" s="174">
        <f>ROUND(E328*P328,2)</f>
        <v>0</v>
      </c>
      <c r="R328" s="176"/>
      <c r="S328" s="176" t="s">
        <v>221</v>
      </c>
      <c r="T328" s="177" t="s">
        <v>221</v>
      </c>
      <c r="U328" s="157">
        <v>0</v>
      </c>
      <c r="V328" s="157">
        <f>ROUND(E328*U328,2)</f>
        <v>0</v>
      </c>
      <c r="W328" s="157"/>
      <c r="X328" s="157" t="s">
        <v>168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423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55"/>
      <c r="D329" s="256"/>
      <c r="E329" s="256"/>
      <c r="F329" s="256"/>
      <c r="G329" s="256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177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1">
        <v>86</v>
      </c>
      <c r="B330" s="172" t="s">
        <v>489</v>
      </c>
      <c r="C330" s="180" t="s">
        <v>490</v>
      </c>
      <c r="D330" s="173" t="s">
        <v>471</v>
      </c>
      <c r="E330" s="174">
        <v>2</v>
      </c>
      <c r="F330" s="175"/>
      <c r="G330" s="176">
        <f>ROUND(E330*F330,2)</f>
        <v>0</v>
      </c>
      <c r="H330" s="175"/>
      <c r="I330" s="176">
        <f>ROUND(E330*H330,2)</f>
        <v>0</v>
      </c>
      <c r="J330" s="175"/>
      <c r="K330" s="176">
        <f>ROUND(E330*J330,2)</f>
        <v>0</v>
      </c>
      <c r="L330" s="176">
        <v>21</v>
      </c>
      <c r="M330" s="176">
        <f>G330*(1+L330/100)</f>
        <v>0</v>
      </c>
      <c r="N330" s="174">
        <v>0.25</v>
      </c>
      <c r="O330" s="174">
        <f>ROUND(E330*N330,2)</f>
        <v>0.5</v>
      </c>
      <c r="P330" s="174">
        <v>0</v>
      </c>
      <c r="Q330" s="174">
        <f>ROUND(E330*P330,2)</f>
        <v>0</v>
      </c>
      <c r="R330" s="176"/>
      <c r="S330" s="176" t="s">
        <v>166</v>
      </c>
      <c r="T330" s="177" t="s">
        <v>167</v>
      </c>
      <c r="U330" s="157">
        <v>0</v>
      </c>
      <c r="V330" s="157">
        <f>ROUND(E330*U330,2)</f>
        <v>0</v>
      </c>
      <c r="W330" s="157"/>
      <c r="X330" s="157" t="s">
        <v>428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491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42" t="s">
        <v>492</v>
      </c>
      <c r="D331" s="243"/>
      <c r="E331" s="243"/>
      <c r="F331" s="243"/>
      <c r="G331" s="243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171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246" t="s">
        <v>493</v>
      </c>
      <c r="D332" s="247"/>
      <c r="E332" s="247"/>
      <c r="F332" s="247"/>
      <c r="G332" s="24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171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246" t="s">
        <v>494</v>
      </c>
      <c r="D333" s="247"/>
      <c r="E333" s="247"/>
      <c r="F333" s="247"/>
      <c r="G333" s="24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171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46" t="s">
        <v>495</v>
      </c>
      <c r="D334" s="247"/>
      <c r="E334" s="247"/>
      <c r="F334" s="247"/>
      <c r="G334" s="24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171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46" t="s">
        <v>496</v>
      </c>
      <c r="D335" s="247"/>
      <c r="E335" s="247"/>
      <c r="F335" s="247"/>
      <c r="G335" s="24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171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46" t="s">
        <v>497</v>
      </c>
      <c r="D336" s="247"/>
      <c r="E336" s="247"/>
      <c r="F336" s="247"/>
      <c r="G336" s="24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171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5" t="s">
        <v>498</v>
      </c>
      <c r="D337" s="158"/>
      <c r="E337" s="159"/>
      <c r="F337" s="160"/>
      <c r="G337" s="160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171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246" t="s">
        <v>499</v>
      </c>
      <c r="D338" s="247"/>
      <c r="E338" s="247"/>
      <c r="F338" s="247"/>
      <c r="G338" s="24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171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246" t="s">
        <v>500</v>
      </c>
      <c r="D339" s="247"/>
      <c r="E339" s="247"/>
      <c r="F339" s="247"/>
      <c r="G339" s="24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171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5" t="s">
        <v>501</v>
      </c>
      <c r="D340" s="158"/>
      <c r="E340" s="159"/>
      <c r="F340" s="160"/>
      <c r="G340" s="160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171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246" t="s">
        <v>502</v>
      </c>
      <c r="D341" s="247"/>
      <c r="E341" s="247"/>
      <c r="F341" s="247"/>
      <c r="G341" s="24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171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246" t="s">
        <v>503</v>
      </c>
      <c r="D342" s="247"/>
      <c r="E342" s="247"/>
      <c r="F342" s="247"/>
      <c r="G342" s="24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171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1" t="s">
        <v>75</v>
      </c>
      <c r="D343" s="161"/>
      <c r="E343" s="162">
        <v>2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176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244"/>
      <c r="D344" s="245"/>
      <c r="E344" s="245"/>
      <c r="F344" s="245"/>
      <c r="G344" s="245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177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x14ac:dyDescent="0.2">
      <c r="A345" s="164" t="s">
        <v>161</v>
      </c>
      <c r="B345" s="165" t="s">
        <v>116</v>
      </c>
      <c r="C345" s="179" t="s">
        <v>117</v>
      </c>
      <c r="D345" s="166"/>
      <c r="E345" s="167"/>
      <c r="F345" s="168"/>
      <c r="G345" s="168">
        <f>SUMIF(AG346:AG385,"&lt;&gt;NOR",G346:G385)</f>
        <v>0</v>
      </c>
      <c r="H345" s="168"/>
      <c r="I345" s="168">
        <f>SUM(I346:I385)</f>
        <v>0</v>
      </c>
      <c r="J345" s="168"/>
      <c r="K345" s="168">
        <f>SUM(K346:K385)</f>
        <v>0</v>
      </c>
      <c r="L345" s="168"/>
      <c r="M345" s="168">
        <f>SUM(M346:M385)</f>
        <v>0</v>
      </c>
      <c r="N345" s="167"/>
      <c r="O345" s="167">
        <f>SUM(O346:O385)</f>
        <v>0.2</v>
      </c>
      <c r="P345" s="167"/>
      <c r="Q345" s="167">
        <f>SUM(Q346:Q385)</f>
        <v>0</v>
      </c>
      <c r="R345" s="168"/>
      <c r="S345" s="168"/>
      <c r="T345" s="169"/>
      <c r="U345" s="163"/>
      <c r="V345" s="163">
        <f>SUM(V346:V385)</f>
        <v>0</v>
      </c>
      <c r="W345" s="163"/>
      <c r="X345" s="163"/>
      <c r="AG345" t="s">
        <v>162</v>
      </c>
    </row>
    <row r="346" spans="1:60" ht="22.5" outlineLevel="1" x14ac:dyDescent="0.2">
      <c r="A346" s="171">
        <v>87</v>
      </c>
      <c r="B346" s="172" t="s">
        <v>504</v>
      </c>
      <c r="C346" s="180" t="s">
        <v>505</v>
      </c>
      <c r="D346" s="173" t="s">
        <v>309</v>
      </c>
      <c r="E346" s="174">
        <v>23.8</v>
      </c>
      <c r="F346" s="175"/>
      <c r="G346" s="176">
        <f>ROUND(E346*F346,2)</f>
        <v>0</v>
      </c>
      <c r="H346" s="175"/>
      <c r="I346" s="176">
        <f>ROUND(E346*H346,2)</f>
        <v>0</v>
      </c>
      <c r="J346" s="175"/>
      <c r="K346" s="176">
        <f>ROUND(E346*J346,2)</f>
        <v>0</v>
      </c>
      <c r="L346" s="176">
        <v>21</v>
      </c>
      <c r="M346" s="176">
        <f>G346*(1+L346/100)</f>
        <v>0</v>
      </c>
      <c r="N346" s="174">
        <v>4.0000000000000003E-5</v>
      </c>
      <c r="O346" s="174">
        <f>ROUND(E346*N346,2)</f>
        <v>0</v>
      </c>
      <c r="P346" s="174">
        <v>0</v>
      </c>
      <c r="Q346" s="174">
        <f>ROUND(E346*P346,2)</f>
        <v>0</v>
      </c>
      <c r="R346" s="176"/>
      <c r="S346" s="176" t="s">
        <v>221</v>
      </c>
      <c r="T346" s="177" t="s">
        <v>221</v>
      </c>
      <c r="U346" s="157">
        <v>0</v>
      </c>
      <c r="V346" s="157">
        <f>ROUND(E346*U346,2)</f>
        <v>0</v>
      </c>
      <c r="W346" s="157"/>
      <c r="X346" s="157" t="s">
        <v>168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188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1" t="s">
        <v>506</v>
      </c>
      <c r="D347" s="161"/>
      <c r="E347" s="162">
        <v>10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176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1" t="s">
        <v>507</v>
      </c>
      <c r="D348" s="161"/>
      <c r="E348" s="162">
        <v>13.8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176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244"/>
      <c r="D349" s="245"/>
      <c r="E349" s="245"/>
      <c r="F349" s="245"/>
      <c r="G349" s="245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177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2.5" outlineLevel="1" x14ac:dyDescent="0.2">
      <c r="A350" s="171">
        <v>88</v>
      </c>
      <c r="B350" s="172" t="s">
        <v>508</v>
      </c>
      <c r="C350" s="180" t="s">
        <v>509</v>
      </c>
      <c r="D350" s="173" t="s">
        <v>309</v>
      </c>
      <c r="E350" s="174">
        <v>4</v>
      </c>
      <c r="F350" s="175"/>
      <c r="G350" s="176">
        <f>ROUND(E350*F350,2)</f>
        <v>0</v>
      </c>
      <c r="H350" s="175"/>
      <c r="I350" s="176">
        <f>ROUND(E350*H350,2)</f>
        <v>0</v>
      </c>
      <c r="J350" s="175"/>
      <c r="K350" s="176">
        <f>ROUND(E350*J350,2)</f>
        <v>0</v>
      </c>
      <c r="L350" s="176">
        <v>21</v>
      </c>
      <c r="M350" s="176">
        <f>G350*(1+L350/100)</f>
        <v>0</v>
      </c>
      <c r="N350" s="174">
        <v>1.6000000000000001E-4</v>
      </c>
      <c r="O350" s="174">
        <f>ROUND(E350*N350,2)</f>
        <v>0</v>
      </c>
      <c r="P350" s="174">
        <v>0</v>
      </c>
      <c r="Q350" s="174">
        <f>ROUND(E350*P350,2)</f>
        <v>0</v>
      </c>
      <c r="R350" s="176"/>
      <c r="S350" s="176" t="s">
        <v>221</v>
      </c>
      <c r="T350" s="177" t="s">
        <v>221</v>
      </c>
      <c r="U350" s="157">
        <v>0</v>
      </c>
      <c r="V350" s="157">
        <f>ROUND(E350*U350,2)</f>
        <v>0</v>
      </c>
      <c r="W350" s="157"/>
      <c r="X350" s="157" t="s">
        <v>168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410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1" t="s">
        <v>510</v>
      </c>
      <c r="D351" s="161"/>
      <c r="E351" s="162">
        <v>4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176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44"/>
      <c r="D352" s="245"/>
      <c r="E352" s="245"/>
      <c r="F352" s="245"/>
      <c r="G352" s="245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177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71">
        <v>89</v>
      </c>
      <c r="B353" s="172" t="s">
        <v>511</v>
      </c>
      <c r="C353" s="180" t="s">
        <v>512</v>
      </c>
      <c r="D353" s="173" t="s">
        <v>0</v>
      </c>
      <c r="E353" s="174">
        <v>570.39599999999996</v>
      </c>
      <c r="F353" s="175"/>
      <c r="G353" s="176">
        <f>ROUND(E353*F353,2)</f>
        <v>0</v>
      </c>
      <c r="H353" s="175"/>
      <c r="I353" s="176">
        <f>ROUND(E353*H353,2)</f>
        <v>0</v>
      </c>
      <c r="J353" s="175"/>
      <c r="K353" s="176">
        <f>ROUND(E353*J353,2)</f>
        <v>0</v>
      </c>
      <c r="L353" s="176">
        <v>21</v>
      </c>
      <c r="M353" s="176">
        <f>G353*(1+L353/100)</f>
        <v>0</v>
      </c>
      <c r="N353" s="174">
        <v>0</v>
      </c>
      <c r="O353" s="174">
        <f>ROUND(E353*N353,2)</f>
        <v>0</v>
      </c>
      <c r="P353" s="174">
        <v>0</v>
      </c>
      <c r="Q353" s="174">
        <f>ROUND(E353*P353,2)</f>
        <v>0</v>
      </c>
      <c r="R353" s="176"/>
      <c r="S353" s="176" t="s">
        <v>166</v>
      </c>
      <c r="T353" s="177" t="s">
        <v>167</v>
      </c>
      <c r="U353" s="157">
        <v>0</v>
      </c>
      <c r="V353" s="157">
        <f>ROUND(E353*U353,2)</f>
        <v>0</v>
      </c>
      <c r="W353" s="157"/>
      <c r="X353" s="157" t="s">
        <v>168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423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255"/>
      <c r="D354" s="256"/>
      <c r="E354" s="256"/>
      <c r="F354" s="256"/>
      <c r="G354" s="256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177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71">
        <v>90</v>
      </c>
      <c r="B355" s="172" t="s">
        <v>513</v>
      </c>
      <c r="C355" s="180" t="s">
        <v>514</v>
      </c>
      <c r="D355" s="173" t="s">
        <v>471</v>
      </c>
      <c r="E355" s="174">
        <v>1</v>
      </c>
      <c r="F355" s="175"/>
      <c r="G355" s="176">
        <f>ROUND(E355*F355,2)</f>
        <v>0</v>
      </c>
      <c r="H355" s="175"/>
      <c r="I355" s="176">
        <f>ROUND(E355*H355,2)</f>
        <v>0</v>
      </c>
      <c r="J355" s="175"/>
      <c r="K355" s="176">
        <f>ROUND(E355*J355,2)</f>
        <v>0</v>
      </c>
      <c r="L355" s="176">
        <v>21</v>
      </c>
      <c r="M355" s="176">
        <f>G355*(1+L355/100)</f>
        <v>0</v>
      </c>
      <c r="N355" s="174">
        <v>0.15</v>
      </c>
      <c r="O355" s="174">
        <f>ROUND(E355*N355,2)</f>
        <v>0.15</v>
      </c>
      <c r="P355" s="174">
        <v>0</v>
      </c>
      <c r="Q355" s="174">
        <f>ROUND(E355*P355,2)</f>
        <v>0</v>
      </c>
      <c r="R355" s="176"/>
      <c r="S355" s="176" t="s">
        <v>166</v>
      </c>
      <c r="T355" s="177" t="s">
        <v>167</v>
      </c>
      <c r="U355" s="157">
        <v>0</v>
      </c>
      <c r="V355" s="157">
        <f>ROUND(E355*U355,2)</f>
        <v>0</v>
      </c>
      <c r="W355" s="157"/>
      <c r="X355" s="157" t="s">
        <v>428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491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242" t="s">
        <v>553</v>
      </c>
      <c r="D356" s="243"/>
      <c r="E356" s="243"/>
      <c r="F356" s="243"/>
      <c r="G356" s="243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171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246" t="s">
        <v>554</v>
      </c>
      <c r="D357" s="247"/>
      <c r="E357" s="247"/>
      <c r="F357" s="247"/>
      <c r="G357" s="24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171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246" t="s">
        <v>515</v>
      </c>
      <c r="D358" s="247"/>
      <c r="E358" s="247"/>
      <c r="F358" s="247"/>
      <c r="G358" s="24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171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246" t="s">
        <v>496</v>
      </c>
      <c r="D359" s="247"/>
      <c r="E359" s="247"/>
      <c r="F359" s="247"/>
      <c r="G359" s="24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171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46" t="s">
        <v>516</v>
      </c>
      <c r="D360" s="247"/>
      <c r="E360" s="247"/>
      <c r="F360" s="247"/>
      <c r="G360" s="24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171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246" t="s">
        <v>517</v>
      </c>
      <c r="D361" s="247"/>
      <c r="E361" s="247"/>
      <c r="F361" s="247"/>
      <c r="G361" s="24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171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5" t="s">
        <v>498</v>
      </c>
      <c r="D362" s="158"/>
      <c r="E362" s="159"/>
      <c r="F362" s="160"/>
      <c r="G362" s="160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171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246" t="s">
        <v>518</v>
      </c>
      <c r="D363" s="247"/>
      <c r="E363" s="247"/>
      <c r="F363" s="247"/>
      <c r="G363" s="24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171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246" t="s">
        <v>519</v>
      </c>
      <c r="D364" s="247"/>
      <c r="E364" s="247"/>
      <c r="F364" s="247"/>
      <c r="G364" s="24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171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246" t="s">
        <v>503</v>
      </c>
      <c r="D365" s="247"/>
      <c r="E365" s="247"/>
      <c r="F365" s="247"/>
      <c r="G365" s="24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171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1" t="s">
        <v>47</v>
      </c>
      <c r="D366" s="161"/>
      <c r="E366" s="162">
        <v>1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176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244"/>
      <c r="D367" s="245"/>
      <c r="E367" s="245"/>
      <c r="F367" s="245"/>
      <c r="G367" s="245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177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71">
        <v>91</v>
      </c>
      <c r="B368" s="172" t="s">
        <v>520</v>
      </c>
      <c r="C368" s="180" t="s">
        <v>521</v>
      </c>
      <c r="D368" s="173" t="s">
        <v>471</v>
      </c>
      <c r="E368" s="174">
        <v>1</v>
      </c>
      <c r="F368" s="175"/>
      <c r="G368" s="176">
        <f>ROUND(E368*F368,2)</f>
        <v>0</v>
      </c>
      <c r="H368" s="175"/>
      <c r="I368" s="176">
        <f>ROUND(E368*H368,2)</f>
        <v>0</v>
      </c>
      <c r="J368" s="175"/>
      <c r="K368" s="176">
        <f>ROUND(E368*J368,2)</f>
        <v>0</v>
      </c>
      <c r="L368" s="176">
        <v>21</v>
      </c>
      <c r="M368" s="176">
        <f>G368*(1+L368/100)</f>
        <v>0</v>
      </c>
      <c r="N368" s="174">
        <v>0.05</v>
      </c>
      <c r="O368" s="174">
        <f>ROUND(E368*N368,2)</f>
        <v>0.05</v>
      </c>
      <c r="P368" s="174">
        <v>0</v>
      </c>
      <c r="Q368" s="174">
        <f>ROUND(E368*P368,2)</f>
        <v>0</v>
      </c>
      <c r="R368" s="176"/>
      <c r="S368" s="176" t="s">
        <v>166</v>
      </c>
      <c r="T368" s="177" t="s">
        <v>167</v>
      </c>
      <c r="U368" s="157">
        <v>0</v>
      </c>
      <c r="V368" s="157">
        <f>ROUND(E368*U368,2)</f>
        <v>0</v>
      </c>
      <c r="W368" s="157"/>
      <c r="X368" s="157" t="s">
        <v>428</v>
      </c>
      <c r="Y368" s="147"/>
      <c r="Z368" s="147"/>
      <c r="AA368" s="147"/>
      <c r="AB368" s="147"/>
      <c r="AC368" s="147"/>
      <c r="AD368" s="147"/>
      <c r="AE368" s="147"/>
      <c r="AF368" s="147"/>
      <c r="AG368" s="147" t="s">
        <v>491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242" t="s">
        <v>555</v>
      </c>
      <c r="D369" s="243"/>
      <c r="E369" s="243"/>
      <c r="F369" s="243"/>
      <c r="G369" s="243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171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246" t="s">
        <v>554</v>
      </c>
      <c r="D370" s="247"/>
      <c r="E370" s="247"/>
      <c r="F370" s="247"/>
      <c r="G370" s="24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171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246" t="s">
        <v>522</v>
      </c>
      <c r="D371" s="247"/>
      <c r="E371" s="247"/>
      <c r="F371" s="247"/>
      <c r="G371" s="24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171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246" t="s">
        <v>496</v>
      </c>
      <c r="D372" s="247"/>
      <c r="E372" s="247"/>
      <c r="F372" s="247"/>
      <c r="G372" s="24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171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246" t="s">
        <v>516</v>
      </c>
      <c r="D373" s="247"/>
      <c r="E373" s="247"/>
      <c r="F373" s="247"/>
      <c r="G373" s="24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171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246" t="s">
        <v>517</v>
      </c>
      <c r="D374" s="247"/>
      <c r="E374" s="247"/>
      <c r="F374" s="247"/>
      <c r="G374" s="24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171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5" t="s">
        <v>498</v>
      </c>
      <c r="D375" s="158"/>
      <c r="E375" s="159"/>
      <c r="F375" s="160"/>
      <c r="G375" s="160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171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246" t="s">
        <v>518</v>
      </c>
      <c r="D376" s="247"/>
      <c r="E376" s="247"/>
      <c r="F376" s="247"/>
      <c r="G376" s="24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171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246" t="s">
        <v>519</v>
      </c>
      <c r="D377" s="247"/>
      <c r="E377" s="247"/>
      <c r="F377" s="247"/>
      <c r="G377" s="24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171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246" t="s">
        <v>523</v>
      </c>
      <c r="D378" s="247"/>
      <c r="E378" s="247"/>
      <c r="F378" s="247"/>
      <c r="G378" s="24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171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246" t="s">
        <v>517</v>
      </c>
      <c r="D379" s="247"/>
      <c r="E379" s="247"/>
      <c r="F379" s="247"/>
      <c r="G379" s="24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171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5" t="s">
        <v>498</v>
      </c>
      <c r="D380" s="158"/>
      <c r="E380" s="159"/>
      <c r="F380" s="160"/>
      <c r="G380" s="160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171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246" t="s">
        <v>518</v>
      </c>
      <c r="D381" s="247"/>
      <c r="E381" s="247"/>
      <c r="F381" s="247"/>
      <c r="G381" s="24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171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246" t="s">
        <v>519</v>
      </c>
      <c r="D382" s="247"/>
      <c r="E382" s="247"/>
      <c r="F382" s="247"/>
      <c r="G382" s="24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171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246" t="s">
        <v>503</v>
      </c>
      <c r="D383" s="247"/>
      <c r="E383" s="247"/>
      <c r="F383" s="247"/>
      <c r="G383" s="24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171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1" t="s">
        <v>47</v>
      </c>
      <c r="D384" s="161"/>
      <c r="E384" s="162">
        <v>1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176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244"/>
      <c r="D385" s="245"/>
      <c r="E385" s="245"/>
      <c r="F385" s="245"/>
      <c r="G385" s="245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177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x14ac:dyDescent="0.2">
      <c r="A386" s="164" t="s">
        <v>161</v>
      </c>
      <c r="B386" s="165" t="s">
        <v>118</v>
      </c>
      <c r="C386" s="179" t="s">
        <v>119</v>
      </c>
      <c r="D386" s="166"/>
      <c r="E386" s="167"/>
      <c r="F386" s="168"/>
      <c r="G386" s="168">
        <f>SUMIF(AG387:AG391,"&lt;&gt;NOR",G387:G391)</f>
        <v>0</v>
      </c>
      <c r="H386" s="168"/>
      <c r="I386" s="168">
        <f>SUM(I387:I391)</f>
        <v>0</v>
      </c>
      <c r="J386" s="168"/>
      <c r="K386" s="168">
        <f>SUM(K387:K391)</f>
        <v>0</v>
      </c>
      <c r="L386" s="168"/>
      <c r="M386" s="168">
        <f>SUM(M387:M391)</f>
        <v>0</v>
      </c>
      <c r="N386" s="167"/>
      <c r="O386" s="167">
        <f>SUM(O387:O391)</f>
        <v>0.02</v>
      </c>
      <c r="P386" s="167"/>
      <c r="Q386" s="167">
        <f>SUM(Q387:Q391)</f>
        <v>0</v>
      </c>
      <c r="R386" s="168"/>
      <c r="S386" s="168"/>
      <c r="T386" s="169"/>
      <c r="U386" s="163"/>
      <c r="V386" s="163">
        <f>SUM(V387:V391)</f>
        <v>0</v>
      </c>
      <c r="W386" s="163"/>
      <c r="X386" s="163"/>
      <c r="AG386" t="s">
        <v>162</v>
      </c>
    </row>
    <row r="387" spans="1:60" outlineLevel="1" x14ac:dyDescent="0.2">
      <c r="A387" s="171">
        <v>92</v>
      </c>
      <c r="B387" s="172" t="s">
        <v>524</v>
      </c>
      <c r="C387" s="180" t="s">
        <v>525</v>
      </c>
      <c r="D387" s="173" t="s">
        <v>251</v>
      </c>
      <c r="E387" s="174">
        <v>43.43</v>
      </c>
      <c r="F387" s="175"/>
      <c r="G387" s="176">
        <f>ROUND(E387*F387,2)</f>
        <v>0</v>
      </c>
      <c r="H387" s="175"/>
      <c r="I387" s="176">
        <f>ROUND(E387*H387,2)</f>
        <v>0</v>
      </c>
      <c r="J387" s="175"/>
      <c r="K387" s="176">
        <f>ROUND(E387*J387,2)</f>
        <v>0</v>
      </c>
      <c r="L387" s="176">
        <v>21</v>
      </c>
      <c r="M387" s="176">
        <f>G387*(1+L387/100)</f>
        <v>0</v>
      </c>
      <c r="N387" s="174">
        <v>4.2999999999999999E-4</v>
      </c>
      <c r="O387" s="174">
        <f>ROUND(E387*N387,2)</f>
        <v>0.02</v>
      </c>
      <c r="P387" s="174">
        <v>0</v>
      </c>
      <c r="Q387" s="174">
        <f>ROUND(E387*P387,2)</f>
        <v>0</v>
      </c>
      <c r="R387" s="176"/>
      <c r="S387" s="176" t="s">
        <v>221</v>
      </c>
      <c r="T387" s="177" t="s">
        <v>221</v>
      </c>
      <c r="U387" s="157">
        <v>0</v>
      </c>
      <c r="V387" s="157">
        <f>ROUND(E387*U387,2)</f>
        <v>0</v>
      </c>
      <c r="W387" s="157"/>
      <c r="X387" s="157" t="s">
        <v>168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188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242" t="s">
        <v>526</v>
      </c>
      <c r="D388" s="243"/>
      <c r="E388" s="243"/>
      <c r="F388" s="243"/>
      <c r="G388" s="243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171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1" t="s">
        <v>282</v>
      </c>
      <c r="D389" s="161"/>
      <c r="E389" s="162">
        <v>39.409999999999997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176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81" t="s">
        <v>527</v>
      </c>
      <c r="D390" s="161"/>
      <c r="E390" s="162">
        <v>4.0199999999999996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176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244"/>
      <c r="D391" s="245"/>
      <c r="E391" s="245"/>
      <c r="F391" s="245"/>
      <c r="G391" s="245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177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x14ac:dyDescent="0.2">
      <c r="A392" s="164" t="s">
        <v>161</v>
      </c>
      <c r="B392" s="165" t="s">
        <v>120</v>
      </c>
      <c r="C392" s="179" t="s">
        <v>121</v>
      </c>
      <c r="D392" s="166"/>
      <c r="E392" s="167"/>
      <c r="F392" s="168"/>
      <c r="G392" s="168">
        <f>SUMIF(AG393:AG396,"&lt;&gt;NOR",G393:G396)</f>
        <v>0</v>
      </c>
      <c r="H392" s="168"/>
      <c r="I392" s="168">
        <f>SUM(I393:I396)</f>
        <v>0</v>
      </c>
      <c r="J392" s="168"/>
      <c r="K392" s="168">
        <f>SUM(K393:K396)</f>
        <v>0</v>
      </c>
      <c r="L392" s="168"/>
      <c r="M392" s="168">
        <f>SUM(M393:M396)</f>
        <v>0</v>
      </c>
      <c r="N392" s="167"/>
      <c r="O392" s="167">
        <f>SUM(O393:O396)</f>
        <v>0</v>
      </c>
      <c r="P392" s="167"/>
      <c r="Q392" s="167">
        <f>SUM(Q393:Q396)</f>
        <v>0</v>
      </c>
      <c r="R392" s="168"/>
      <c r="S392" s="168"/>
      <c r="T392" s="169"/>
      <c r="U392" s="163"/>
      <c r="V392" s="163">
        <f>SUM(V393:V396)</f>
        <v>0</v>
      </c>
      <c r="W392" s="163"/>
      <c r="X392" s="163"/>
      <c r="AG392" t="s">
        <v>162</v>
      </c>
    </row>
    <row r="393" spans="1:60" outlineLevel="1" x14ac:dyDescent="0.2">
      <c r="A393" s="171">
        <v>93</v>
      </c>
      <c r="B393" s="172" t="s">
        <v>528</v>
      </c>
      <c r="C393" s="180" t="s">
        <v>529</v>
      </c>
      <c r="D393" s="173" t="s">
        <v>251</v>
      </c>
      <c r="E393" s="174">
        <v>15.42</v>
      </c>
      <c r="F393" s="175"/>
      <c r="G393" s="176">
        <f>ROUND(E393*F393,2)</f>
        <v>0</v>
      </c>
      <c r="H393" s="175"/>
      <c r="I393" s="176">
        <f>ROUND(E393*H393,2)</f>
        <v>0</v>
      </c>
      <c r="J393" s="175"/>
      <c r="K393" s="176">
        <f>ROUND(E393*J393,2)</f>
        <v>0</v>
      </c>
      <c r="L393" s="176">
        <v>21</v>
      </c>
      <c r="M393" s="176">
        <f>G393*(1+L393/100)</f>
        <v>0</v>
      </c>
      <c r="N393" s="174">
        <v>0</v>
      </c>
      <c r="O393" s="174">
        <f>ROUND(E393*N393,2)</f>
        <v>0</v>
      </c>
      <c r="P393" s="174">
        <v>0</v>
      </c>
      <c r="Q393" s="174">
        <f>ROUND(E393*P393,2)</f>
        <v>0</v>
      </c>
      <c r="R393" s="176"/>
      <c r="S393" s="176" t="s">
        <v>221</v>
      </c>
      <c r="T393" s="177" t="s">
        <v>221</v>
      </c>
      <c r="U393" s="157">
        <v>0</v>
      </c>
      <c r="V393" s="157">
        <f>ROUND(E393*U393,2)</f>
        <v>0</v>
      </c>
      <c r="W393" s="157"/>
      <c r="X393" s="157" t="s">
        <v>168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410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242" t="s">
        <v>530</v>
      </c>
      <c r="D394" s="243"/>
      <c r="E394" s="243"/>
      <c r="F394" s="243"/>
      <c r="G394" s="243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171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1" t="s">
        <v>531</v>
      </c>
      <c r="D395" s="161"/>
      <c r="E395" s="162">
        <v>15.42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176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244"/>
      <c r="D396" s="245"/>
      <c r="E396" s="245"/>
      <c r="F396" s="245"/>
      <c r="G396" s="245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177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x14ac:dyDescent="0.2">
      <c r="A397" s="164" t="s">
        <v>161</v>
      </c>
      <c r="B397" s="165" t="s">
        <v>122</v>
      </c>
      <c r="C397" s="179" t="s">
        <v>123</v>
      </c>
      <c r="D397" s="166"/>
      <c r="E397" s="167"/>
      <c r="F397" s="168"/>
      <c r="G397" s="168">
        <f>SUMIF(AG398:AG413,"&lt;&gt;NOR",G398:G413)</f>
        <v>0</v>
      </c>
      <c r="H397" s="168"/>
      <c r="I397" s="168">
        <f>SUM(I398:I413)</f>
        <v>0</v>
      </c>
      <c r="J397" s="168"/>
      <c r="K397" s="168">
        <f>SUM(K398:K413)</f>
        <v>0</v>
      </c>
      <c r="L397" s="168"/>
      <c r="M397" s="168">
        <f>SUM(M398:M413)</f>
        <v>0</v>
      </c>
      <c r="N397" s="167"/>
      <c r="O397" s="167">
        <f>SUM(O398:O413)</f>
        <v>0.08</v>
      </c>
      <c r="P397" s="167"/>
      <c r="Q397" s="167">
        <f>SUM(Q398:Q413)</f>
        <v>0</v>
      </c>
      <c r="R397" s="168"/>
      <c r="S397" s="168"/>
      <c r="T397" s="169"/>
      <c r="U397" s="163"/>
      <c r="V397" s="163">
        <f>SUM(V398:V413)</f>
        <v>0</v>
      </c>
      <c r="W397" s="163"/>
      <c r="X397" s="163"/>
      <c r="AG397" t="s">
        <v>162</v>
      </c>
    </row>
    <row r="398" spans="1:60" outlineLevel="1" x14ac:dyDescent="0.2">
      <c r="A398" s="171">
        <v>94</v>
      </c>
      <c r="B398" s="172" t="s">
        <v>532</v>
      </c>
      <c r="C398" s="180" t="s">
        <v>533</v>
      </c>
      <c r="D398" s="173" t="s">
        <v>251</v>
      </c>
      <c r="E398" s="174">
        <v>207.33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4">
        <v>5.0000000000000002E-5</v>
      </c>
      <c r="O398" s="174">
        <f>ROUND(E398*N398,2)</f>
        <v>0.01</v>
      </c>
      <c r="P398" s="174">
        <v>0</v>
      </c>
      <c r="Q398" s="174">
        <f>ROUND(E398*P398,2)</f>
        <v>0</v>
      </c>
      <c r="R398" s="176"/>
      <c r="S398" s="176" t="s">
        <v>221</v>
      </c>
      <c r="T398" s="177" t="s">
        <v>221</v>
      </c>
      <c r="U398" s="157">
        <v>0</v>
      </c>
      <c r="V398" s="157">
        <f>ROUND(E398*U398,2)</f>
        <v>0</v>
      </c>
      <c r="W398" s="157"/>
      <c r="X398" s="157" t="s">
        <v>168</v>
      </c>
      <c r="Y398" s="147"/>
      <c r="Z398" s="147"/>
      <c r="AA398" s="147"/>
      <c r="AB398" s="147"/>
      <c r="AC398" s="147"/>
      <c r="AD398" s="147"/>
      <c r="AE398" s="147"/>
      <c r="AF398" s="147"/>
      <c r="AG398" s="147" t="s">
        <v>410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1" t="s">
        <v>300</v>
      </c>
      <c r="D399" s="161"/>
      <c r="E399" s="162">
        <v>50.4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176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1" t="s">
        <v>301</v>
      </c>
      <c r="D400" s="161"/>
      <c r="E400" s="162">
        <v>55.6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176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1" t="s">
        <v>302</v>
      </c>
      <c r="D401" s="161"/>
      <c r="E401" s="162">
        <v>61.92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176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1" t="s">
        <v>534</v>
      </c>
      <c r="D402" s="161"/>
      <c r="E402" s="162">
        <v>39.409999999999997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176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244"/>
      <c r="D403" s="245"/>
      <c r="E403" s="245"/>
      <c r="F403" s="245"/>
      <c r="G403" s="245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177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71">
        <v>95</v>
      </c>
      <c r="B404" s="172" t="s">
        <v>535</v>
      </c>
      <c r="C404" s="180" t="s">
        <v>536</v>
      </c>
      <c r="D404" s="173" t="s">
        <v>251</v>
      </c>
      <c r="E404" s="174">
        <v>207.33</v>
      </c>
      <c r="F404" s="175"/>
      <c r="G404" s="176">
        <f>ROUND(E404*F404,2)</f>
        <v>0</v>
      </c>
      <c r="H404" s="175"/>
      <c r="I404" s="176">
        <f>ROUND(E404*H404,2)</f>
        <v>0</v>
      </c>
      <c r="J404" s="175"/>
      <c r="K404" s="176">
        <f>ROUND(E404*J404,2)</f>
        <v>0</v>
      </c>
      <c r="L404" s="176">
        <v>21</v>
      </c>
      <c r="M404" s="176">
        <f>G404*(1+L404/100)</f>
        <v>0</v>
      </c>
      <c r="N404" s="174">
        <v>3.2000000000000003E-4</v>
      </c>
      <c r="O404" s="174">
        <f>ROUND(E404*N404,2)</f>
        <v>7.0000000000000007E-2</v>
      </c>
      <c r="P404" s="174">
        <v>0</v>
      </c>
      <c r="Q404" s="174">
        <f>ROUND(E404*P404,2)</f>
        <v>0</v>
      </c>
      <c r="R404" s="176"/>
      <c r="S404" s="176" t="s">
        <v>221</v>
      </c>
      <c r="T404" s="177" t="s">
        <v>221</v>
      </c>
      <c r="U404" s="157">
        <v>0</v>
      </c>
      <c r="V404" s="157">
        <f>ROUND(E404*U404,2)</f>
        <v>0</v>
      </c>
      <c r="W404" s="157"/>
      <c r="X404" s="157" t="s">
        <v>168</v>
      </c>
      <c r="Y404" s="147"/>
      <c r="Z404" s="147"/>
      <c r="AA404" s="147"/>
      <c r="AB404" s="147"/>
      <c r="AC404" s="147"/>
      <c r="AD404" s="147"/>
      <c r="AE404" s="147"/>
      <c r="AF404" s="147"/>
      <c r="AG404" s="147" t="s">
        <v>410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242" t="s">
        <v>537</v>
      </c>
      <c r="D405" s="243"/>
      <c r="E405" s="243"/>
      <c r="F405" s="243"/>
      <c r="G405" s="243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171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81" t="s">
        <v>300</v>
      </c>
      <c r="D406" s="161"/>
      <c r="E406" s="162">
        <v>50.4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176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1" t="s">
        <v>301</v>
      </c>
      <c r="D407" s="161"/>
      <c r="E407" s="162">
        <v>55.6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176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81" t="s">
        <v>302</v>
      </c>
      <c r="D408" s="161"/>
      <c r="E408" s="162">
        <v>61.92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176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81" t="s">
        <v>534</v>
      </c>
      <c r="D409" s="161"/>
      <c r="E409" s="162">
        <v>39.409999999999997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176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44"/>
      <c r="D410" s="245"/>
      <c r="E410" s="245"/>
      <c r="F410" s="245"/>
      <c r="G410" s="245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177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71">
        <v>96</v>
      </c>
      <c r="B411" s="172" t="s">
        <v>538</v>
      </c>
      <c r="C411" s="180" t="s">
        <v>539</v>
      </c>
      <c r="D411" s="173" t="s">
        <v>251</v>
      </c>
      <c r="E411" s="174">
        <v>50.4</v>
      </c>
      <c r="F411" s="175"/>
      <c r="G411" s="176">
        <f>ROUND(E411*F411,2)</f>
        <v>0</v>
      </c>
      <c r="H411" s="175"/>
      <c r="I411" s="176">
        <f>ROUND(E411*H411,2)</f>
        <v>0</v>
      </c>
      <c r="J411" s="175"/>
      <c r="K411" s="176">
        <f>ROUND(E411*J411,2)</f>
        <v>0</v>
      </c>
      <c r="L411" s="176">
        <v>21</v>
      </c>
      <c r="M411" s="176">
        <f>G411*(1+L411/100)</f>
        <v>0</v>
      </c>
      <c r="N411" s="174">
        <v>0</v>
      </c>
      <c r="O411" s="174">
        <f>ROUND(E411*N411,2)</f>
        <v>0</v>
      </c>
      <c r="P411" s="174">
        <v>0</v>
      </c>
      <c r="Q411" s="174">
        <f>ROUND(E411*P411,2)</f>
        <v>0</v>
      </c>
      <c r="R411" s="176"/>
      <c r="S411" s="176" t="s">
        <v>221</v>
      </c>
      <c r="T411" s="177" t="s">
        <v>221</v>
      </c>
      <c r="U411" s="157">
        <v>0</v>
      </c>
      <c r="V411" s="157">
        <f>ROUND(E411*U411,2)</f>
        <v>0</v>
      </c>
      <c r="W411" s="157"/>
      <c r="X411" s="157" t="s">
        <v>168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410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1" t="s">
        <v>300</v>
      </c>
      <c r="D412" s="161"/>
      <c r="E412" s="162">
        <v>50.4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176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244"/>
      <c r="D413" s="245"/>
      <c r="E413" s="245"/>
      <c r="F413" s="245"/>
      <c r="G413" s="245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177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x14ac:dyDescent="0.2">
      <c r="A414" s="164" t="s">
        <v>161</v>
      </c>
      <c r="B414" s="165" t="s">
        <v>130</v>
      </c>
      <c r="C414" s="179" t="s">
        <v>131</v>
      </c>
      <c r="D414" s="166"/>
      <c r="E414" s="167"/>
      <c r="F414" s="168"/>
      <c r="G414" s="168">
        <f>SUMIF(AG415:AG427,"&lt;&gt;NOR",G415:G427)</f>
        <v>0</v>
      </c>
      <c r="H414" s="168"/>
      <c r="I414" s="168">
        <f>SUM(I415:I427)</f>
        <v>0</v>
      </c>
      <c r="J414" s="168"/>
      <c r="K414" s="168">
        <f>SUM(K415:K427)</f>
        <v>0</v>
      </c>
      <c r="L414" s="168"/>
      <c r="M414" s="168">
        <f>SUM(M415:M427)</f>
        <v>0</v>
      </c>
      <c r="N414" s="167"/>
      <c r="O414" s="167">
        <f>SUM(O415:O427)</f>
        <v>0</v>
      </c>
      <c r="P414" s="167"/>
      <c r="Q414" s="167">
        <f>SUM(Q415:Q427)</f>
        <v>0</v>
      </c>
      <c r="R414" s="168"/>
      <c r="S414" s="168"/>
      <c r="T414" s="169"/>
      <c r="U414" s="163"/>
      <c r="V414" s="163">
        <f>SUM(V415:V427)</f>
        <v>0</v>
      </c>
      <c r="W414" s="163"/>
      <c r="X414" s="163"/>
      <c r="AG414" t="s">
        <v>162</v>
      </c>
    </row>
    <row r="415" spans="1:60" outlineLevel="1" x14ac:dyDescent="0.2">
      <c r="A415" s="171">
        <v>97</v>
      </c>
      <c r="B415" s="172" t="s">
        <v>540</v>
      </c>
      <c r="C415" s="180" t="s">
        <v>541</v>
      </c>
      <c r="D415" s="173" t="s">
        <v>255</v>
      </c>
      <c r="E415" s="174">
        <v>35.441009999999999</v>
      </c>
      <c r="F415" s="175"/>
      <c r="G415" s="176">
        <f>ROUND(E415*F415,2)</f>
        <v>0</v>
      </c>
      <c r="H415" s="175"/>
      <c r="I415" s="176">
        <f>ROUND(E415*H415,2)</f>
        <v>0</v>
      </c>
      <c r="J415" s="175"/>
      <c r="K415" s="176">
        <f>ROUND(E415*J415,2)</f>
        <v>0</v>
      </c>
      <c r="L415" s="176">
        <v>21</v>
      </c>
      <c r="M415" s="176">
        <f>G415*(1+L415/100)</f>
        <v>0</v>
      </c>
      <c r="N415" s="174">
        <v>0</v>
      </c>
      <c r="O415" s="174">
        <f>ROUND(E415*N415,2)</f>
        <v>0</v>
      </c>
      <c r="P415" s="174">
        <v>0</v>
      </c>
      <c r="Q415" s="174">
        <f>ROUND(E415*P415,2)</f>
        <v>0</v>
      </c>
      <c r="R415" s="176"/>
      <c r="S415" s="176" t="s">
        <v>221</v>
      </c>
      <c r="T415" s="177" t="s">
        <v>221</v>
      </c>
      <c r="U415" s="157">
        <v>0</v>
      </c>
      <c r="V415" s="157">
        <f>ROUND(E415*U415,2)</f>
        <v>0</v>
      </c>
      <c r="W415" s="157"/>
      <c r="X415" s="157" t="s">
        <v>168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169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255"/>
      <c r="D416" s="256"/>
      <c r="E416" s="256"/>
      <c r="F416" s="256"/>
      <c r="G416" s="256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177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71">
        <v>98</v>
      </c>
      <c r="B417" s="172" t="s">
        <v>542</v>
      </c>
      <c r="C417" s="180" t="s">
        <v>543</v>
      </c>
      <c r="D417" s="173" t="s">
        <v>255</v>
      </c>
      <c r="E417" s="174">
        <v>673.37918000000002</v>
      </c>
      <c r="F417" s="175"/>
      <c r="G417" s="176">
        <f>ROUND(E417*F417,2)</f>
        <v>0</v>
      </c>
      <c r="H417" s="175"/>
      <c r="I417" s="176">
        <f>ROUND(E417*H417,2)</f>
        <v>0</v>
      </c>
      <c r="J417" s="175"/>
      <c r="K417" s="176">
        <f>ROUND(E417*J417,2)</f>
        <v>0</v>
      </c>
      <c r="L417" s="176">
        <v>21</v>
      </c>
      <c r="M417" s="176">
        <f>G417*(1+L417/100)</f>
        <v>0</v>
      </c>
      <c r="N417" s="174">
        <v>0</v>
      </c>
      <c r="O417" s="174">
        <f>ROUND(E417*N417,2)</f>
        <v>0</v>
      </c>
      <c r="P417" s="174">
        <v>0</v>
      </c>
      <c r="Q417" s="174">
        <f>ROUND(E417*P417,2)</f>
        <v>0</v>
      </c>
      <c r="R417" s="176"/>
      <c r="S417" s="176" t="s">
        <v>221</v>
      </c>
      <c r="T417" s="177" t="s">
        <v>221</v>
      </c>
      <c r="U417" s="157">
        <v>0</v>
      </c>
      <c r="V417" s="157">
        <f>ROUND(E417*U417,2)</f>
        <v>0</v>
      </c>
      <c r="W417" s="157"/>
      <c r="X417" s="157" t="s">
        <v>168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169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255"/>
      <c r="D418" s="256"/>
      <c r="E418" s="256"/>
      <c r="F418" s="256"/>
      <c r="G418" s="256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177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71">
        <v>99</v>
      </c>
      <c r="B419" s="172" t="s">
        <v>544</v>
      </c>
      <c r="C419" s="180" t="s">
        <v>545</v>
      </c>
      <c r="D419" s="173" t="s">
        <v>255</v>
      </c>
      <c r="E419" s="174">
        <v>35.441009999999999</v>
      </c>
      <c r="F419" s="175"/>
      <c r="G419" s="176">
        <f>ROUND(E419*F419,2)</f>
        <v>0</v>
      </c>
      <c r="H419" s="175"/>
      <c r="I419" s="176">
        <f>ROUND(E419*H419,2)</f>
        <v>0</v>
      </c>
      <c r="J419" s="175"/>
      <c r="K419" s="176">
        <f>ROUND(E419*J419,2)</f>
        <v>0</v>
      </c>
      <c r="L419" s="176">
        <v>21</v>
      </c>
      <c r="M419" s="176">
        <f>G419*(1+L419/100)</f>
        <v>0</v>
      </c>
      <c r="N419" s="174">
        <v>0</v>
      </c>
      <c r="O419" s="174">
        <f>ROUND(E419*N419,2)</f>
        <v>0</v>
      </c>
      <c r="P419" s="174">
        <v>0</v>
      </c>
      <c r="Q419" s="174">
        <f>ROUND(E419*P419,2)</f>
        <v>0</v>
      </c>
      <c r="R419" s="176"/>
      <c r="S419" s="176" t="s">
        <v>221</v>
      </c>
      <c r="T419" s="177" t="s">
        <v>221</v>
      </c>
      <c r="U419" s="157">
        <v>0</v>
      </c>
      <c r="V419" s="157">
        <f>ROUND(E419*U419,2)</f>
        <v>0</v>
      </c>
      <c r="W419" s="157"/>
      <c r="X419" s="157" t="s">
        <v>168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169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255"/>
      <c r="D420" s="256"/>
      <c r="E420" s="256"/>
      <c r="F420" s="256"/>
      <c r="G420" s="256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177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71">
        <v>100</v>
      </c>
      <c r="B421" s="172" t="s">
        <v>546</v>
      </c>
      <c r="C421" s="180" t="s">
        <v>547</v>
      </c>
      <c r="D421" s="173" t="s">
        <v>255</v>
      </c>
      <c r="E421" s="174">
        <v>212.64606000000001</v>
      </c>
      <c r="F421" s="175"/>
      <c r="G421" s="176">
        <f>ROUND(E421*F421,2)</f>
        <v>0</v>
      </c>
      <c r="H421" s="175"/>
      <c r="I421" s="176">
        <f>ROUND(E421*H421,2)</f>
        <v>0</v>
      </c>
      <c r="J421" s="175"/>
      <c r="K421" s="176">
        <f>ROUND(E421*J421,2)</f>
        <v>0</v>
      </c>
      <c r="L421" s="176">
        <v>21</v>
      </c>
      <c r="M421" s="176">
        <f>G421*(1+L421/100)</f>
        <v>0</v>
      </c>
      <c r="N421" s="174">
        <v>0</v>
      </c>
      <c r="O421" s="174">
        <f>ROUND(E421*N421,2)</f>
        <v>0</v>
      </c>
      <c r="P421" s="174">
        <v>0</v>
      </c>
      <c r="Q421" s="174">
        <f>ROUND(E421*P421,2)</f>
        <v>0</v>
      </c>
      <c r="R421" s="176"/>
      <c r="S421" s="176" t="s">
        <v>221</v>
      </c>
      <c r="T421" s="177" t="s">
        <v>221</v>
      </c>
      <c r="U421" s="157">
        <v>0</v>
      </c>
      <c r="V421" s="157">
        <f>ROUND(E421*U421,2)</f>
        <v>0</v>
      </c>
      <c r="W421" s="157"/>
      <c r="X421" s="157" t="s">
        <v>168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169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255"/>
      <c r="D422" s="256"/>
      <c r="E422" s="256"/>
      <c r="F422" s="256"/>
      <c r="G422" s="256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177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71">
        <v>101</v>
      </c>
      <c r="B423" s="172" t="s">
        <v>548</v>
      </c>
      <c r="C423" s="180" t="s">
        <v>549</v>
      </c>
      <c r="D423" s="173" t="s">
        <v>255</v>
      </c>
      <c r="E423" s="174">
        <v>35.441009999999999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4">
        <v>0</v>
      </c>
      <c r="O423" s="174">
        <f>ROUND(E423*N423,2)</f>
        <v>0</v>
      </c>
      <c r="P423" s="174">
        <v>0</v>
      </c>
      <c r="Q423" s="174">
        <f>ROUND(E423*P423,2)</f>
        <v>0</v>
      </c>
      <c r="R423" s="176"/>
      <c r="S423" s="176" t="s">
        <v>221</v>
      </c>
      <c r="T423" s="177" t="s">
        <v>221</v>
      </c>
      <c r="U423" s="157">
        <v>0</v>
      </c>
      <c r="V423" s="157">
        <f>ROUND(E423*U423,2)</f>
        <v>0</v>
      </c>
      <c r="W423" s="157"/>
      <c r="X423" s="157" t="s">
        <v>168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188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242" t="s">
        <v>550</v>
      </c>
      <c r="D424" s="243"/>
      <c r="E424" s="243"/>
      <c r="F424" s="243"/>
      <c r="G424" s="243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171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244"/>
      <c r="D425" s="245"/>
      <c r="E425" s="245"/>
      <c r="F425" s="245"/>
      <c r="G425" s="245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177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71">
        <v>102</v>
      </c>
      <c r="B426" s="172" t="s">
        <v>551</v>
      </c>
      <c r="C426" s="180" t="s">
        <v>552</v>
      </c>
      <c r="D426" s="173" t="s">
        <v>255</v>
      </c>
      <c r="E426" s="174">
        <v>35.441009999999999</v>
      </c>
      <c r="F426" s="175"/>
      <c r="G426" s="176">
        <f>ROUND(E426*F426,2)</f>
        <v>0</v>
      </c>
      <c r="H426" s="175"/>
      <c r="I426" s="176">
        <f>ROUND(E426*H426,2)</f>
        <v>0</v>
      </c>
      <c r="J426" s="175"/>
      <c r="K426" s="176">
        <f>ROUND(E426*J426,2)</f>
        <v>0</v>
      </c>
      <c r="L426" s="176">
        <v>21</v>
      </c>
      <c r="M426" s="176">
        <f>G426*(1+L426/100)</f>
        <v>0</v>
      </c>
      <c r="N426" s="174">
        <v>0</v>
      </c>
      <c r="O426" s="174">
        <f>ROUND(E426*N426,2)</f>
        <v>0</v>
      </c>
      <c r="P426" s="174">
        <v>0</v>
      </c>
      <c r="Q426" s="174">
        <f>ROUND(E426*P426,2)</f>
        <v>0</v>
      </c>
      <c r="R426" s="176"/>
      <c r="S426" s="176" t="s">
        <v>221</v>
      </c>
      <c r="T426" s="177" t="s">
        <v>221</v>
      </c>
      <c r="U426" s="157">
        <v>0</v>
      </c>
      <c r="V426" s="157">
        <f>ROUND(E426*U426,2)</f>
        <v>0</v>
      </c>
      <c r="W426" s="157"/>
      <c r="X426" s="157" t="s">
        <v>168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188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255"/>
      <c r="D427" s="256"/>
      <c r="E427" s="256"/>
      <c r="F427" s="256"/>
      <c r="G427" s="256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177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x14ac:dyDescent="0.2">
      <c r="A428" s="3"/>
      <c r="B428" s="4"/>
      <c r="C428" s="182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AE428">
        <v>15</v>
      </c>
      <c r="AF428">
        <v>21</v>
      </c>
      <c r="AG428" t="s">
        <v>148</v>
      </c>
    </row>
    <row r="429" spans="1:60" x14ac:dyDescent="0.2">
      <c r="A429" s="150"/>
      <c r="B429" s="151" t="s">
        <v>29</v>
      </c>
      <c r="C429" s="183"/>
      <c r="D429" s="152"/>
      <c r="E429" s="153"/>
      <c r="F429" s="153"/>
      <c r="G429" s="170">
        <f>G8+G45+G61+G80+G101+G133+G138+G157+G172+G176+G189+G216+G235+G238+G263+G281+G290+G305+G345+G386+G392+G397+G414</f>
        <v>0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AE429">
        <f>SUMIF(L7:L427,AE428,G7:G427)</f>
        <v>0</v>
      </c>
      <c r="AF429">
        <f>SUMIF(L7:L427,AF428,G7:G427)</f>
        <v>0</v>
      </c>
      <c r="AG429" t="s">
        <v>190</v>
      </c>
    </row>
    <row r="430" spans="1:60" x14ac:dyDescent="0.2">
      <c r="C430" s="184"/>
      <c r="D430" s="10"/>
      <c r="AG430" t="s">
        <v>191</v>
      </c>
    </row>
    <row r="431" spans="1:60" x14ac:dyDescent="0.2">
      <c r="D431" s="10"/>
    </row>
    <row r="432" spans="1:60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5VOezK61J1M6D64tUKk8toLS41kD509fm8c+TuXIwYTxoUg8ARQD4vd7SAK8EAeWtZyJ+MpQioqYeMpRXNJ/A==" saltValue="VojbfW0WZQ8PM0cFIuQ0Dw==" spinCount="100000" sheet="1"/>
  <mergeCells count="168">
    <mergeCell ref="C20:G20"/>
    <mergeCell ref="C24:G24"/>
    <mergeCell ref="C29:G29"/>
    <mergeCell ref="C34:G34"/>
    <mergeCell ref="C36:G36"/>
    <mergeCell ref="C37:G37"/>
    <mergeCell ref="A1:G1"/>
    <mergeCell ref="C2:G2"/>
    <mergeCell ref="C3:G3"/>
    <mergeCell ref="C4:G4"/>
    <mergeCell ref="C12:G12"/>
    <mergeCell ref="C16:G16"/>
    <mergeCell ref="C60:G60"/>
    <mergeCell ref="C63:G63"/>
    <mergeCell ref="C65:G65"/>
    <mergeCell ref="C67:G67"/>
    <mergeCell ref="C69:G69"/>
    <mergeCell ref="C73:G73"/>
    <mergeCell ref="C41:G41"/>
    <mergeCell ref="C44:G44"/>
    <mergeCell ref="C48:G48"/>
    <mergeCell ref="C50:G50"/>
    <mergeCell ref="C52:G52"/>
    <mergeCell ref="C55:G55"/>
    <mergeCell ref="C93:G93"/>
    <mergeCell ref="C96:G96"/>
    <mergeCell ref="C100:G100"/>
    <mergeCell ref="C103:G103"/>
    <mergeCell ref="C104:G104"/>
    <mergeCell ref="C108:G108"/>
    <mergeCell ref="C76:G76"/>
    <mergeCell ref="C79:G79"/>
    <mergeCell ref="C83:G83"/>
    <mergeCell ref="C86:G86"/>
    <mergeCell ref="C88:G88"/>
    <mergeCell ref="C90:G90"/>
    <mergeCell ref="C129:G129"/>
    <mergeCell ref="C130:G130"/>
    <mergeCell ref="C132:G132"/>
    <mergeCell ref="C135:G135"/>
    <mergeCell ref="C137:G137"/>
    <mergeCell ref="C140:G140"/>
    <mergeCell ref="C110:G110"/>
    <mergeCell ref="C114:G114"/>
    <mergeCell ref="C118:G118"/>
    <mergeCell ref="C120:G120"/>
    <mergeCell ref="C122:G122"/>
    <mergeCell ref="C127:G127"/>
    <mergeCell ref="C162:G162"/>
    <mergeCell ref="C165:G165"/>
    <mergeCell ref="C168:G168"/>
    <mergeCell ref="C171:G171"/>
    <mergeCell ref="C175:G175"/>
    <mergeCell ref="C178:G178"/>
    <mergeCell ref="C143:G143"/>
    <mergeCell ref="C145:G145"/>
    <mergeCell ref="C147:G147"/>
    <mergeCell ref="C150:G150"/>
    <mergeCell ref="C153:G153"/>
    <mergeCell ref="C156:G156"/>
    <mergeCell ref="C196:G196"/>
    <mergeCell ref="C199:G199"/>
    <mergeCell ref="C202:G202"/>
    <mergeCell ref="C205:G205"/>
    <mergeCell ref="C207:G207"/>
    <mergeCell ref="C209:G209"/>
    <mergeCell ref="C181:G181"/>
    <mergeCell ref="C184:G184"/>
    <mergeCell ref="C186:G186"/>
    <mergeCell ref="C188:G188"/>
    <mergeCell ref="C192:G192"/>
    <mergeCell ref="C194:G194"/>
    <mergeCell ref="C227:G227"/>
    <mergeCell ref="C229:G229"/>
    <mergeCell ref="C231:G231"/>
    <mergeCell ref="C234:G234"/>
    <mergeCell ref="C237:G237"/>
    <mergeCell ref="C241:G241"/>
    <mergeCell ref="C212:G212"/>
    <mergeCell ref="C215:G215"/>
    <mergeCell ref="C218:G218"/>
    <mergeCell ref="C220:G220"/>
    <mergeCell ref="C223:G223"/>
    <mergeCell ref="C225:G225"/>
    <mergeCell ref="C262:G262"/>
    <mergeCell ref="C266:G266"/>
    <mergeCell ref="C268:G268"/>
    <mergeCell ref="C270:G270"/>
    <mergeCell ref="C273:G273"/>
    <mergeCell ref="C275:G275"/>
    <mergeCell ref="C244:G244"/>
    <mergeCell ref="C247:G247"/>
    <mergeCell ref="C249:G249"/>
    <mergeCell ref="C252:G252"/>
    <mergeCell ref="C254:G254"/>
    <mergeCell ref="C258:G258"/>
    <mergeCell ref="C296:G296"/>
    <mergeCell ref="C299:G299"/>
    <mergeCell ref="C302:G302"/>
    <mergeCell ref="C304:G304"/>
    <mergeCell ref="C308:G308"/>
    <mergeCell ref="C311:G311"/>
    <mergeCell ref="C277:G277"/>
    <mergeCell ref="C280:G280"/>
    <mergeCell ref="C284:G284"/>
    <mergeCell ref="C287:G287"/>
    <mergeCell ref="C289:G289"/>
    <mergeCell ref="C293:G293"/>
    <mergeCell ref="C329:G329"/>
    <mergeCell ref="C331:G331"/>
    <mergeCell ref="C332:G332"/>
    <mergeCell ref="C333:G333"/>
    <mergeCell ref="C334:G334"/>
    <mergeCell ref="C335:G335"/>
    <mergeCell ref="C314:G314"/>
    <mergeCell ref="C317:G317"/>
    <mergeCell ref="C320:G320"/>
    <mergeCell ref="C323:G323"/>
    <mergeCell ref="C325:G325"/>
    <mergeCell ref="C327:G327"/>
    <mergeCell ref="C349:G349"/>
    <mergeCell ref="C352:G352"/>
    <mergeCell ref="C354:G354"/>
    <mergeCell ref="C356:G356"/>
    <mergeCell ref="C357:G357"/>
    <mergeCell ref="C358:G358"/>
    <mergeCell ref="C336:G336"/>
    <mergeCell ref="C338:G338"/>
    <mergeCell ref="C339:G339"/>
    <mergeCell ref="C341:G341"/>
    <mergeCell ref="C342:G342"/>
    <mergeCell ref="C344:G344"/>
    <mergeCell ref="C367:G367"/>
    <mergeCell ref="C369:G369"/>
    <mergeCell ref="C370:G370"/>
    <mergeCell ref="C371:G371"/>
    <mergeCell ref="C372:G372"/>
    <mergeCell ref="C373:G373"/>
    <mergeCell ref="C359:G359"/>
    <mergeCell ref="C360:G360"/>
    <mergeCell ref="C361:G361"/>
    <mergeCell ref="C363:G363"/>
    <mergeCell ref="C364:G364"/>
    <mergeCell ref="C365:G365"/>
    <mergeCell ref="C382:G382"/>
    <mergeCell ref="C383:G383"/>
    <mergeCell ref="C385:G385"/>
    <mergeCell ref="C388:G388"/>
    <mergeCell ref="C391:G391"/>
    <mergeCell ref="C394:G394"/>
    <mergeCell ref="C374:G374"/>
    <mergeCell ref="C376:G376"/>
    <mergeCell ref="C377:G377"/>
    <mergeCell ref="C378:G378"/>
    <mergeCell ref="C379:G379"/>
    <mergeCell ref="C381:G381"/>
    <mergeCell ref="C418:G418"/>
    <mergeCell ref="C420:G420"/>
    <mergeCell ref="C422:G422"/>
    <mergeCell ref="C424:G424"/>
    <mergeCell ref="C425:G425"/>
    <mergeCell ref="C427:G427"/>
    <mergeCell ref="C396:G396"/>
    <mergeCell ref="C403:G403"/>
    <mergeCell ref="C405:G405"/>
    <mergeCell ref="C410:G410"/>
    <mergeCell ref="C413:G413"/>
    <mergeCell ref="C416:G41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135</v>
      </c>
      <c r="B1" s="248"/>
      <c r="C1" s="248"/>
      <c r="D1" s="248"/>
      <c r="E1" s="248"/>
      <c r="F1" s="248"/>
      <c r="G1" s="248"/>
      <c r="AG1" t="s">
        <v>136</v>
      </c>
    </row>
    <row r="2" spans="1:60" ht="24.95" customHeight="1" x14ac:dyDescent="0.2">
      <c r="A2" s="139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137</v>
      </c>
    </row>
    <row r="3" spans="1:60" ht="24.95" customHeight="1" x14ac:dyDescent="0.2">
      <c r="A3" s="139" t="s">
        <v>8</v>
      </c>
      <c r="B3" s="49" t="s">
        <v>47</v>
      </c>
      <c r="C3" s="249" t="s">
        <v>48</v>
      </c>
      <c r="D3" s="250"/>
      <c r="E3" s="250"/>
      <c r="F3" s="250"/>
      <c r="G3" s="251"/>
      <c r="AC3" s="121" t="s">
        <v>137</v>
      </c>
      <c r="AG3" t="s">
        <v>138</v>
      </c>
    </row>
    <row r="4" spans="1:60" ht="24.95" customHeight="1" x14ac:dyDescent="0.2">
      <c r="A4" s="140" t="s">
        <v>9</v>
      </c>
      <c r="B4" s="141" t="s">
        <v>53</v>
      </c>
      <c r="C4" s="252" t="s">
        <v>54</v>
      </c>
      <c r="D4" s="253"/>
      <c r="E4" s="253"/>
      <c r="F4" s="253"/>
      <c r="G4" s="254"/>
      <c r="AG4" t="s">
        <v>139</v>
      </c>
    </row>
    <row r="5" spans="1:60" x14ac:dyDescent="0.2">
      <c r="D5" s="10"/>
    </row>
    <row r="6" spans="1:60" ht="38.25" x14ac:dyDescent="0.2">
      <c r="A6" s="143" t="s">
        <v>140</v>
      </c>
      <c r="B6" s="145" t="s">
        <v>141</v>
      </c>
      <c r="C6" s="145" t="s">
        <v>142</v>
      </c>
      <c r="D6" s="144" t="s">
        <v>143</v>
      </c>
      <c r="E6" s="143" t="s">
        <v>144</v>
      </c>
      <c r="F6" s="142" t="s">
        <v>145</v>
      </c>
      <c r="G6" s="143" t="s">
        <v>29</v>
      </c>
      <c r="H6" s="146" t="s">
        <v>30</v>
      </c>
      <c r="I6" s="146" t="s">
        <v>146</v>
      </c>
      <c r="J6" s="146" t="s">
        <v>31</v>
      </c>
      <c r="K6" s="146" t="s">
        <v>147</v>
      </c>
      <c r="L6" s="146" t="s">
        <v>148</v>
      </c>
      <c r="M6" s="146" t="s">
        <v>149</v>
      </c>
      <c r="N6" s="146" t="s">
        <v>150</v>
      </c>
      <c r="O6" s="146" t="s">
        <v>151</v>
      </c>
      <c r="P6" s="146" t="s">
        <v>152</v>
      </c>
      <c r="Q6" s="146" t="s">
        <v>153</v>
      </c>
      <c r="R6" s="146" t="s">
        <v>154</v>
      </c>
      <c r="S6" s="146" t="s">
        <v>155</v>
      </c>
      <c r="T6" s="146" t="s">
        <v>156</v>
      </c>
      <c r="U6" s="146" t="s">
        <v>157</v>
      </c>
      <c r="V6" s="146" t="s">
        <v>158</v>
      </c>
      <c r="W6" s="146" t="s">
        <v>159</v>
      </c>
      <c r="X6" s="146" t="s">
        <v>160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161</v>
      </c>
      <c r="B8" s="165" t="s">
        <v>81</v>
      </c>
      <c r="C8" s="179" t="s">
        <v>82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7"/>
      <c r="O8" s="167">
        <f>SUM(O9:O14)</f>
        <v>0.73</v>
      </c>
      <c r="P8" s="167"/>
      <c r="Q8" s="167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AG8" t="s">
        <v>162</v>
      </c>
    </row>
    <row r="9" spans="1:60" outlineLevel="1" x14ac:dyDescent="0.2">
      <c r="A9" s="171">
        <v>1</v>
      </c>
      <c r="B9" s="172" t="s">
        <v>556</v>
      </c>
      <c r="C9" s="180" t="s">
        <v>557</v>
      </c>
      <c r="D9" s="173" t="s">
        <v>309</v>
      </c>
      <c r="E9" s="174">
        <v>60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1.56E-3</v>
      </c>
      <c r="O9" s="174">
        <f>ROUND(E9*N9,2)</f>
        <v>0.09</v>
      </c>
      <c r="P9" s="174">
        <v>0</v>
      </c>
      <c r="Q9" s="174">
        <f>ROUND(E9*P9,2)</f>
        <v>0</v>
      </c>
      <c r="R9" s="176"/>
      <c r="S9" s="176" t="s">
        <v>221</v>
      </c>
      <c r="T9" s="177" t="s">
        <v>221</v>
      </c>
      <c r="U9" s="157">
        <v>0</v>
      </c>
      <c r="V9" s="157">
        <f>ROUND(E9*U9,2)</f>
        <v>0</v>
      </c>
      <c r="W9" s="157"/>
      <c r="X9" s="157" t="s">
        <v>168</v>
      </c>
      <c r="Y9" s="147"/>
      <c r="Z9" s="147"/>
      <c r="AA9" s="147"/>
      <c r="AB9" s="147"/>
      <c r="AC9" s="147"/>
      <c r="AD9" s="147"/>
      <c r="AE9" s="147"/>
      <c r="AF9" s="147"/>
      <c r="AG9" s="147" t="s">
        <v>169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1" t="s">
        <v>558</v>
      </c>
      <c r="D10" s="161"/>
      <c r="E10" s="162">
        <v>60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176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4"/>
      <c r="D11" s="245"/>
      <c r="E11" s="245"/>
      <c r="F11" s="245"/>
      <c r="G11" s="245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177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2</v>
      </c>
      <c r="B12" s="172" t="s">
        <v>559</v>
      </c>
      <c r="C12" s="180" t="s">
        <v>560</v>
      </c>
      <c r="D12" s="173" t="s">
        <v>309</v>
      </c>
      <c r="E12" s="174">
        <v>75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8.4899999999999993E-3</v>
      </c>
      <c r="O12" s="174">
        <f>ROUND(E12*N12,2)</f>
        <v>0.64</v>
      </c>
      <c r="P12" s="174">
        <v>0</v>
      </c>
      <c r="Q12" s="174">
        <f>ROUND(E12*P12,2)</f>
        <v>0</v>
      </c>
      <c r="R12" s="176"/>
      <c r="S12" s="176" t="s">
        <v>561</v>
      </c>
      <c r="T12" s="177" t="s">
        <v>561</v>
      </c>
      <c r="U12" s="157">
        <v>0</v>
      </c>
      <c r="V12" s="157">
        <f>ROUND(E12*U12,2)</f>
        <v>0</v>
      </c>
      <c r="W12" s="157"/>
      <c r="X12" s="157" t="s">
        <v>168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1" t="s">
        <v>562</v>
      </c>
      <c r="D13" s="161"/>
      <c r="E13" s="162">
        <v>75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176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4"/>
      <c r="D14" s="245"/>
      <c r="E14" s="245"/>
      <c r="F14" s="245"/>
      <c r="G14" s="245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177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4" t="s">
        <v>161</v>
      </c>
      <c r="B15" s="165" t="s">
        <v>95</v>
      </c>
      <c r="C15" s="179" t="s">
        <v>96</v>
      </c>
      <c r="D15" s="166"/>
      <c r="E15" s="167"/>
      <c r="F15" s="168"/>
      <c r="G15" s="168">
        <f>SUMIF(AG16:AG30,"&lt;&gt;NOR",G16:G30)</f>
        <v>0</v>
      </c>
      <c r="H15" s="168"/>
      <c r="I15" s="168">
        <f>SUM(I16:I30)</f>
        <v>0</v>
      </c>
      <c r="J15" s="168"/>
      <c r="K15" s="168">
        <f>SUM(K16:K30)</f>
        <v>0</v>
      </c>
      <c r="L15" s="168"/>
      <c r="M15" s="168">
        <f>SUM(M16:M30)</f>
        <v>0</v>
      </c>
      <c r="N15" s="167"/>
      <c r="O15" s="167">
        <f>SUM(O16:O30)</f>
        <v>7.0000000000000007E-2</v>
      </c>
      <c r="P15" s="167"/>
      <c r="Q15" s="167">
        <f>SUM(Q16:Q30)</f>
        <v>0.6</v>
      </c>
      <c r="R15" s="168"/>
      <c r="S15" s="168"/>
      <c r="T15" s="169"/>
      <c r="U15" s="163"/>
      <c r="V15" s="163">
        <f>SUM(V16:V30)</f>
        <v>0</v>
      </c>
      <c r="W15" s="163"/>
      <c r="X15" s="163"/>
      <c r="AG15" t="s">
        <v>162</v>
      </c>
    </row>
    <row r="16" spans="1:60" outlineLevel="1" x14ac:dyDescent="0.2">
      <c r="A16" s="171">
        <v>3</v>
      </c>
      <c r="B16" s="172" t="s">
        <v>563</v>
      </c>
      <c r="C16" s="180" t="s">
        <v>564</v>
      </c>
      <c r="D16" s="173" t="s">
        <v>309</v>
      </c>
      <c r="E16" s="174">
        <v>0.75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0</v>
      </c>
      <c r="O16" s="174">
        <f>ROUND(E16*N16,2)</f>
        <v>0</v>
      </c>
      <c r="P16" s="174">
        <v>1.413E-2</v>
      </c>
      <c r="Q16" s="174">
        <f>ROUND(E16*P16,2)</f>
        <v>0.01</v>
      </c>
      <c r="R16" s="176"/>
      <c r="S16" s="176" t="s">
        <v>221</v>
      </c>
      <c r="T16" s="177" t="s">
        <v>221</v>
      </c>
      <c r="U16" s="157">
        <v>0</v>
      </c>
      <c r="V16" s="157">
        <f>ROUND(E16*U16,2)</f>
        <v>0</v>
      </c>
      <c r="W16" s="157"/>
      <c r="X16" s="157" t="s">
        <v>168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169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2" t="s">
        <v>565</v>
      </c>
      <c r="D17" s="243"/>
      <c r="E17" s="243"/>
      <c r="F17" s="243"/>
      <c r="G17" s="243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171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4"/>
      <c r="D18" s="245"/>
      <c r="E18" s="245"/>
      <c r="F18" s="245"/>
      <c r="G18" s="245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177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1">
        <v>4</v>
      </c>
      <c r="B19" s="172" t="s">
        <v>566</v>
      </c>
      <c r="C19" s="180" t="s">
        <v>567</v>
      </c>
      <c r="D19" s="173" t="s">
        <v>261</v>
      </c>
      <c r="E19" s="174">
        <v>10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2E-3</v>
      </c>
      <c r="Q19" s="174">
        <f>ROUND(E19*P19,2)</f>
        <v>0.02</v>
      </c>
      <c r="R19" s="176"/>
      <c r="S19" s="176" t="s">
        <v>166</v>
      </c>
      <c r="T19" s="177" t="s">
        <v>167</v>
      </c>
      <c r="U19" s="157">
        <v>0</v>
      </c>
      <c r="V19" s="157">
        <f>ROUND(E19*U19,2)</f>
        <v>0</v>
      </c>
      <c r="W19" s="157"/>
      <c r="X19" s="157" t="s">
        <v>168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169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2" t="s">
        <v>568</v>
      </c>
      <c r="D20" s="243"/>
      <c r="E20" s="243"/>
      <c r="F20" s="243"/>
      <c r="G20" s="243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171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1" t="s">
        <v>569</v>
      </c>
      <c r="D21" s="161"/>
      <c r="E21" s="162">
        <v>6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176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1" t="s">
        <v>79</v>
      </c>
      <c r="D22" s="161"/>
      <c r="E22" s="162">
        <v>4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176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4"/>
      <c r="D23" s="245"/>
      <c r="E23" s="245"/>
      <c r="F23" s="245"/>
      <c r="G23" s="245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177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5</v>
      </c>
      <c r="B24" s="172" t="s">
        <v>570</v>
      </c>
      <c r="C24" s="180" t="s">
        <v>571</v>
      </c>
      <c r="D24" s="173" t="s">
        <v>309</v>
      </c>
      <c r="E24" s="174">
        <v>60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4.8999999999999998E-4</v>
      </c>
      <c r="O24" s="174">
        <f>ROUND(E24*N24,2)</f>
        <v>0.03</v>
      </c>
      <c r="P24" s="174">
        <v>2E-3</v>
      </c>
      <c r="Q24" s="174">
        <f>ROUND(E24*P24,2)</f>
        <v>0.12</v>
      </c>
      <c r="R24" s="176"/>
      <c r="S24" s="176" t="s">
        <v>221</v>
      </c>
      <c r="T24" s="177" t="s">
        <v>221</v>
      </c>
      <c r="U24" s="157">
        <v>0</v>
      </c>
      <c r="V24" s="157">
        <f>ROUND(E24*U24,2)</f>
        <v>0</v>
      </c>
      <c r="W24" s="157"/>
      <c r="X24" s="157" t="s">
        <v>168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169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2" t="s">
        <v>572</v>
      </c>
      <c r="D25" s="243"/>
      <c r="E25" s="243"/>
      <c r="F25" s="243"/>
      <c r="G25" s="243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171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1" t="s">
        <v>558</v>
      </c>
      <c r="D26" s="161"/>
      <c r="E26" s="162">
        <v>60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176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4"/>
      <c r="D27" s="245"/>
      <c r="E27" s="245"/>
      <c r="F27" s="245"/>
      <c r="G27" s="245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177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1">
        <v>6</v>
      </c>
      <c r="B28" s="172" t="s">
        <v>573</v>
      </c>
      <c r="C28" s="180" t="s">
        <v>574</v>
      </c>
      <c r="D28" s="173" t="s">
        <v>309</v>
      </c>
      <c r="E28" s="174">
        <v>75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4.8999999999999998E-4</v>
      </c>
      <c r="O28" s="174">
        <f>ROUND(E28*N28,2)</f>
        <v>0.04</v>
      </c>
      <c r="P28" s="174">
        <v>6.0000000000000001E-3</v>
      </c>
      <c r="Q28" s="174">
        <f>ROUND(E28*P28,2)</f>
        <v>0.45</v>
      </c>
      <c r="R28" s="176"/>
      <c r="S28" s="176" t="s">
        <v>221</v>
      </c>
      <c r="T28" s="177" t="s">
        <v>221</v>
      </c>
      <c r="U28" s="157">
        <v>0</v>
      </c>
      <c r="V28" s="157">
        <f>ROUND(E28*U28,2)</f>
        <v>0</v>
      </c>
      <c r="W28" s="157"/>
      <c r="X28" s="157" t="s">
        <v>168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169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1" t="s">
        <v>562</v>
      </c>
      <c r="D29" s="161"/>
      <c r="E29" s="162">
        <v>75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176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4"/>
      <c r="D30" s="245"/>
      <c r="E30" s="245"/>
      <c r="F30" s="245"/>
      <c r="G30" s="245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177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4" t="s">
        <v>161</v>
      </c>
      <c r="B31" s="165" t="s">
        <v>97</v>
      </c>
      <c r="C31" s="179" t="s">
        <v>98</v>
      </c>
      <c r="D31" s="166"/>
      <c r="E31" s="167"/>
      <c r="F31" s="168"/>
      <c r="G31" s="168">
        <f>SUMIF(AG32:AG33,"&lt;&gt;NOR",G32:G33)</f>
        <v>0</v>
      </c>
      <c r="H31" s="168"/>
      <c r="I31" s="168">
        <f>SUM(I32:I33)</f>
        <v>0</v>
      </c>
      <c r="J31" s="168"/>
      <c r="K31" s="168">
        <f>SUM(K32:K33)</f>
        <v>0</v>
      </c>
      <c r="L31" s="168"/>
      <c r="M31" s="168">
        <f>SUM(M32:M33)</f>
        <v>0</v>
      </c>
      <c r="N31" s="167"/>
      <c r="O31" s="167">
        <f>SUM(O32:O33)</f>
        <v>0</v>
      </c>
      <c r="P31" s="167"/>
      <c r="Q31" s="167">
        <f>SUM(Q32:Q33)</f>
        <v>0</v>
      </c>
      <c r="R31" s="168"/>
      <c r="S31" s="168"/>
      <c r="T31" s="169"/>
      <c r="U31" s="163"/>
      <c r="V31" s="163">
        <f>SUM(V32:V33)</f>
        <v>0</v>
      </c>
      <c r="W31" s="163"/>
      <c r="X31" s="163"/>
      <c r="AG31" t="s">
        <v>162</v>
      </c>
    </row>
    <row r="32" spans="1:60" outlineLevel="1" x14ac:dyDescent="0.2">
      <c r="A32" s="171">
        <v>7</v>
      </c>
      <c r="B32" s="172" t="s">
        <v>406</v>
      </c>
      <c r="C32" s="180" t="s">
        <v>407</v>
      </c>
      <c r="D32" s="173" t="s">
        <v>255</v>
      </c>
      <c r="E32" s="174">
        <v>0.79649999999999999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221</v>
      </c>
      <c r="T32" s="177" t="s">
        <v>221</v>
      </c>
      <c r="U32" s="157">
        <v>0</v>
      </c>
      <c r="V32" s="157">
        <f>ROUND(E32*U32,2)</f>
        <v>0</v>
      </c>
      <c r="W32" s="157"/>
      <c r="X32" s="157" t="s">
        <v>168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169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5"/>
      <c r="D33" s="256"/>
      <c r="E33" s="256"/>
      <c r="F33" s="256"/>
      <c r="G33" s="256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177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4" t="s">
        <v>161</v>
      </c>
      <c r="B34" s="165" t="s">
        <v>124</v>
      </c>
      <c r="C34" s="179" t="s">
        <v>125</v>
      </c>
      <c r="D34" s="166"/>
      <c r="E34" s="167"/>
      <c r="F34" s="168"/>
      <c r="G34" s="168">
        <f>SUMIF(AG35:AG151,"&lt;&gt;NOR",G35:G151)</f>
        <v>0</v>
      </c>
      <c r="H34" s="168"/>
      <c r="I34" s="168">
        <f>SUM(I35:I151)</f>
        <v>0</v>
      </c>
      <c r="J34" s="168"/>
      <c r="K34" s="168">
        <f>SUM(K35:K151)</f>
        <v>0</v>
      </c>
      <c r="L34" s="168"/>
      <c r="M34" s="168">
        <f>SUM(M35:M151)</f>
        <v>0</v>
      </c>
      <c r="N34" s="167"/>
      <c r="O34" s="167">
        <f>SUM(O35:O151)</f>
        <v>0.30000000000000004</v>
      </c>
      <c r="P34" s="167"/>
      <c r="Q34" s="167">
        <f>SUM(Q35:Q151)</f>
        <v>0</v>
      </c>
      <c r="R34" s="168"/>
      <c r="S34" s="168"/>
      <c r="T34" s="169"/>
      <c r="U34" s="163"/>
      <c r="V34" s="163">
        <f>SUM(V35:V151)</f>
        <v>0</v>
      </c>
      <c r="W34" s="163"/>
      <c r="X34" s="163"/>
      <c r="AG34" t="s">
        <v>162</v>
      </c>
    </row>
    <row r="35" spans="1:60" outlineLevel="1" x14ac:dyDescent="0.2">
      <c r="A35" s="171">
        <v>8</v>
      </c>
      <c r="B35" s="172" t="s">
        <v>575</v>
      </c>
      <c r="C35" s="180" t="s">
        <v>576</v>
      </c>
      <c r="D35" s="173" t="s">
        <v>309</v>
      </c>
      <c r="E35" s="174">
        <v>28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221</v>
      </c>
      <c r="T35" s="177" t="s">
        <v>221</v>
      </c>
      <c r="U35" s="157">
        <v>0</v>
      </c>
      <c r="V35" s="157">
        <f>ROUND(E35*U35,2)</f>
        <v>0</v>
      </c>
      <c r="W35" s="157"/>
      <c r="X35" s="157" t="s">
        <v>168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577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5"/>
      <c r="D36" s="256"/>
      <c r="E36" s="256"/>
      <c r="F36" s="256"/>
      <c r="G36" s="256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177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9</v>
      </c>
      <c r="B37" s="172" t="s">
        <v>578</v>
      </c>
      <c r="C37" s="180" t="s">
        <v>579</v>
      </c>
      <c r="D37" s="173" t="s">
        <v>309</v>
      </c>
      <c r="E37" s="174">
        <v>15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166</v>
      </c>
      <c r="T37" s="177" t="s">
        <v>167</v>
      </c>
      <c r="U37" s="157">
        <v>0</v>
      </c>
      <c r="V37" s="157">
        <f>ROUND(E37*U37,2)</f>
        <v>0</v>
      </c>
      <c r="W37" s="157"/>
      <c r="X37" s="157" t="s">
        <v>168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577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5"/>
      <c r="D38" s="256"/>
      <c r="E38" s="256"/>
      <c r="F38" s="256"/>
      <c r="G38" s="256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177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10</v>
      </c>
      <c r="B39" s="172" t="s">
        <v>580</v>
      </c>
      <c r="C39" s="180" t="s">
        <v>581</v>
      </c>
      <c r="D39" s="173" t="s">
        <v>309</v>
      </c>
      <c r="E39" s="174">
        <v>2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166</v>
      </c>
      <c r="T39" s="177" t="s">
        <v>167</v>
      </c>
      <c r="U39" s="157">
        <v>0</v>
      </c>
      <c r="V39" s="157">
        <f>ROUND(E39*U39,2)</f>
        <v>0</v>
      </c>
      <c r="W39" s="157"/>
      <c r="X39" s="157" t="s">
        <v>168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577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5"/>
      <c r="D40" s="256"/>
      <c r="E40" s="256"/>
      <c r="F40" s="256"/>
      <c r="G40" s="256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177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11</v>
      </c>
      <c r="B41" s="172" t="s">
        <v>582</v>
      </c>
      <c r="C41" s="180" t="s">
        <v>583</v>
      </c>
      <c r="D41" s="173" t="s">
        <v>261</v>
      </c>
      <c r="E41" s="174">
        <v>6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3.2000000000000003E-4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221</v>
      </c>
      <c r="T41" s="177" t="s">
        <v>221</v>
      </c>
      <c r="U41" s="157">
        <v>0</v>
      </c>
      <c r="V41" s="157">
        <f>ROUND(E41*U41,2)</f>
        <v>0</v>
      </c>
      <c r="W41" s="157"/>
      <c r="X41" s="157" t="s">
        <v>168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577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5"/>
      <c r="D42" s="256"/>
      <c r="E42" s="256"/>
      <c r="F42" s="256"/>
      <c r="G42" s="256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177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1">
        <v>12</v>
      </c>
      <c r="B43" s="172" t="s">
        <v>584</v>
      </c>
      <c r="C43" s="180" t="s">
        <v>585</v>
      </c>
      <c r="D43" s="173" t="s">
        <v>309</v>
      </c>
      <c r="E43" s="174">
        <v>15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/>
      <c r="S43" s="176" t="s">
        <v>221</v>
      </c>
      <c r="T43" s="177" t="s">
        <v>221</v>
      </c>
      <c r="U43" s="157">
        <v>0</v>
      </c>
      <c r="V43" s="157">
        <f>ROUND(E43*U43,2)</f>
        <v>0</v>
      </c>
      <c r="W43" s="157"/>
      <c r="X43" s="157" t="s">
        <v>168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577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2" t="s">
        <v>586</v>
      </c>
      <c r="D44" s="243"/>
      <c r="E44" s="243"/>
      <c r="F44" s="243"/>
      <c r="G44" s="243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171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4"/>
      <c r="D45" s="245"/>
      <c r="E45" s="245"/>
      <c r="F45" s="245"/>
      <c r="G45" s="245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177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13</v>
      </c>
      <c r="B46" s="172" t="s">
        <v>587</v>
      </c>
      <c r="C46" s="180" t="s">
        <v>588</v>
      </c>
      <c r="D46" s="173" t="s">
        <v>261</v>
      </c>
      <c r="E46" s="174">
        <v>110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166</v>
      </c>
      <c r="T46" s="177" t="s">
        <v>167</v>
      </c>
      <c r="U46" s="157">
        <v>0</v>
      </c>
      <c r="V46" s="157">
        <f>ROUND(E46*U46,2)</f>
        <v>0</v>
      </c>
      <c r="W46" s="157"/>
      <c r="X46" s="157" t="s">
        <v>168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577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2" t="s">
        <v>589</v>
      </c>
      <c r="D47" s="243"/>
      <c r="E47" s="243"/>
      <c r="F47" s="243"/>
      <c r="G47" s="243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171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4"/>
      <c r="D48" s="245"/>
      <c r="E48" s="245"/>
      <c r="F48" s="245"/>
      <c r="G48" s="245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177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1">
        <v>14</v>
      </c>
      <c r="B49" s="172" t="s">
        <v>590</v>
      </c>
      <c r="C49" s="180" t="s">
        <v>591</v>
      </c>
      <c r="D49" s="173" t="s">
        <v>261</v>
      </c>
      <c r="E49" s="174">
        <v>32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221</v>
      </c>
      <c r="T49" s="177" t="s">
        <v>221</v>
      </c>
      <c r="U49" s="157">
        <v>0</v>
      </c>
      <c r="V49" s="157">
        <f>ROUND(E49*U49,2)</f>
        <v>0</v>
      </c>
      <c r="W49" s="157"/>
      <c r="X49" s="157" t="s">
        <v>168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577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1" t="s">
        <v>592</v>
      </c>
      <c r="D50" s="161"/>
      <c r="E50" s="162">
        <v>12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176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1" t="s">
        <v>593</v>
      </c>
      <c r="D51" s="161"/>
      <c r="E51" s="162">
        <v>20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176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4"/>
      <c r="D52" s="245"/>
      <c r="E52" s="245"/>
      <c r="F52" s="245"/>
      <c r="G52" s="245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177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1">
        <v>15</v>
      </c>
      <c r="B53" s="172" t="s">
        <v>594</v>
      </c>
      <c r="C53" s="180" t="s">
        <v>595</v>
      </c>
      <c r="D53" s="173" t="s">
        <v>261</v>
      </c>
      <c r="E53" s="174">
        <v>12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221</v>
      </c>
      <c r="T53" s="177" t="s">
        <v>221</v>
      </c>
      <c r="U53" s="157">
        <v>0</v>
      </c>
      <c r="V53" s="157">
        <f>ROUND(E53*U53,2)</f>
        <v>0</v>
      </c>
      <c r="W53" s="157"/>
      <c r="X53" s="157" t="s">
        <v>168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577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2" t="s">
        <v>596</v>
      </c>
      <c r="D54" s="243"/>
      <c r="E54" s="243"/>
      <c r="F54" s="243"/>
      <c r="G54" s="243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171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4"/>
      <c r="D55" s="245"/>
      <c r="E55" s="245"/>
      <c r="F55" s="245"/>
      <c r="G55" s="245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177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1">
        <v>16</v>
      </c>
      <c r="B56" s="172" t="s">
        <v>597</v>
      </c>
      <c r="C56" s="180" t="s">
        <v>598</v>
      </c>
      <c r="D56" s="173" t="s">
        <v>261</v>
      </c>
      <c r="E56" s="174">
        <v>14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6"/>
      <c r="S56" s="176" t="s">
        <v>221</v>
      </c>
      <c r="T56" s="177" t="s">
        <v>221</v>
      </c>
      <c r="U56" s="157">
        <v>0</v>
      </c>
      <c r="V56" s="157">
        <f>ROUND(E56*U56,2)</f>
        <v>0</v>
      </c>
      <c r="W56" s="157"/>
      <c r="X56" s="157" t="s">
        <v>168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577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2" t="s">
        <v>599</v>
      </c>
      <c r="D57" s="243"/>
      <c r="E57" s="243"/>
      <c r="F57" s="243"/>
      <c r="G57" s="243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171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4"/>
      <c r="D58" s="245"/>
      <c r="E58" s="245"/>
      <c r="F58" s="245"/>
      <c r="G58" s="245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177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1">
        <v>17</v>
      </c>
      <c r="B59" s="172" t="s">
        <v>600</v>
      </c>
      <c r="C59" s="180" t="s">
        <v>601</v>
      </c>
      <c r="D59" s="173" t="s">
        <v>261</v>
      </c>
      <c r="E59" s="174">
        <v>14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0</v>
      </c>
      <c r="O59" s="174">
        <f>ROUND(E59*N59,2)</f>
        <v>0</v>
      </c>
      <c r="P59" s="174">
        <v>0</v>
      </c>
      <c r="Q59" s="174">
        <f>ROUND(E59*P59,2)</f>
        <v>0</v>
      </c>
      <c r="R59" s="176"/>
      <c r="S59" s="176" t="s">
        <v>221</v>
      </c>
      <c r="T59" s="177" t="s">
        <v>221</v>
      </c>
      <c r="U59" s="157">
        <v>0</v>
      </c>
      <c r="V59" s="157">
        <f>ROUND(E59*U59,2)</f>
        <v>0</v>
      </c>
      <c r="W59" s="157"/>
      <c r="X59" s="157" t="s">
        <v>168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577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2" t="s">
        <v>602</v>
      </c>
      <c r="D60" s="243"/>
      <c r="E60" s="243"/>
      <c r="F60" s="243"/>
      <c r="G60" s="243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171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4"/>
      <c r="D61" s="245"/>
      <c r="E61" s="245"/>
      <c r="F61" s="245"/>
      <c r="G61" s="245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177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18</v>
      </c>
      <c r="B62" s="172" t="s">
        <v>603</v>
      </c>
      <c r="C62" s="180" t="s">
        <v>604</v>
      </c>
      <c r="D62" s="173" t="s">
        <v>261</v>
      </c>
      <c r="E62" s="174">
        <v>2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4.0000000000000003E-5</v>
      </c>
      <c r="O62" s="174">
        <f>ROUND(E62*N62,2)</f>
        <v>0</v>
      </c>
      <c r="P62" s="174">
        <v>0</v>
      </c>
      <c r="Q62" s="174">
        <f>ROUND(E62*P62,2)</f>
        <v>0</v>
      </c>
      <c r="R62" s="176"/>
      <c r="S62" s="176" t="s">
        <v>221</v>
      </c>
      <c r="T62" s="177" t="s">
        <v>221</v>
      </c>
      <c r="U62" s="157">
        <v>0</v>
      </c>
      <c r="V62" s="157">
        <f>ROUND(E62*U62,2)</f>
        <v>0</v>
      </c>
      <c r="W62" s="157"/>
      <c r="X62" s="157" t="s">
        <v>168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577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5"/>
      <c r="D63" s="256"/>
      <c r="E63" s="256"/>
      <c r="F63" s="256"/>
      <c r="G63" s="256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177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19</v>
      </c>
      <c r="B64" s="172" t="s">
        <v>605</v>
      </c>
      <c r="C64" s="180" t="s">
        <v>606</v>
      </c>
      <c r="D64" s="173" t="s">
        <v>261</v>
      </c>
      <c r="E64" s="174">
        <v>1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1.8000000000000001E-4</v>
      </c>
      <c r="O64" s="174">
        <f>ROUND(E64*N64,2)</f>
        <v>0</v>
      </c>
      <c r="P64" s="174">
        <v>0</v>
      </c>
      <c r="Q64" s="174">
        <f>ROUND(E64*P64,2)</f>
        <v>0</v>
      </c>
      <c r="R64" s="176"/>
      <c r="S64" s="176" t="s">
        <v>221</v>
      </c>
      <c r="T64" s="177" t="s">
        <v>221</v>
      </c>
      <c r="U64" s="157">
        <v>0</v>
      </c>
      <c r="V64" s="157">
        <f>ROUND(E64*U64,2)</f>
        <v>0</v>
      </c>
      <c r="W64" s="157"/>
      <c r="X64" s="157" t="s">
        <v>168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577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5"/>
      <c r="D65" s="256"/>
      <c r="E65" s="256"/>
      <c r="F65" s="256"/>
      <c r="G65" s="256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177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1">
        <v>20</v>
      </c>
      <c r="B66" s="172" t="s">
        <v>607</v>
      </c>
      <c r="C66" s="180" t="s">
        <v>608</v>
      </c>
      <c r="D66" s="173" t="s">
        <v>261</v>
      </c>
      <c r="E66" s="174">
        <v>1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6"/>
      <c r="S66" s="176" t="s">
        <v>221</v>
      </c>
      <c r="T66" s="177" t="s">
        <v>221</v>
      </c>
      <c r="U66" s="157">
        <v>0</v>
      </c>
      <c r="V66" s="157">
        <f>ROUND(E66*U66,2)</f>
        <v>0</v>
      </c>
      <c r="W66" s="157"/>
      <c r="X66" s="157" t="s">
        <v>168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577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2" t="s">
        <v>609</v>
      </c>
      <c r="D67" s="243"/>
      <c r="E67" s="243"/>
      <c r="F67" s="243"/>
      <c r="G67" s="243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171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4"/>
      <c r="D68" s="245"/>
      <c r="E68" s="245"/>
      <c r="F68" s="245"/>
      <c r="G68" s="245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177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1">
        <v>21</v>
      </c>
      <c r="B69" s="172" t="s">
        <v>610</v>
      </c>
      <c r="C69" s="180" t="s">
        <v>611</v>
      </c>
      <c r="D69" s="173" t="s">
        <v>261</v>
      </c>
      <c r="E69" s="174">
        <v>2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0</v>
      </c>
      <c r="O69" s="174">
        <f>ROUND(E69*N69,2)</f>
        <v>0</v>
      </c>
      <c r="P69" s="174">
        <v>0</v>
      </c>
      <c r="Q69" s="174">
        <f>ROUND(E69*P69,2)</f>
        <v>0</v>
      </c>
      <c r="R69" s="176"/>
      <c r="S69" s="176" t="s">
        <v>221</v>
      </c>
      <c r="T69" s="177" t="s">
        <v>221</v>
      </c>
      <c r="U69" s="157">
        <v>0</v>
      </c>
      <c r="V69" s="157">
        <f>ROUND(E69*U69,2)</f>
        <v>0</v>
      </c>
      <c r="W69" s="157"/>
      <c r="X69" s="157" t="s">
        <v>168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577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2" t="s">
        <v>612</v>
      </c>
      <c r="D70" s="243"/>
      <c r="E70" s="243"/>
      <c r="F70" s="243"/>
      <c r="G70" s="243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171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4"/>
      <c r="D71" s="245"/>
      <c r="E71" s="245"/>
      <c r="F71" s="245"/>
      <c r="G71" s="245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177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22</v>
      </c>
      <c r="B72" s="172" t="s">
        <v>613</v>
      </c>
      <c r="C72" s="180" t="s">
        <v>614</v>
      </c>
      <c r="D72" s="173" t="s">
        <v>261</v>
      </c>
      <c r="E72" s="174">
        <v>2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166</v>
      </c>
      <c r="T72" s="177" t="s">
        <v>167</v>
      </c>
      <c r="U72" s="157">
        <v>0</v>
      </c>
      <c r="V72" s="157">
        <f>ROUND(E72*U72,2)</f>
        <v>0</v>
      </c>
      <c r="W72" s="157"/>
      <c r="X72" s="157" t="s">
        <v>168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577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2" t="s">
        <v>615</v>
      </c>
      <c r="D73" s="243"/>
      <c r="E73" s="243"/>
      <c r="F73" s="243"/>
      <c r="G73" s="243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171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4"/>
      <c r="D74" s="245"/>
      <c r="E74" s="245"/>
      <c r="F74" s="245"/>
      <c r="G74" s="245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177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1">
        <v>23</v>
      </c>
      <c r="B75" s="172" t="s">
        <v>616</v>
      </c>
      <c r="C75" s="180" t="s">
        <v>617</v>
      </c>
      <c r="D75" s="173" t="s">
        <v>261</v>
      </c>
      <c r="E75" s="174">
        <v>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6"/>
      <c r="S75" s="176" t="s">
        <v>221</v>
      </c>
      <c r="T75" s="177" t="s">
        <v>167</v>
      </c>
      <c r="U75" s="157">
        <v>0</v>
      </c>
      <c r="V75" s="157">
        <f>ROUND(E75*U75,2)</f>
        <v>0</v>
      </c>
      <c r="W75" s="157"/>
      <c r="X75" s="157" t="s">
        <v>168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577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2" t="s">
        <v>618</v>
      </c>
      <c r="D76" s="243"/>
      <c r="E76" s="243"/>
      <c r="F76" s="243"/>
      <c r="G76" s="243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171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4"/>
      <c r="D77" s="245"/>
      <c r="E77" s="245"/>
      <c r="F77" s="245"/>
      <c r="G77" s="245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177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24</v>
      </c>
      <c r="B78" s="172" t="s">
        <v>619</v>
      </c>
      <c r="C78" s="180" t="s">
        <v>620</v>
      </c>
      <c r="D78" s="173" t="s">
        <v>261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221</v>
      </c>
      <c r="T78" s="177" t="s">
        <v>167</v>
      </c>
      <c r="U78" s="157">
        <v>0</v>
      </c>
      <c r="V78" s="157">
        <f>ROUND(E78*U78,2)</f>
        <v>0</v>
      </c>
      <c r="W78" s="157"/>
      <c r="X78" s="157" t="s">
        <v>168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577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2" t="s">
        <v>621</v>
      </c>
      <c r="D79" s="243"/>
      <c r="E79" s="243"/>
      <c r="F79" s="243"/>
      <c r="G79" s="243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171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4"/>
      <c r="D80" s="245"/>
      <c r="E80" s="245"/>
      <c r="F80" s="245"/>
      <c r="G80" s="245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177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25</v>
      </c>
      <c r="B81" s="172" t="s">
        <v>622</v>
      </c>
      <c r="C81" s="180" t="s">
        <v>623</v>
      </c>
      <c r="D81" s="173" t="s">
        <v>261</v>
      </c>
      <c r="E81" s="174">
        <v>9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0</v>
      </c>
      <c r="O81" s="174">
        <f>ROUND(E81*N81,2)</f>
        <v>0</v>
      </c>
      <c r="P81" s="174">
        <v>0</v>
      </c>
      <c r="Q81" s="174">
        <f>ROUND(E81*P81,2)</f>
        <v>0</v>
      </c>
      <c r="R81" s="176"/>
      <c r="S81" s="176" t="s">
        <v>624</v>
      </c>
      <c r="T81" s="177" t="s">
        <v>624</v>
      </c>
      <c r="U81" s="157">
        <v>0</v>
      </c>
      <c r="V81" s="157">
        <f>ROUND(E81*U81,2)</f>
        <v>0</v>
      </c>
      <c r="W81" s="157"/>
      <c r="X81" s="157" t="s">
        <v>168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577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1" t="s">
        <v>625</v>
      </c>
      <c r="D82" s="161"/>
      <c r="E82" s="162">
        <v>6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176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1" t="s">
        <v>626</v>
      </c>
      <c r="D83" s="161"/>
      <c r="E83" s="162">
        <v>3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176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4"/>
      <c r="D84" s="245"/>
      <c r="E84" s="245"/>
      <c r="F84" s="245"/>
      <c r="G84" s="245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177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26</v>
      </c>
      <c r="B85" s="172" t="s">
        <v>627</v>
      </c>
      <c r="C85" s="180" t="s">
        <v>628</v>
      </c>
      <c r="D85" s="173" t="s">
        <v>309</v>
      </c>
      <c r="E85" s="174">
        <v>30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6.0000000000000002E-5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221</v>
      </c>
      <c r="T85" s="177" t="s">
        <v>221</v>
      </c>
      <c r="U85" s="157">
        <v>0</v>
      </c>
      <c r="V85" s="157">
        <f>ROUND(E85*U85,2)</f>
        <v>0</v>
      </c>
      <c r="W85" s="157"/>
      <c r="X85" s="157" t="s">
        <v>168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577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2" t="s">
        <v>596</v>
      </c>
      <c r="D86" s="243"/>
      <c r="E86" s="243"/>
      <c r="F86" s="243"/>
      <c r="G86" s="243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171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4"/>
      <c r="D87" s="245"/>
      <c r="E87" s="245"/>
      <c r="F87" s="245"/>
      <c r="G87" s="245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177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27</v>
      </c>
      <c r="B88" s="172" t="s">
        <v>629</v>
      </c>
      <c r="C88" s="180" t="s">
        <v>630</v>
      </c>
      <c r="D88" s="173" t="s">
        <v>309</v>
      </c>
      <c r="E88" s="174">
        <v>103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2.7999999999999998E-4</v>
      </c>
      <c r="O88" s="174">
        <f>ROUND(E88*N88,2)</f>
        <v>0.03</v>
      </c>
      <c r="P88" s="174">
        <v>0</v>
      </c>
      <c r="Q88" s="174">
        <f>ROUND(E88*P88,2)</f>
        <v>0</v>
      </c>
      <c r="R88" s="176"/>
      <c r="S88" s="176" t="s">
        <v>221</v>
      </c>
      <c r="T88" s="177" t="s">
        <v>221</v>
      </c>
      <c r="U88" s="157">
        <v>0</v>
      </c>
      <c r="V88" s="157">
        <f>ROUND(E88*U88,2)</f>
        <v>0</v>
      </c>
      <c r="W88" s="157"/>
      <c r="X88" s="157" t="s">
        <v>168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577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2" t="s">
        <v>596</v>
      </c>
      <c r="D89" s="243"/>
      <c r="E89" s="243"/>
      <c r="F89" s="243"/>
      <c r="G89" s="243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171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1" t="s">
        <v>631</v>
      </c>
      <c r="D90" s="161"/>
      <c r="E90" s="162">
        <v>85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176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1" t="s">
        <v>632</v>
      </c>
      <c r="D91" s="161"/>
      <c r="E91" s="162">
        <v>18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176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4"/>
      <c r="D92" s="245"/>
      <c r="E92" s="245"/>
      <c r="F92" s="245"/>
      <c r="G92" s="245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177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28</v>
      </c>
      <c r="B93" s="172" t="s">
        <v>633</v>
      </c>
      <c r="C93" s="180" t="s">
        <v>634</v>
      </c>
      <c r="D93" s="173" t="s">
        <v>635</v>
      </c>
      <c r="E93" s="174">
        <v>18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0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166</v>
      </c>
      <c r="T93" s="177" t="s">
        <v>167</v>
      </c>
      <c r="U93" s="157">
        <v>0</v>
      </c>
      <c r="V93" s="157">
        <f>ROUND(E93*U93,2)</f>
        <v>0</v>
      </c>
      <c r="W93" s="157"/>
      <c r="X93" s="157" t="s">
        <v>168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577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2" t="s">
        <v>636</v>
      </c>
      <c r="D94" s="243"/>
      <c r="E94" s="243"/>
      <c r="F94" s="243"/>
      <c r="G94" s="243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171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4"/>
      <c r="D95" s="245"/>
      <c r="E95" s="245"/>
      <c r="F95" s="245"/>
      <c r="G95" s="245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177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1">
        <v>29</v>
      </c>
      <c r="B96" s="172" t="s">
        <v>637</v>
      </c>
      <c r="C96" s="180" t="s">
        <v>638</v>
      </c>
      <c r="D96" s="173" t="s">
        <v>309</v>
      </c>
      <c r="E96" s="174">
        <v>75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1.7000000000000001E-4</v>
      </c>
      <c r="O96" s="174">
        <f>ROUND(E96*N96,2)</f>
        <v>0.01</v>
      </c>
      <c r="P96" s="174">
        <v>0</v>
      </c>
      <c r="Q96" s="174">
        <f>ROUND(E96*P96,2)</f>
        <v>0</v>
      </c>
      <c r="R96" s="176"/>
      <c r="S96" s="176" t="s">
        <v>639</v>
      </c>
      <c r="T96" s="177" t="s">
        <v>639</v>
      </c>
      <c r="U96" s="157">
        <v>0</v>
      </c>
      <c r="V96" s="157">
        <f>ROUND(E96*U96,2)</f>
        <v>0</v>
      </c>
      <c r="W96" s="157"/>
      <c r="X96" s="157" t="s">
        <v>168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577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5"/>
      <c r="D97" s="256"/>
      <c r="E97" s="256"/>
      <c r="F97" s="256"/>
      <c r="G97" s="256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177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30</v>
      </c>
      <c r="B98" s="172" t="s">
        <v>640</v>
      </c>
      <c r="C98" s="180" t="s">
        <v>641</v>
      </c>
      <c r="D98" s="173" t="s">
        <v>309</v>
      </c>
      <c r="E98" s="174">
        <v>80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2.3000000000000001E-4</v>
      </c>
      <c r="O98" s="174">
        <f>ROUND(E98*N98,2)</f>
        <v>0.02</v>
      </c>
      <c r="P98" s="174">
        <v>0</v>
      </c>
      <c r="Q98" s="174">
        <f>ROUND(E98*P98,2)</f>
        <v>0</v>
      </c>
      <c r="R98" s="176"/>
      <c r="S98" s="176" t="s">
        <v>639</v>
      </c>
      <c r="T98" s="177" t="s">
        <v>639</v>
      </c>
      <c r="U98" s="157">
        <v>0</v>
      </c>
      <c r="V98" s="157">
        <f>ROUND(E98*U98,2)</f>
        <v>0</v>
      </c>
      <c r="W98" s="157"/>
      <c r="X98" s="157" t="s">
        <v>168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577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55"/>
      <c r="D99" s="256"/>
      <c r="E99" s="256"/>
      <c r="F99" s="256"/>
      <c r="G99" s="256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177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31</v>
      </c>
      <c r="B100" s="172" t="s">
        <v>642</v>
      </c>
      <c r="C100" s="180" t="s">
        <v>643</v>
      </c>
      <c r="D100" s="173" t="s">
        <v>309</v>
      </c>
      <c r="E100" s="174">
        <v>18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1.1999999999999999E-3</v>
      </c>
      <c r="O100" s="174">
        <f>ROUND(E100*N100,2)</f>
        <v>0.02</v>
      </c>
      <c r="P100" s="174">
        <v>0</v>
      </c>
      <c r="Q100" s="174">
        <f>ROUND(E100*P100,2)</f>
        <v>0</v>
      </c>
      <c r="R100" s="176"/>
      <c r="S100" s="176" t="s">
        <v>221</v>
      </c>
      <c r="T100" s="177" t="s">
        <v>221</v>
      </c>
      <c r="U100" s="157">
        <v>0</v>
      </c>
      <c r="V100" s="157">
        <f>ROUND(E100*U100,2)</f>
        <v>0</v>
      </c>
      <c r="W100" s="157"/>
      <c r="X100" s="157" t="s">
        <v>168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577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5"/>
      <c r="D101" s="256"/>
      <c r="E101" s="256"/>
      <c r="F101" s="256"/>
      <c r="G101" s="256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177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32</v>
      </c>
      <c r="B102" s="172" t="s">
        <v>644</v>
      </c>
      <c r="C102" s="180" t="s">
        <v>645</v>
      </c>
      <c r="D102" s="173" t="s">
        <v>309</v>
      </c>
      <c r="E102" s="174">
        <v>85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0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166</v>
      </c>
      <c r="T102" s="177" t="s">
        <v>167</v>
      </c>
      <c r="U102" s="157">
        <v>0</v>
      </c>
      <c r="V102" s="157">
        <f>ROUND(E102*U102,2)</f>
        <v>0</v>
      </c>
      <c r="W102" s="157"/>
      <c r="X102" s="157" t="s">
        <v>168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577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5"/>
      <c r="D103" s="256"/>
      <c r="E103" s="256"/>
      <c r="F103" s="256"/>
      <c r="G103" s="256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177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33</v>
      </c>
      <c r="B104" s="172" t="s">
        <v>646</v>
      </c>
      <c r="C104" s="180" t="s">
        <v>647</v>
      </c>
      <c r="D104" s="173" t="s">
        <v>648</v>
      </c>
      <c r="E104" s="174">
        <v>3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166</v>
      </c>
      <c r="T104" s="177" t="s">
        <v>167</v>
      </c>
      <c r="U104" s="157">
        <v>0</v>
      </c>
      <c r="V104" s="157">
        <f>ROUND(E104*U104,2)</f>
        <v>0</v>
      </c>
      <c r="W104" s="157"/>
      <c r="X104" s="157" t="s">
        <v>168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577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2" t="s">
        <v>649</v>
      </c>
      <c r="D105" s="243"/>
      <c r="E105" s="243"/>
      <c r="F105" s="243"/>
      <c r="G105" s="243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171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4"/>
      <c r="D106" s="245"/>
      <c r="E106" s="245"/>
      <c r="F106" s="245"/>
      <c r="G106" s="245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177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1">
        <v>34</v>
      </c>
      <c r="B107" s="172" t="s">
        <v>650</v>
      </c>
      <c r="C107" s="180" t="s">
        <v>651</v>
      </c>
      <c r="D107" s="173" t="s">
        <v>309</v>
      </c>
      <c r="E107" s="174">
        <v>85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1.6299999999999999E-3</v>
      </c>
      <c r="O107" s="174">
        <f>ROUND(E107*N107,2)</f>
        <v>0.14000000000000001</v>
      </c>
      <c r="P107" s="174">
        <v>0</v>
      </c>
      <c r="Q107" s="174">
        <f>ROUND(E107*P107,2)</f>
        <v>0</v>
      </c>
      <c r="R107" s="176" t="s">
        <v>426</v>
      </c>
      <c r="S107" s="176" t="s">
        <v>221</v>
      </c>
      <c r="T107" s="177" t="s">
        <v>221</v>
      </c>
      <c r="U107" s="157">
        <v>0</v>
      </c>
      <c r="V107" s="157">
        <f>ROUND(E107*U107,2)</f>
        <v>0</v>
      </c>
      <c r="W107" s="157"/>
      <c r="X107" s="157" t="s">
        <v>428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652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55"/>
      <c r="D108" s="256"/>
      <c r="E108" s="256"/>
      <c r="F108" s="256"/>
      <c r="G108" s="256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177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1">
        <v>35</v>
      </c>
      <c r="B109" s="172" t="s">
        <v>653</v>
      </c>
      <c r="C109" s="180" t="s">
        <v>654</v>
      </c>
      <c r="D109" s="173" t="s">
        <v>261</v>
      </c>
      <c r="E109" s="174">
        <v>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1.5E-3</v>
      </c>
      <c r="O109" s="174">
        <f>ROUND(E109*N109,2)</f>
        <v>0</v>
      </c>
      <c r="P109" s="174">
        <v>0</v>
      </c>
      <c r="Q109" s="174">
        <f>ROUND(E109*P109,2)</f>
        <v>0</v>
      </c>
      <c r="R109" s="176"/>
      <c r="S109" s="176" t="s">
        <v>166</v>
      </c>
      <c r="T109" s="177" t="s">
        <v>167</v>
      </c>
      <c r="U109" s="157">
        <v>0</v>
      </c>
      <c r="V109" s="157">
        <f>ROUND(E109*U109,2)</f>
        <v>0</v>
      </c>
      <c r="W109" s="157"/>
      <c r="X109" s="157" t="s">
        <v>428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652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2" t="s">
        <v>655</v>
      </c>
      <c r="D110" s="243"/>
      <c r="E110" s="243"/>
      <c r="F110" s="243"/>
      <c r="G110" s="243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171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4"/>
      <c r="D111" s="245"/>
      <c r="E111" s="245"/>
      <c r="F111" s="245"/>
      <c r="G111" s="245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177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36</v>
      </c>
      <c r="B112" s="172" t="s">
        <v>656</v>
      </c>
      <c r="C112" s="180" t="s">
        <v>657</v>
      </c>
      <c r="D112" s="173" t="s">
        <v>261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1.8000000000000001E-4</v>
      </c>
      <c r="O112" s="174">
        <f>ROUND(E112*N112,2)</f>
        <v>0</v>
      </c>
      <c r="P112" s="174">
        <v>0</v>
      </c>
      <c r="Q112" s="174">
        <f>ROUND(E112*P112,2)</f>
        <v>0</v>
      </c>
      <c r="R112" s="176" t="s">
        <v>426</v>
      </c>
      <c r="S112" s="176" t="s">
        <v>221</v>
      </c>
      <c r="T112" s="177" t="s">
        <v>221</v>
      </c>
      <c r="U112" s="157">
        <v>0</v>
      </c>
      <c r="V112" s="157">
        <f>ROUND(E112*U112,2)</f>
        <v>0</v>
      </c>
      <c r="W112" s="157"/>
      <c r="X112" s="157" t="s">
        <v>428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652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55"/>
      <c r="D113" s="256"/>
      <c r="E113" s="256"/>
      <c r="F113" s="256"/>
      <c r="G113" s="256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177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37</v>
      </c>
      <c r="B114" s="172" t="s">
        <v>658</v>
      </c>
      <c r="C114" s="180" t="s">
        <v>659</v>
      </c>
      <c r="D114" s="173" t="s">
        <v>261</v>
      </c>
      <c r="E114" s="174">
        <v>12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</v>
      </c>
      <c r="O114" s="174">
        <f>ROUND(E114*N114,2)</f>
        <v>0</v>
      </c>
      <c r="P114" s="174">
        <v>0</v>
      </c>
      <c r="Q114" s="174">
        <f>ROUND(E114*P114,2)</f>
        <v>0</v>
      </c>
      <c r="R114" s="176" t="s">
        <v>426</v>
      </c>
      <c r="S114" s="176" t="s">
        <v>221</v>
      </c>
      <c r="T114" s="177" t="s">
        <v>221</v>
      </c>
      <c r="U114" s="157">
        <v>0</v>
      </c>
      <c r="V114" s="157">
        <f>ROUND(E114*U114,2)</f>
        <v>0</v>
      </c>
      <c r="W114" s="157"/>
      <c r="X114" s="157" t="s">
        <v>428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652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55"/>
      <c r="D115" s="256"/>
      <c r="E115" s="256"/>
      <c r="F115" s="256"/>
      <c r="G115" s="256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177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38</v>
      </c>
      <c r="B116" s="172" t="s">
        <v>660</v>
      </c>
      <c r="C116" s="180" t="s">
        <v>661</v>
      </c>
      <c r="D116" s="173" t="s">
        <v>261</v>
      </c>
      <c r="E116" s="174">
        <v>12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0</v>
      </c>
      <c r="O116" s="174">
        <f>ROUND(E116*N116,2)</f>
        <v>0</v>
      </c>
      <c r="P116" s="174">
        <v>0</v>
      </c>
      <c r="Q116" s="174">
        <f>ROUND(E116*P116,2)</f>
        <v>0</v>
      </c>
      <c r="R116" s="176" t="s">
        <v>426</v>
      </c>
      <c r="S116" s="176" t="s">
        <v>221</v>
      </c>
      <c r="T116" s="177" t="s">
        <v>221</v>
      </c>
      <c r="U116" s="157">
        <v>0</v>
      </c>
      <c r="V116" s="157">
        <f>ROUND(E116*U116,2)</f>
        <v>0</v>
      </c>
      <c r="W116" s="157"/>
      <c r="X116" s="157" t="s">
        <v>428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652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55"/>
      <c r="D117" s="256"/>
      <c r="E117" s="256"/>
      <c r="F117" s="256"/>
      <c r="G117" s="256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177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39</v>
      </c>
      <c r="B118" s="172" t="s">
        <v>662</v>
      </c>
      <c r="C118" s="180" t="s">
        <v>663</v>
      </c>
      <c r="D118" s="173" t="s">
        <v>261</v>
      </c>
      <c r="E118" s="174">
        <v>10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0</v>
      </c>
      <c r="O118" s="174">
        <f>ROUND(E118*N118,2)</f>
        <v>0</v>
      </c>
      <c r="P118" s="174">
        <v>0</v>
      </c>
      <c r="Q118" s="174">
        <f>ROUND(E118*P118,2)</f>
        <v>0</v>
      </c>
      <c r="R118" s="176" t="s">
        <v>426</v>
      </c>
      <c r="S118" s="176" t="s">
        <v>221</v>
      </c>
      <c r="T118" s="177" t="s">
        <v>221</v>
      </c>
      <c r="U118" s="157">
        <v>0</v>
      </c>
      <c r="V118" s="157">
        <f>ROUND(E118*U118,2)</f>
        <v>0</v>
      </c>
      <c r="W118" s="157"/>
      <c r="X118" s="157" t="s">
        <v>428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652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55"/>
      <c r="D119" s="256"/>
      <c r="E119" s="256"/>
      <c r="F119" s="256"/>
      <c r="G119" s="256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177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1">
        <v>40</v>
      </c>
      <c r="B120" s="172" t="s">
        <v>664</v>
      </c>
      <c r="C120" s="180" t="s">
        <v>665</v>
      </c>
      <c r="D120" s="173" t="s">
        <v>309</v>
      </c>
      <c r="E120" s="174">
        <v>28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1.1E-4</v>
      </c>
      <c r="O120" s="174">
        <f>ROUND(E120*N120,2)</f>
        <v>0</v>
      </c>
      <c r="P120" s="174">
        <v>0</v>
      </c>
      <c r="Q120" s="174">
        <f>ROUND(E120*P120,2)</f>
        <v>0</v>
      </c>
      <c r="R120" s="176" t="s">
        <v>426</v>
      </c>
      <c r="S120" s="176" t="s">
        <v>221</v>
      </c>
      <c r="T120" s="177" t="s">
        <v>221</v>
      </c>
      <c r="U120" s="157">
        <v>0</v>
      </c>
      <c r="V120" s="157">
        <f>ROUND(E120*U120,2)</f>
        <v>0</v>
      </c>
      <c r="W120" s="157"/>
      <c r="X120" s="157" t="s">
        <v>428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652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2" t="s">
        <v>666</v>
      </c>
      <c r="D121" s="243"/>
      <c r="E121" s="243"/>
      <c r="F121" s="243"/>
      <c r="G121" s="243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171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4"/>
      <c r="D122" s="245"/>
      <c r="E122" s="245"/>
      <c r="F122" s="245"/>
      <c r="G122" s="245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177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1">
        <v>41</v>
      </c>
      <c r="B123" s="172" t="s">
        <v>667</v>
      </c>
      <c r="C123" s="180" t="s">
        <v>668</v>
      </c>
      <c r="D123" s="173" t="s">
        <v>309</v>
      </c>
      <c r="E123" s="174">
        <v>15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2.4000000000000001E-4</v>
      </c>
      <c r="O123" s="174">
        <f>ROUND(E123*N123,2)</f>
        <v>0</v>
      </c>
      <c r="P123" s="174">
        <v>0</v>
      </c>
      <c r="Q123" s="174">
        <f>ROUND(E123*P123,2)</f>
        <v>0</v>
      </c>
      <c r="R123" s="176" t="s">
        <v>426</v>
      </c>
      <c r="S123" s="176" t="s">
        <v>221</v>
      </c>
      <c r="T123" s="177" t="s">
        <v>221</v>
      </c>
      <c r="U123" s="157">
        <v>0</v>
      </c>
      <c r="V123" s="157">
        <f>ROUND(E123*U123,2)</f>
        <v>0</v>
      </c>
      <c r="W123" s="157"/>
      <c r="X123" s="157" t="s">
        <v>428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652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42" t="s">
        <v>666</v>
      </c>
      <c r="D124" s="243"/>
      <c r="E124" s="243"/>
      <c r="F124" s="243"/>
      <c r="G124" s="243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171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4"/>
      <c r="D125" s="245"/>
      <c r="E125" s="245"/>
      <c r="F125" s="245"/>
      <c r="G125" s="245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177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1">
        <v>42</v>
      </c>
      <c r="B126" s="172" t="s">
        <v>669</v>
      </c>
      <c r="C126" s="180" t="s">
        <v>670</v>
      </c>
      <c r="D126" s="173" t="s">
        <v>261</v>
      </c>
      <c r="E126" s="174">
        <v>20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/>
      <c r="S126" s="176" t="s">
        <v>166</v>
      </c>
      <c r="T126" s="177" t="s">
        <v>167</v>
      </c>
      <c r="U126" s="157">
        <v>0</v>
      </c>
      <c r="V126" s="157">
        <f>ROUND(E126*U126,2)</f>
        <v>0</v>
      </c>
      <c r="W126" s="157"/>
      <c r="X126" s="157" t="s">
        <v>428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652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2" t="s">
        <v>671</v>
      </c>
      <c r="D127" s="243"/>
      <c r="E127" s="243"/>
      <c r="F127" s="243"/>
      <c r="G127" s="243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171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4"/>
      <c r="D128" s="245"/>
      <c r="E128" s="245"/>
      <c r="F128" s="245"/>
      <c r="G128" s="245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177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1">
        <v>43</v>
      </c>
      <c r="B129" s="172" t="s">
        <v>672</v>
      </c>
      <c r="C129" s="180" t="s">
        <v>673</v>
      </c>
      <c r="D129" s="173" t="s">
        <v>261</v>
      </c>
      <c r="E129" s="174">
        <v>18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0</v>
      </c>
      <c r="O129" s="174">
        <f>ROUND(E129*N129,2)</f>
        <v>0</v>
      </c>
      <c r="P129" s="174">
        <v>0</v>
      </c>
      <c r="Q129" s="174">
        <f>ROUND(E129*P129,2)</f>
        <v>0</v>
      </c>
      <c r="R129" s="176"/>
      <c r="S129" s="176" t="s">
        <v>166</v>
      </c>
      <c r="T129" s="177" t="s">
        <v>167</v>
      </c>
      <c r="U129" s="157">
        <v>0</v>
      </c>
      <c r="V129" s="157">
        <f>ROUND(E129*U129,2)</f>
        <v>0</v>
      </c>
      <c r="W129" s="157"/>
      <c r="X129" s="157" t="s">
        <v>428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652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42" t="s">
        <v>671</v>
      </c>
      <c r="D130" s="243"/>
      <c r="E130" s="243"/>
      <c r="F130" s="243"/>
      <c r="G130" s="243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171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4"/>
      <c r="D131" s="245"/>
      <c r="E131" s="245"/>
      <c r="F131" s="245"/>
      <c r="G131" s="245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177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44</v>
      </c>
      <c r="B132" s="172" t="s">
        <v>674</v>
      </c>
      <c r="C132" s="180" t="s">
        <v>675</v>
      </c>
      <c r="D132" s="173" t="s">
        <v>261</v>
      </c>
      <c r="E132" s="174">
        <v>6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166</v>
      </c>
      <c r="T132" s="177" t="s">
        <v>167</v>
      </c>
      <c r="U132" s="157">
        <v>0</v>
      </c>
      <c r="V132" s="157">
        <f>ROUND(E132*U132,2)</f>
        <v>0</v>
      </c>
      <c r="W132" s="157"/>
      <c r="X132" s="157" t="s">
        <v>428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491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2" t="s">
        <v>676</v>
      </c>
      <c r="D133" s="243"/>
      <c r="E133" s="243"/>
      <c r="F133" s="243"/>
      <c r="G133" s="243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171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44"/>
      <c r="D134" s="245"/>
      <c r="E134" s="245"/>
      <c r="F134" s="245"/>
      <c r="G134" s="245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177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1">
        <v>45</v>
      </c>
      <c r="B135" s="172" t="s">
        <v>677</v>
      </c>
      <c r="C135" s="180" t="s">
        <v>678</v>
      </c>
      <c r="D135" s="173" t="s">
        <v>261</v>
      </c>
      <c r="E135" s="174">
        <v>3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6"/>
      <c r="S135" s="176" t="s">
        <v>166</v>
      </c>
      <c r="T135" s="177" t="s">
        <v>167</v>
      </c>
      <c r="U135" s="157">
        <v>0</v>
      </c>
      <c r="V135" s="157">
        <f>ROUND(E135*U135,2)</f>
        <v>0</v>
      </c>
      <c r="W135" s="157"/>
      <c r="X135" s="157" t="s">
        <v>428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491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2" t="s">
        <v>676</v>
      </c>
      <c r="D136" s="243"/>
      <c r="E136" s="243"/>
      <c r="F136" s="243"/>
      <c r="G136" s="243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171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44"/>
      <c r="D137" s="245"/>
      <c r="E137" s="245"/>
      <c r="F137" s="245"/>
      <c r="G137" s="245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177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46</v>
      </c>
      <c r="B138" s="172" t="s">
        <v>679</v>
      </c>
      <c r="C138" s="180" t="s">
        <v>680</v>
      </c>
      <c r="D138" s="173" t="s">
        <v>261</v>
      </c>
      <c r="E138" s="174">
        <v>1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5.0000000000000001E-4</v>
      </c>
      <c r="O138" s="174">
        <f>ROUND(E138*N138,2)</f>
        <v>0</v>
      </c>
      <c r="P138" s="174">
        <v>0</v>
      </c>
      <c r="Q138" s="174">
        <f>ROUND(E138*P138,2)</f>
        <v>0</v>
      </c>
      <c r="R138" s="176" t="s">
        <v>426</v>
      </c>
      <c r="S138" s="176" t="s">
        <v>221</v>
      </c>
      <c r="T138" s="177" t="s">
        <v>221</v>
      </c>
      <c r="U138" s="157">
        <v>0</v>
      </c>
      <c r="V138" s="157">
        <f>ROUND(E138*U138,2)</f>
        <v>0</v>
      </c>
      <c r="W138" s="157"/>
      <c r="X138" s="157" t="s">
        <v>428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652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42" t="s">
        <v>609</v>
      </c>
      <c r="D139" s="243"/>
      <c r="E139" s="243"/>
      <c r="F139" s="243"/>
      <c r="G139" s="243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171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4"/>
      <c r="D140" s="245"/>
      <c r="E140" s="245"/>
      <c r="F140" s="245"/>
      <c r="G140" s="245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177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1">
        <v>47</v>
      </c>
      <c r="B141" s="172" t="s">
        <v>681</v>
      </c>
      <c r="C141" s="180" t="s">
        <v>682</v>
      </c>
      <c r="D141" s="173" t="s">
        <v>261</v>
      </c>
      <c r="E141" s="174">
        <v>2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1.2999999999999999E-4</v>
      </c>
      <c r="O141" s="174">
        <f>ROUND(E141*N141,2)</f>
        <v>0</v>
      </c>
      <c r="P141" s="174">
        <v>0</v>
      </c>
      <c r="Q141" s="174">
        <f>ROUND(E141*P141,2)</f>
        <v>0</v>
      </c>
      <c r="R141" s="176"/>
      <c r="S141" s="176" t="s">
        <v>166</v>
      </c>
      <c r="T141" s="177" t="s">
        <v>167</v>
      </c>
      <c r="U141" s="157">
        <v>0</v>
      </c>
      <c r="V141" s="157">
        <f>ROUND(E141*U141,2)</f>
        <v>0</v>
      </c>
      <c r="W141" s="157"/>
      <c r="X141" s="157" t="s">
        <v>428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652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2" t="s">
        <v>612</v>
      </c>
      <c r="D142" s="243"/>
      <c r="E142" s="243"/>
      <c r="F142" s="243"/>
      <c r="G142" s="243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171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4"/>
      <c r="D143" s="245"/>
      <c r="E143" s="245"/>
      <c r="F143" s="245"/>
      <c r="G143" s="245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177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48</v>
      </c>
      <c r="B144" s="172" t="s">
        <v>683</v>
      </c>
      <c r="C144" s="180" t="s">
        <v>684</v>
      </c>
      <c r="D144" s="173" t="s">
        <v>261</v>
      </c>
      <c r="E144" s="174">
        <v>1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3.2000000000000001E-2</v>
      </c>
      <c r="O144" s="174">
        <f>ROUND(E144*N144,2)</f>
        <v>0.03</v>
      </c>
      <c r="P144" s="174">
        <v>0</v>
      </c>
      <c r="Q144" s="174">
        <f>ROUND(E144*P144,2)</f>
        <v>0</v>
      </c>
      <c r="R144" s="176"/>
      <c r="S144" s="176" t="s">
        <v>166</v>
      </c>
      <c r="T144" s="177" t="s">
        <v>167</v>
      </c>
      <c r="U144" s="157">
        <v>0</v>
      </c>
      <c r="V144" s="157">
        <f>ROUND(E144*U144,2)</f>
        <v>0</v>
      </c>
      <c r="W144" s="157"/>
      <c r="X144" s="157" t="s">
        <v>428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652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55"/>
      <c r="D145" s="256"/>
      <c r="E145" s="256"/>
      <c r="F145" s="256"/>
      <c r="G145" s="256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177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1">
        <v>49</v>
      </c>
      <c r="B146" s="172" t="s">
        <v>685</v>
      </c>
      <c r="C146" s="180" t="s">
        <v>686</v>
      </c>
      <c r="D146" s="173" t="s">
        <v>261</v>
      </c>
      <c r="E146" s="174">
        <v>1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2.8000000000000001E-2</v>
      </c>
      <c r="O146" s="174">
        <f>ROUND(E146*N146,2)</f>
        <v>0.03</v>
      </c>
      <c r="P146" s="174">
        <v>0</v>
      </c>
      <c r="Q146" s="174">
        <f>ROUND(E146*P146,2)</f>
        <v>0</v>
      </c>
      <c r="R146" s="176"/>
      <c r="S146" s="176" t="s">
        <v>166</v>
      </c>
      <c r="T146" s="177" t="s">
        <v>167</v>
      </c>
      <c r="U146" s="157">
        <v>0</v>
      </c>
      <c r="V146" s="157">
        <f>ROUND(E146*U146,2)</f>
        <v>0</v>
      </c>
      <c r="W146" s="157"/>
      <c r="X146" s="157" t="s">
        <v>428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652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55"/>
      <c r="D147" s="256"/>
      <c r="E147" s="256"/>
      <c r="F147" s="256"/>
      <c r="G147" s="256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177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1">
        <v>50</v>
      </c>
      <c r="B148" s="172" t="s">
        <v>687</v>
      </c>
      <c r="C148" s="180" t="s">
        <v>688</v>
      </c>
      <c r="D148" s="173" t="s">
        <v>309</v>
      </c>
      <c r="E148" s="174">
        <v>15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4">
        <v>1.2999999999999999E-3</v>
      </c>
      <c r="O148" s="174">
        <f>ROUND(E148*N148,2)</f>
        <v>0.02</v>
      </c>
      <c r="P148" s="174">
        <v>0</v>
      </c>
      <c r="Q148" s="174">
        <f>ROUND(E148*P148,2)</f>
        <v>0</v>
      </c>
      <c r="R148" s="176"/>
      <c r="S148" s="176" t="s">
        <v>166</v>
      </c>
      <c r="T148" s="177" t="s">
        <v>167</v>
      </c>
      <c r="U148" s="157">
        <v>0</v>
      </c>
      <c r="V148" s="157">
        <f>ROUND(E148*U148,2)</f>
        <v>0</v>
      </c>
      <c r="W148" s="157"/>
      <c r="X148" s="157" t="s">
        <v>428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491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42" t="s">
        <v>586</v>
      </c>
      <c r="D149" s="243"/>
      <c r="E149" s="243"/>
      <c r="F149" s="243"/>
      <c r="G149" s="243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171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6" t="s">
        <v>689</v>
      </c>
      <c r="D150" s="247"/>
      <c r="E150" s="247"/>
      <c r="F150" s="247"/>
      <c r="G150" s="24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171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4"/>
      <c r="D151" s="245"/>
      <c r="E151" s="245"/>
      <c r="F151" s="245"/>
      <c r="G151" s="245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177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">
      <c r="A152" s="164" t="s">
        <v>161</v>
      </c>
      <c r="B152" s="165" t="s">
        <v>130</v>
      </c>
      <c r="C152" s="179" t="s">
        <v>131</v>
      </c>
      <c r="D152" s="166"/>
      <c r="E152" s="167"/>
      <c r="F152" s="168"/>
      <c r="G152" s="168">
        <f>SUMIF(AG153:AG168,"&lt;&gt;NOR",G153:G168)</f>
        <v>0</v>
      </c>
      <c r="H152" s="168"/>
      <c r="I152" s="168">
        <f>SUM(I153:I168)</f>
        <v>0</v>
      </c>
      <c r="J152" s="168"/>
      <c r="K152" s="168">
        <f>SUM(K153:K168)</f>
        <v>0</v>
      </c>
      <c r="L152" s="168"/>
      <c r="M152" s="168">
        <f>SUM(M153:M168)</f>
        <v>0</v>
      </c>
      <c r="N152" s="167"/>
      <c r="O152" s="167">
        <f>SUM(O153:O168)</f>
        <v>0</v>
      </c>
      <c r="P152" s="167"/>
      <c r="Q152" s="167">
        <f>SUM(Q153:Q168)</f>
        <v>0</v>
      </c>
      <c r="R152" s="168"/>
      <c r="S152" s="168"/>
      <c r="T152" s="169"/>
      <c r="U152" s="163"/>
      <c r="V152" s="163">
        <f>SUM(V153:V168)</f>
        <v>0</v>
      </c>
      <c r="W152" s="163"/>
      <c r="X152" s="163"/>
      <c r="AG152" t="s">
        <v>162</v>
      </c>
    </row>
    <row r="153" spans="1:60" outlineLevel="1" x14ac:dyDescent="0.2">
      <c r="A153" s="171">
        <v>51</v>
      </c>
      <c r="B153" s="172" t="s">
        <v>690</v>
      </c>
      <c r="C153" s="180" t="s">
        <v>691</v>
      </c>
      <c r="D153" s="173" t="s">
        <v>255</v>
      </c>
      <c r="E153" s="174">
        <v>0.60060000000000002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0</v>
      </c>
      <c r="O153" s="174">
        <f>ROUND(E153*N153,2)</f>
        <v>0</v>
      </c>
      <c r="P153" s="174">
        <v>0</v>
      </c>
      <c r="Q153" s="174">
        <f>ROUND(E153*P153,2)</f>
        <v>0</v>
      </c>
      <c r="R153" s="176"/>
      <c r="S153" s="176" t="s">
        <v>221</v>
      </c>
      <c r="T153" s="177" t="s">
        <v>221</v>
      </c>
      <c r="U153" s="157">
        <v>0</v>
      </c>
      <c r="V153" s="157">
        <f>ROUND(E153*U153,2)</f>
        <v>0</v>
      </c>
      <c r="W153" s="157"/>
      <c r="X153" s="157" t="s">
        <v>168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188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2" t="s">
        <v>692</v>
      </c>
      <c r="D154" s="243"/>
      <c r="E154" s="243"/>
      <c r="F154" s="243"/>
      <c r="G154" s="243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171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44"/>
      <c r="D155" s="245"/>
      <c r="E155" s="245"/>
      <c r="F155" s="245"/>
      <c r="G155" s="245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177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1">
        <v>52</v>
      </c>
      <c r="B156" s="172" t="s">
        <v>540</v>
      </c>
      <c r="C156" s="180" t="s">
        <v>541</v>
      </c>
      <c r="D156" s="173" t="s">
        <v>255</v>
      </c>
      <c r="E156" s="174">
        <v>0.60060000000000002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0</v>
      </c>
      <c r="O156" s="174">
        <f>ROUND(E156*N156,2)</f>
        <v>0</v>
      </c>
      <c r="P156" s="174">
        <v>0</v>
      </c>
      <c r="Q156" s="174">
        <f>ROUND(E156*P156,2)</f>
        <v>0</v>
      </c>
      <c r="R156" s="176"/>
      <c r="S156" s="176" t="s">
        <v>221</v>
      </c>
      <c r="T156" s="177" t="s">
        <v>221</v>
      </c>
      <c r="U156" s="157">
        <v>0</v>
      </c>
      <c r="V156" s="157">
        <f>ROUND(E156*U156,2)</f>
        <v>0</v>
      </c>
      <c r="W156" s="157"/>
      <c r="X156" s="157" t="s">
        <v>168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169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55"/>
      <c r="D157" s="256"/>
      <c r="E157" s="256"/>
      <c r="F157" s="256"/>
      <c r="G157" s="256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177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1">
        <v>53</v>
      </c>
      <c r="B158" s="172" t="s">
        <v>542</v>
      </c>
      <c r="C158" s="180" t="s">
        <v>543</v>
      </c>
      <c r="D158" s="173" t="s">
        <v>255</v>
      </c>
      <c r="E158" s="174">
        <v>11.411350000000001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4">
        <v>0</v>
      </c>
      <c r="O158" s="174">
        <f>ROUND(E158*N158,2)</f>
        <v>0</v>
      </c>
      <c r="P158" s="174">
        <v>0</v>
      </c>
      <c r="Q158" s="174">
        <f>ROUND(E158*P158,2)</f>
        <v>0</v>
      </c>
      <c r="R158" s="176"/>
      <c r="S158" s="176" t="s">
        <v>221</v>
      </c>
      <c r="T158" s="177" t="s">
        <v>221</v>
      </c>
      <c r="U158" s="157">
        <v>0</v>
      </c>
      <c r="V158" s="157">
        <f>ROUND(E158*U158,2)</f>
        <v>0</v>
      </c>
      <c r="W158" s="157"/>
      <c r="X158" s="157" t="s">
        <v>168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169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55"/>
      <c r="D159" s="256"/>
      <c r="E159" s="256"/>
      <c r="F159" s="256"/>
      <c r="G159" s="256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177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1">
        <v>54</v>
      </c>
      <c r="B160" s="172" t="s">
        <v>544</v>
      </c>
      <c r="C160" s="180" t="s">
        <v>545</v>
      </c>
      <c r="D160" s="173" t="s">
        <v>255</v>
      </c>
      <c r="E160" s="174">
        <v>0.60060000000000002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0</v>
      </c>
      <c r="O160" s="174">
        <f>ROUND(E160*N160,2)</f>
        <v>0</v>
      </c>
      <c r="P160" s="174">
        <v>0</v>
      </c>
      <c r="Q160" s="174">
        <f>ROUND(E160*P160,2)</f>
        <v>0</v>
      </c>
      <c r="R160" s="176"/>
      <c r="S160" s="176" t="s">
        <v>221</v>
      </c>
      <c r="T160" s="177" t="s">
        <v>221</v>
      </c>
      <c r="U160" s="157">
        <v>0</v>
      </c>
      <c r="V160" s="157">
        <f>ROUND(E160*U160,2)</f>
        <v>0</v>
      </c>
      <c r="W160" s="157"/>
      <c r="X160" s="157" t="s">
        <v>168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169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55"/>
      <c r="D161" s="256"/>
      <c r="E161" s="256"/>
      <c r="F161" s="256"/>
      <c r="G161" s="256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177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1">
        <v>55</v>
      </c>
      <c r="B162" s="172" t="s">
        <v>546</v>
      </c>
      <c r="C162" s="180" t="s">
        <v>547</v>
      </c>
      <c r="D162" s="173" t="s">
        <v>255</v>
      </c>
      <c r="E162" s="174">
        <v>3.60358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0</v>
      </c>
      <c r="O162" s="174">
        <f>ROUND(E162*N162,2)</f>
        <v>0</v>
      </c>
      <c r="P162" s="174">
        <v>0</v>
      </c>
      <c r="Q162" s="174">
        <f>ROUND(E162*P162,2)</f>
        <v>0</v>
      </c>
      <c r="R162" s="176"/>
      <c r="S162" s="176" t="s">
        <v>221</v>
      </c>
      <c r="T162" s="177" t="s">
        <v>221</v>
      </c>
      <c r="U162" s="157">
        <v>0</v>
      </c>
      <c r="V162" s="157">
        <f>ROUND(E162*U162,2)</f>
        <v>0</v>
      </c>
      <c r="W162" s="157"/>
      <c r="X162" s="157" t="s">
        <v>168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169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55"/>
      <c r="D163" s="256"/>
      <c r="E163" s="256"/>
      <c r="F163" s="256"/>
      <c r="G163" s="256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177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1">
        <v>56</v>
      </c>
      <c r="B164" s="172" t="s">
        <v>693</v>
      </c>
      <c r="C164" s="180" t="s">
        <v>694</v>
      </c>
      <c r="D164" s="173" t="s">
        <v>255</v>
      </c>
      <c r="E164" s="174">
        <v>0.60060000000000002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4">
        <v>0</v>
      </c>
      <c r="O164" s="174">
        <f>ROUND(E164*N164,2)</f>
        <v>0</v>
      </c>
      <c r="P164" s="174">
        <v>0</v>
      </c>
      <c r="Q164" s="174">
        <f>ROUND(E164*P164,2)</f>
        <v>0</v>
      </c>
      <c r="R164" s="176"/>
      <c r="S164" s="176" t="s">
        <v>221</v>
      </c>
      <c r="T164" s="177" t="s">
        <v>221</v>
      </c>
      <c r="U164" s="157">
        <v>0</v>
      </c>
      <c r="V164" s="157">
        <f>ROUND(E164*U164,2)</f>
        <v>0</v>
      </c>
      <c r="W164" s="157"/>
      <c r="X164" s="157" t="s">
        <v>168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188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42" t="s">
        <v>692</v>
      </c>
      <c r="D165" s="243"/>
      <c r="E165" s="243"/>
      <c r="F165" s="243"/>
      <c r="G165" s="243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171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44"/>
      <c r="D166" s="245"/>
      <c r="E166" s="245"/>
      <c r="F166" s="245"/>
      <c r="G166" s="245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177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1">
        <v>57</v>
      </c>
      <c r="B167" s="172" t="s">
        <v>551</v>
      </c>
      <c r="C167" s="180" t="s">
        <v>552</v>
      </c>
      <c r="D167" s="173" t="s">
        <v>255</v>
      </c>
      <c r="E167" s="174">
        <v>0.60060000000000002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4">
        <v>0</v>
      </c>
      <c r="O167" s="174">
        <f>ROUND(E167*N167,2)</f>
        <v>0</v>
      </c>
      <c r="P167" s="174">
        <v>0</v>
      </c>
      <c r="Q167" s="174">
        <f>ROUND(E167*P167,2)</f>
        <v>0</v>
      </c>
      <c r="R167" s="176"/>
      <c r="S167" s="176" t="s">
        <v>221</v>
      </c>
      <c r="T167" s="177" t="s">
        <v>221</v>
      </c>
      <c r="U167" s="157">
        <v>0</v>
      </c>
      <c r="V167" s="157">
        <f>ROUND(E167*U167,2)</f>
        <v>0</v>
      </c>
      <c r="W167" s="157"/>
      <c r="X167" s="157" t="s">
        <v>168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188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55"/>
      <c r="D168" s="256"/>
      <c r="E168" s="256"/>
      <c r="F168" s="256"/>
      <c r="G168" s="256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177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">
      <c r="A169" s="3"/>
      <c r="B169" s="4"/>
      <c r="C169" s="182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148</v>
      </c>
    </row>
    <row r="170" spans="1:60" x14ac:dyDescent="0.2">
      <c r="A170" s="150"/>
      <c r="B170" s="151" t="s">
        <v>29</v>
      </c>
      <c r="C170" s="183"/>
      <c r="D170" s="152"/>
      <c r="E170" s="153"/>
      <c r="F170" s="153"/>
      <c r="G170" s="170">
        <f>G8+G15+G31+G34+G152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190</v>
      </c>
    </row>
    <row r="171" spans="1:60" x14ac:dyDescent="0.2">
      <c r="C171" s="184"/>
      <c r="D171" s="10"/>
      <c r="AG171" t="s">
        <v>191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Dft/cwmEHNMHYSwwE91NBiuIGk/IvwbHaH0eYweswrjfo8DgoYJiQsolm9NVV9YMKQGtoEz9/gzghKCsegI4g==" saltValue="KgPbyBGLMkmlDnXlb1SQTw==" spinCount="100000" sheet="1"/>
  <mergeCells count="91">
    <mergeCell ref="C27:G27"/>
    <mergeCell ref="A1:G1"/>
    <mergeCell ref="C2:G2"/>
    <mergeCell ref="C3:G3"/>
    <mergeCell ref="C4:G4"/>
    <mergeCell ref="C11:G11"/>
    <mergeCell ref="C14:G14"/>
    <mergeCell ref="C17:G17"/>
    <mergeCell ref="C18:G18"/>
    <mergeCell ref="C20:G20"/>
    <mergeCell ref="C23:G23"/>
    <mergeCell ref="C25:G25"/>
    <mergeCell ref="C54:G54"/>
    <mergeCell ref="C30:G30"/>
    <mergeCell ref="C33:G33"/>
    <mergeCell ref="C36:G36"/>
    <mergeCell ref="C38:G38"/>
    <mergeCell ref="C40:G40"/>
    <mergeCell ref="C42:G42"/>
    <mergeCell ref="C44:G44"/>
    <mergeCell ref="C45:G45"/>
    <mergeCell ref="C47:G47"/>
    <mergeCell ref="C48:G48"/>
    <mergeCell ref="C52:G52"/>
    <mergeCell ref="C73:G73"/>
    <mergeCell ref="C55:G55"/>
    <mergeCell ref="C57:G57"/>
    <mergeCell ref="C58:G58"/>
    <mergeCell ref="C60:G60"/>
    <mergeCell ref="C61:G61"/>
    <mergeCell ref="C63:G63"/>
    <mergeCell ref="C65:G65"/>
    <mergeCell ref="C67:G67"/>
    <mergeCell ref="C68:G68"/>
    <mergeCell ref="C70:G70"/>
    <mergeCell ref="C71:G71"/>
    <mergeCell ref="C95:G95"/>
    <mergeCell ref="C74:G74"/>
    <mergeCell ref="C76:G76"/>
    <mergeCell ref="C77:G77"/>
    <mergeCell ref="C79:G79"/>
    <mergeCell ref="C80:G80"/>
    <mergeCell ref="C84:G84"/>
    <mergeCell ref="C86:G86"/>
    <mergeCell ref="C87:G87"/>
    <mergeCell ref="C89:G89"/>
    <mergeCell ref="C92:G92"/>
    <mergeCell ref="C94:G94"/>
    <mergeCell ref="C117:G117"/>
    <mergeCell ref="C97:G97"/>
    <mergeCell ref="C99:G99"/>
    <mergeCell ref="C101:G101"/>
    <mergeCell ref="C103:G103"/>
    <mergeCell ref="C105:G105"/>
    <mergeCell ref="C106:G106"/>
    <mergeCell ref="C108:G108"/>
    <mergeCell ref="C110:G110"/>
    <mergeCell ref="C111:G111"/>
    <mergeCell ref="C113:G113"/>
    <mergeCell ref="C115:G115"/>
    <mergeCell ref="C136:G136"/>
    <mergeCell ref="C119:G119"/>
    <mergeCell ref="C121:G121"/>
    <mergeCell ref="C122:G122"/>
    <mergeCell ref="C124:G124"/>
    <mergeCell ref="C125:G125"/>
    <mergeCell ref="C127:G127"/>
    <mergeCell ref="C128:G128"/>
    <mergeCell ref="C130:G130"/>
    <mergeCell ref="C131:G131"/>
    <mergeCell ref="C133:G133"/>
    <mergeCell ref="C134:G134"/>
    <mergeCell ref="C155:G155"/>
    <mergeCell ref="C137:G137"/>
    <mergeCell ref="C139:G139"/>
    <mergeCell ref="C140:G140"/>
    <mergeCell ref="C142:G142"/>
    <mergeCell ref="C143:G143"/>
    <mergeCell ref="C145:G145"/>
    <mergeCell ref="C147:G147"/>
    <mergeCell ref="C149:G149"/>
    <mergeCell ref="C150:G150"/>
    <mergeCell ref="C151:G151"/>
    <mergeCell ref="C154:G154"/>
    <mergeCell ref="C168:G168"/>
    <mergeCell ref="C157:G157"/>
    <mergeCell ref="C159:G159"/>
    <mergeCell ref="C161:G161"/>
    <mergeCell ref="C163:G163"/>
    <mergeCell ref="C165:G165"/>
    <mergeCell ref="C166:G16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135</v>
      </c>
      <c r="B1" s="248"/>
      <c r="C1" s="248"/>
      <c r="D1" s="248"/>
      <c r="E1" s="248"/>
      <c r="F1" s="248"/>
      <c r="G1" s="248"/>
      <c r="AG1" t="s">
        <v>136</v>
      </c>
    </row>
    <row r="2" spans="1:60" ht="24.95" customHeight="1" x14ac:dyDescent="0.2">
      <c r="A2" s="139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137</v>
      </c>
    </row>
    <row r="3" spans="1:60" ht="24.95" customHeight="1" x14ac:dyDescent="0.2">
      <c r="A3" s="139" t="s">
        <v>8</v>
      </c>
      <c r="B3" s="49" t="s">
        <v>47</v>
      </c>
      <c r="C3" s="249" t="s">
        <v>48</v>
      </c>
      <c r="D3" s="250"/>
      <c r="E3" s="250"/>
      <c r="F3" s="250"/>
      <c r="G3" s="251"/>
      <c r="AC3" s="121" t="s">
        <v>137</v>
      </c>
      <c r="AG3" t="s">
        <v>138</v>
      </c>
    </row>
    <row r="4" spans="1:60" ht="24.95" customHeight="1" x14ac:dyDescent="0.2">
      <c r="A4" s="140" t="s">
        <v>9</v>
      </c>
      <c r="B4" s="141" t="s">
        <v>55</v>
      </c>
      <c r="C4" s="252" t="s">
        <v>56</v>
      </c>
      <c r="D4" s="253"/>
      <c r="E4" s="253"/>
      <c r="F4" s="253"/>
      <c r="G4" s="254"/>
      <c r="AG4" t="s">
        <v>139</v>
      </c>
    </row>
    <row r="5" spans="1:60" x14ac:dyDescent="0.2">
      <c r="D5" s="10"/>
    </row>
    <row r="6" spans="1:60" ht="38.25" x14ac:dyDescent="0.2">
      <c r="A6" s="143" t="s">
        <v>140</v>
      </c>
      <c r="B6" s="145" t="s">
        <v>141</v>
      </c>
      <c r="C6" s="145" t="s">
        <v>142</v>
      </c>
      <c r="D6" s="144" t="s">
        <v>143</v>
      </c>
      <c r="E6" s="143" t="s">
        <v>144</v>
      </c>
      <c r="F6" s="142" t="s">
        <v>145</v>
      </c>
      <c r="G6" s="143" t="s">
        <v>29</v>
      </c>
      <c r="H6" s="146" t="s">
        <v>30</v>
      </c>
      <c r="I6" s="146" t="s">
        <v>146</v>
      </c>
      <c r="J6" s="146" t="s">
        <v>31</v>
      </c>
      <c r="K6" s="146" t="s">
        <v>147</v>
      </c>
      <c r="L6" s="146" t="s">
        <v>148</v>
      </c>
      <c r="M6" s="146" t="s">
        <v>149</v>
      </c>
      <c r="N6" s="146" t="s">
        <v>150</v>
      </c>
      <c r="O6" s="146" t="s">
        <v>151</v>
      </c>
      <c r="P6" s="146" t="s">
        <v>152</v>
      </c>
      <c r="Q6" s="146" t="s">
        <v>153</v>
      </c>
      <c r="R6" s="146" t="s">
        <v>154</v>
      </c>
      <c r="S6" s="146" t="s">
        <v>155</v>
      </c>
      <c r="T6" s="146" t="s">
        <v>156</v>
      </c>
      <c r="U6" s="146" t="s">
        <v>157</v>
      </c>
      <c r="V6" s="146" t="s">
        <v>158</v>
      </c>
      <c r="W6" s="146" t="s">
        <v>159</v>
      </c>
      <c r="X6" s="146" t="s">
        <v>160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161</v>
      </c>
      <c r="B8" s="165" t="s">
        <v>95</v>
      </c>
      <c r="C8" s="179" t="s">
        <v>96</v>
      </c>
      <c r="D8" s="166"/>
      <c r="E8" s="167"/>
      <c r="F8" s="168"/>
      <c r="G8" s="168">
        <f>SUMIF(AG9:AG11,"&lt;&gt;NOR",G9:G11)</f>
        <v>0</v>
      </c>
      <c r="H8" s="168"/>
      <c r="I8" s="168">
        <f>SUM(I9:I11)</f>
        <v>0</v>
      </c>
      <c r="J8" s="168"/>
      <c r="K8" s="168">
        <f>SUM(K9:K11)</f>
        <v>0</v>
      </c>
      <c r="L8" s="168"/>
      <c r="M8" s="168">
        <f>SUM(M9:M11)</f>
        <v>0</v>
      </c>
      <c r="N8" s="167"/>
      <c r="O8" s="167">
        <f>SUM(O9:O11)</f>
        <v>0</v>
      </c>
      <c r="P8" s="167"/>
      <c r="Q8" s="167">
        <f>SUM(Q9:Q11)</f>
        <v>0</v>
      </c>
      <c r="R8" s="168"/>
      <c r="S8" s="168"/>
      <c r="T8" s="169"/>
      <c r="U8" s="163"/>
      <c r="V8" s="163">
        <f>SUM(V9:V11)</f>
        <v>0</v>
      </c>
      <c r="W8" s="163"/>
      <c r="X8" s="163"/>
      <c r="AG8" t="s">
        <v>162</v>
      </c>
    </row>
    <row r="9" spans="1:60" outlineLevel="1" x14ac:dyDescent="0.2">
      <c r="A9" s="171">
        <v>1</v>
      </c>
      <c r="B9" s="172" t="s">
        <v>695</v>
      </c>
      <c r="C9" s="180" t="s">
        <v>696</v>
      </c>
      <c r="D9" s="173" t="s">
        <v>261</v>
      </c>
      <c r="E9" s="174">
        <v>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6.7000000000000002E-4</v>
      </c>
      <c r="O9" s="174">
        <f>ROUND(E9*N9,2)</f>
        <v>0</v>
      </c>
      <c r="P9" s="174">
        <v>2E-3</v>
      </c>
      <c r="Q9" s="174">
        <f>ROUND(E9*P9,2)</f>
        <v>0</v>
      </c>
      <c r="R9" s="176"/>
      <c r="S9" s="176" t="s">
        <v>221</v>
      </c>
      <c r="T9" s="177" t="s">
        <v>221</v>
      </c>
      <c r="U9" s="157">
        <v>0</v>
      </c>
      <c r="V9" s="157">
        <f>ROUND(E9*U9,2)</f>
        <v>0</v>
      </c>
      <c r="W9" s="157"/>
      <c r="X9" s="157" t="s">
        <v>168</v>
      </c>
      <c r="Y9" s="147"/>
      <c r="Z9" s="147"/>
      <c r="AA9" s="147"/>
      <c r="AB9" s="147"/>
      <c r="AC9" s="147"/>
      <c r="AD9" s="147"/>
      <c r="AE9" s="147"/>
      <c r="AF9" s="147"/>
      <c r="AG9" s="147" t="s">
        <v>169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1" t="s">
        <v>75</v>
      </c>
      <c r="D10" s="161"/>
      <c r="E10" s="162">
        <v>2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176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4"/>
      <c r="D11" s="245"/>
      <c r="E11" s="245"/>
      <c r="F11" s="245"/>
      <c r="G11" s="245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177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4" t="s">
        <v>161</v>
      </c>
      <c r="B12" s="165" t="s">
        <v>104</v>
      </c>
      <c r="C12" s="179" t="s">
        <v>105</v>
      </c>
      <c r="D12" s="166"/>
      <c r="E12" s="167"/>
      <c r="F12" s="168"/>
      <c r="G12" s="168">
        <f>SUMIF(AG13:AG53,"&lt;&gt;NOR",G13:G53)</f>
        <v>0</v>
      </c>
      <c r="H12" s="168"/>
      <c r="I12" s="168">
        <f>SUM(I13:I53)</f>
        <v>0</v>
      </c>
      <c r="J12" s="168"/>
      <c r="K12" s="168">
        <f>SUM(K13:K53)</f>
        <v>0</v>
      </c>
      <c r="L12" s="168"/>
      <c r="M12" s="168">
        <f>SUM(M13:M53)</f>
        <v>0</v>
      </c>
      <c r="N12" s="167"/>
      <c r="O12" s="167">
        <f>SUM(O13:O53)</f>
        <v>0.32</v>
      </c>
      <c r="P12" s="167"/>
      <c r="Q12" s="167">
        <f>SUM(Q13:Q53)</f>
        <v>0</v>
      </c>
      <c r="R12" s="168"/>
      <c r="S12" s="168"/>
      <c r="T12" s="169"/>
      <c r="U12" s="163"/>
      <c r="V12" s="163">
        <f>SUM(V13:V53)</f>
        <v>0</v>
      </c>
      <c r="W12" s="163"/>
      <c r="X12" s="163"/>
      <c r="AG12" t="s">
        <v>162</v>
      </c>
    </row>
    <row r="13" spans="1:60" outlineLevel="1" x14ac:dyDescent="0.2">
      <c r="A13" s="171">
        <v>2</v>
      </c>
      <c r="B13" s="172" t="s">
        <v>697</v>
      </c>
      <c r="C13" s="180" t="s">
        <v>698</v>
      </c>
      <c r="D13" s="173" t="s">
        <v>261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6.0200000000000002E-3</v>
      </c>
      <c r="O13" s="174">
        <f>ROUND(E13*N13,2)</f>
        <v>0.01</v>
      </c>
      <c r="P13" s="174">
        <v>0</v>
      </c>
      <c r="Q13" s="174">
        <f>ROUND(E13*P13,2)</f>
        <v>0</v>
      </c>
      <c r="R13" s="176"/>
      <c r="S13" s="176" t="s">
        <v>166</v>
      </c>
      <c r="T13" s="177" t="s">
        <v>167</v>
      </c>
      <c r="U13" s="157">
        <v>0</v>
      </c>
      <c r="V13" s="157">
        <f>ROUND(E13*U13,2)</f>
        <v>0</v>
      </c>
      <c r="W13" s="157"/>
      <c r="X13" s="157" t="s">
        <v>168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188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1" t="s">
        <v>47</v>
      </c>
      <c r="D14" s="161"/>
      <c r="E14" s="162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176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4"/>
      <c r="D15" s="245"/>
      <c r="E15" s="245"/>
      <c r="F15" s="245"/>
      <c r="G15" s="245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177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1">
        <v>3</v>
      </c>
      <c r="B16" s="172" t="s">
        <v>699</v>
      </c>
      <c r="C16" s="180" t="s">
        <v>700</v>
      </c>
      <c r="D16" s="173" t="s">
        <v>261</v>
      </c>
      <c r="E16" s="174">
        <v>2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6"/>
      <c r="S16" s="176" t="s">
        <v>221</v>
      </c>
      <c r="T16" s="177" t="s">
        <v>221</v>
      </c>
      <c r="U16" s="157">
        <v>0</v>
      </c>
      <c r="V16" s="157">
        <f>ROUND(E16*U16,2)</f>
        <v>0</v>
      </c>
      <c r="W16" s="157"/>
      <c r="X16" s="157" t="s">
        <v>168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410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1" t="s">
        <v>75</v>
      </c>
      <c r="D17" s="161"/>
      <c r="E17" s="162">
        <v>2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176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4"/>
      <c r="D18" s="245"/>
      <c r="E18" s="245"/>
      <c r="F18" s="245"/>
      <c r="G18" s="245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177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1">
        <v>4</v>
      </c>
      <c r="B19" s="172" t="s">
        <v>701</v>
      </c>
      <c r="C19" s="180" t="s">
        <v>702</v>
      </c>
      <c r="D19" s="173" t="s">
        <v>261</v>
      </c>
      <c r="E19" s="174">
        <v>2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6"/>
      <c r="S19" s="176" t="s">
        <v>221</v>
      </c>
      <c r="T19" s="177" t="s">
        <v>221</v>
      </c>
      <c r="U19" s="157">
        <v>0</v>
      </c>
      <c r="V19" s="157">
        <f>ROUND(E19*U19,2)</f>
        <v>0</v>
      </c>
      <c r="W19" s="157"/>
      <c r="X19" s="157" t="s">
        <v>168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410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1" t="s">
        <v>75</v>
      </c>
      <c r="D20" s="161"/>
      <c r="E20" s="162">
        <v>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176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4"/>
      <c r="D21" s="245"/>
      <c r="E21" s="245"/>
      <c r="F21" s="245"/>
      <c r="G21" s="245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177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1">
        <v>5</v>
      </c>
      <c r="B22" s="172" t="s">
        <v>703</v>
      </c>
      <c r="C22" s="180" t="s">
        <v>704</v>
      </c>
      <c r="D22" s="173" t="s">
        <v>309</v>
      </c>
      <c r="E22" s="174">
        <v>76.5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3.9199999999999999E-3</v>
      </c>
      <c r="O22" s="174">
        <f>ROUND(E22*N22,2)</f>
        <v>0.3</v>
      </c>
      <c r="P22" s="174">
        <v>0</v>
      </c>
      <c r="Q22" s="174">
        <f>ROUND(E22*P22,2)</f>
        <v>0</v>
      </c>
      <c r="R22" s="176"/>
      <c r="S22" s="176" t="s">
        <v>624</v>
      </c>
      <c r="T22" s="177" t="s">
        <v>624</v>
      </c>
      <c r="U22" s="157">
        <v>0</v>
      </c>
      <c r="V22" s="157">
        <f>ROUND(E22*U22,2)</f>
        <v>0</v>
      </c>
      <c r="W22" s="157"/>
      <c r="X22" s="157" t="s">
        <v>168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410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1" t="s">
        <v>705</v>
      </c>
      <c r="D23" s="161"/>
      <c r="E23" s="162">
        <v>66.5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176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1" t="s">
        <v>706</v>
      </c>
      <c r="D24" s="161"/>
      <c r="E24" s="162">
        <v>10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176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4"/>
      <c r="D25" s="245"/>
      <c r="E25" s="245"/>
      <c r="F25" s="245"/>
      <c r="G25" s="245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177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6</v>
      </c>
      <c r="B26" s="172" t="s">
        <v>707</v>
      </c>
      <c r="C26" s="180" t="s">
        <v>708</v>
      </c>
      <c r="D26" s="173" t="s">
        <v>309</v>
      </c>
      <c r="E26" s="174">
        <v>75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2.0000000000000002E-5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221</v>
      </c>
      <c r="T26" s="177" t="s">
        <v>221</v>
      </c>
      <c r="U26" s="157">
        <v>0</v>
      </c>
      <c r="V26" s="157">
        <f>ROUND(E26*U26,2)</f>
        <v>0</v>
      </c>
      <c r="W26" s="157"/>
      <c r="X26" s="157" t="s">
        <v>168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410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2" t="s">
        <v>709</v>
      </c>
      <c r="D27" s="243"/>
      <c r="E27" s="243"/>
      <c r="F27" s="243"/>
      <c r="G27" s="243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171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1" t="s">
        <v>562</v>
      </c>
      <c r="D28" s="161"/>
      <c r="E28" s="162">
        <v>75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176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4"/>
      <c r="D29" s="245"/>
      <c r="E29" s="245"/>
      <c r="F29" s="245"/>
      <c r="G29" s="245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177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1">
        <v>7</v>
      </c>
      <c r="B30" s="172" t="s">
        <v>710</v>
      </c>
      <c r="C30" s="180" t="s">
        <v>711</v>
      </c>
      <c r="D30" s="173" t="s">
        <v>712</v>
      </c>
      <c r="E30" s="174">
        <v>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5.4099999999999999E-3</v>
      </c>
      <c r="O30" s="174">
        <f>ROUND(E30*N30,2)</f>
        <v>0.01</v>
      </c>
      <c r="P30" s="174">
        <v>0</v>
      </c>
      <c r="Q30" s="174">
        <f>ROUND(E30*P30,2)</f>
        <v>0</v>
      </c>
      <c r="R30" s="176"/>
      <c r="S30" s="176" t="s">
        <v>221</v>
      </c>
      <c r="T30" s="177" t="s">
        <v>221</v>
      </c>
      <c r="U30" s="157">
        <v>0</v>
      </c>
      <c r="V30" s="157">
        <f>ROUND(E30*U30,2)</f>
        <v>0</v>
      </c>
      <c r="W30" s="157"/>
      <c r="X30" s="157" t="s">
        <v>168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188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1" t="s">
        <v>47</v>
      </c>
      <c r="D31" s="161"/>
      <c r="E31" s="162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176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4"/>
      <c r="D32" s="245"/>
      <c r="E32" s="245"/>
      <c r="F32" s="245"/>
      <c r="G32" s="245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177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8</v>
      </c>
      <c r="B33" s="172" t="s">
        <v>713</v>
      </c>
      <c r="C33" s="180" t="s">
        <v>714</v>
      </c>
      <c r="D33" s="173" t="s">
        <v>261</v>
      </c>
      <c r="E33" s="174">
        <v>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/>
      <c r="S33" s="176" t="s">
        <v>221</v>
      </c>
      <c r="T33" s="177" t="s">
        <v>221</v>
      </c>
      <c r="U33" s="157">
        <v>0</v>
      </c>
      <c r="V33" s="157">
        <f>ROUND(E33*U33,2)</f>
        <v>0</v>
      </c>
      <c r="W33" s="157"/>
      <c r="X33" s="157" t="s">
        <v>168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188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1" t="s">
        <v>47</v>
      </c>
      <c r="D34" s="161"/>
      <c r="E34" s="162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176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4"/>
      <c r="D35" s="245"/>
      <c r="E35" s="245"/>
      <c r="F35" s="245"/>
      <c r="G35" s="245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177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1">
        <v>9</v>
      </c>
      <c r="B36" s="172" t="s">
        <v>715</v>
      </c>
      <c r="C36" s="180" t="s">
        <v>716</v>
      </c>
      <c r="D36" s="173" t="s">
        <v>309</v>
      </c>
      <c r="E36" s="174">
        <v>75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6"/>
      <c r="S36" s="176" t="s">
        <v>221</v>
      </c>
      <c r="T36" s="177" t="s">
        <v>221</v>
      </c>
      <c r="U36" s="157">
        <v>0</v>
      </c>
      <c r="V36" s="157">
        <f>ROUND(E36*U36,2)</f>
        <v>0</v>
      </c>
      <c r="W36" s="157"/>
      <c r="X36" s="157" t="s">
        <v>168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188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2" t="s">
        <v>692</v>
      </c>
      <c r="D37" s="243"/>
      <c r="E37" s="243"/>
      <c r="F37" s="243"/>
      <c r="G37" s="243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171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1" t="s">
        <v>562</v>
      </c>
      <c r="D38" s="161"/>
      <c r="E38" s="162">
        <v>75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176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4"/>
      <c r="D39" s="245"/>
      <c r="E39" s="245"/>
      <c r="F39" s="245"/>
      <c r="G39" s="245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177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10</v>
      </c>
      <c r="B40" s="172" t="s">
        <v>717</v>
      </c>
      <c r="C40" s="180" t="s">
        <v>718</v>
      </c>
      <c r="D40" s="173" t="s">
        <v>309</v>
      </c>
      <c r="E40" s="174">
        <v>75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1.0000000000000001E-5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166</v>
      </c>
      <c r="T40" s="177" t="s">
        <v>167</v>
      </c>
      <c r="U40" s="157">
        <v>0</v>
      </c>
      <c r="V40" s="157">
        <f>ROUND(E40*U40,2)</f>
        <v>0</v>
      </c>
      <c r="W40" s="157"/>
      <c r="X40" s="157" t="s">
        <v>168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188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2" t="s">
        <v>692</v>
      </c>
      <c r="D41" s="243"/>
      <c r="E41" s="243"/>
      <c r="F41" s="243"/>
      <c r="G41" s="243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1" t="s">
        <v>562</v>
      </c>
      <c r="D42" s="161"/>
      <c r="E42" s="162">
        <v>75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176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4"/>
      <c r="D43" s="245"/>
      <c r="E43" s="245"/>
      <c r="F43" s="245"/>
      <c r="G43" s="245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177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11</v>
      </c>
      <c r="B44" s="172" t="s">
        <v>719</v>
      </c>
      <c r="C44" s="180" t="s">
        <v>720</v>
      </c>
      <c r="D44" s="173" t="s">
        <v>0</v>
      </c>
      <c r="E44" s="174">
        <v>313.11250000000001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221</v>
      </c>
      <c r="T44" s="177" t="s">
        <v>221</v>
      </c>
      <c r="U44" s="157">
        <v>0</v>
      </c>
      <c r="V44" s="157">
        <f>ROUND(E44*U44,2)</f>
        <v>0</v>
      </c>
      <c r="W44" s="157"/>
      <c r="X44" s="157" t="s">
        <v>168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423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2" t="s">
        <v>692</v>
      </c>
      <c r="D45" s="243"/>
      <c r="E45" s="243"/>
      <c r="F45" s="243"/>
      <c r="G45" s="243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171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4"/>
      <c r="D46" s="245"/>
      <c r="E46" s="245"/>
      <c r="F46" s="245"/>
      <c r="G46" s="245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177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1">
        <v>12</v>
      </c>
      <c r="B47" s="172" t="s">
        <v>721</v>
      </c>
      <c r="C47" s="180" t="s">
        <v>722</v>
      </c>
      <c r="D47" s="173" t="s">
        <v>309</v>
      </c>
      <c r="E47" s="174">
        <v>40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6" t="s">
        <v>426</v>
      </c>
      <c r="S47" s="176" t="s">
        <v>221</v>
      </c>
      <c r="T47" s="177" t="s">
        <v>221</v>
      </c>
      <c r="U47" s="157">
        <v>0</v>
      </c>
      <c r="V47" s="157">
        <f>ROUND(E47*U47,2)</f>
        <v>0</v>
      </c>
      <c r="W47" s="157"/>
      <c r="X47" s="157" t="s">
        <v>428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429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1" t="s">
        <v>723</v>
      </c>
      <c r="D48" s="161"/>
      <c r="E48" s="162">
        <v>40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176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4"/>
      <c r="D49" s="245"/>
      <c r="E49" s="245"/>
      <c r="F49" s="245"/>
      <c r="G49" s="245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177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13</v>
      </c>
      <c r="B50" s="172" t="s">
        <v>724</v>
      </c>
      <c r="C50" s="180" t="s">
        <v>725</v>
      </c>
      <c r="D50" s="173" t="s">
        <v>471</v>
      </c>
      <c r="E50" s="174">
        <v>1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166</v>
      </c>
      <c r="T50" s="177" t="s">
        <v>167</v>
      </c>
      <c r="U50" s="157">
        <v>0</v>
      </c>
      <c r="V50" s="157">
        <f>ROUND(E50*U50,2)</f>
        <v>0</v>
      </c>
      <c r="W50" s="157"/>
      <c r="X50" s="157" t="s">
        <v>428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429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2" t="s">
        <v>726</v>
      </c>
      <c r="D51" s="243"/>
      <c r="E51" s="243"/>
      <c r="F51" s="243"/>
      <c r="G51" s="24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171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1" t="s">
        <v>47</v>
      </c>
      <c r="D52" s="161"/>
      <c r="E52" s="162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176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4"/>
      <c r="D53" s="245"/>
      <c r="E53" s="245"/>
      <c r="F53" s="245"/>
      <c r="G53" s="245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177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4" t="s">
        <v>161</v>
      </c>
      <c r="B54" s="165" t="s">
        <v>108</v>
      </c>
      <c r="C54" s="179" t="s">
        <v>109</v>
      </c>
      <c r="D54" s="166"/>
      <c r="E54" s="167"/>
      <c r="F54" s="168"/>
      <c r="G54" s="168">
        <f>SUMIF(AG55:AG64,"&lt;&gt;NOR",G55:G64)</f>
        <v>0</v>
      </c>
      <c r="H54" s="168"/>
      <c r="I54" s="168">
        <f>SUM(I55:I64)</f>
        <v>0</v>
      </c>
      <c r="J54" s="168"/>
      <c r="K54" s="168">
        <f>SUM(K55:K64)</f>
        <v>0</v>
      </c>
      <c r="L54" s="168"/>
      <c r="M54" s="168">
        <f>SUM(M55:M64)</f>
        <v>0</v>
      </c>
      <c r="N54" s="167"/>
      <c r="O54" s="167">
        <f>SUM(O55:O64)</f>
        <v>0</v>
      </c>
      <c r="P54" s="167"/>
      <c r="Q54" s="167">
        <f>SUM(Q55:Q64)</f>
        <v>0</v>
      </c>
      <c r="R54" s="168"/>
      <c r="S54" s="168"/>
      <c r="T54" s="169"/>
      <c r="U54" s="163"/>
      <c r="V54" s="163">
        <f>SUM(V55:V64)</f>
        <v>0</v>
      </c>
      <c r="W54" s="163"/>
      <c r="X54" s="163"/>
      <c r="AG54" t="s">
        <v>162</v>
      </c>
    </row>
    <row r="55" spans="1:60" outlineLevel="1" x14ac:dyDescent="0.2">
      <c r="A55" s="171">
        <v>14</v>
      </c>
      <c r="B55" s="172" t="s">
        <v>727</v>
      </c>
      <c r="C55" s="180" t="s">
        <v>728</v>
      </c>
      <c r="D55" s="173" t="s">
        <v>261</v>
      </c>
      <c r="E55" s="174">
        <v>2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221</v>
      </c>
      <c r="T55" s="177" t="s">
        <v>221</v>
      </c>
      <c r="U55" s="157">
        <v>0</v>
      </c>
      <c r="V55" s="157">
        <f>ROUND(E55*U55,2)</f>
        <v>0</v>
      </c>
      <c r="W55" s="157"/>
      <c r="X55" s="157" t="s">
        <v>168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410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1" t="s">
        <v>75</v>
      </c>
      <c r="D56" s="161"/>
      <c r="E56" s="162">
        <v>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176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4"/>
      <c r="D57" s="245"/>
      <c r="E57" s="245"/>
      <c r="F57" s="245"/>
      <c r="G57" s="245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177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1">
        <v>15</v>
      </c>
      <c r="B58" s="172" t="s">
        <v>729</v>
      </c>
      <c r="C58" s="180" t="s">
        <v>730</v>
      </c>
      <c r="D58" s="173" t="s">
        <v>0</v>
      </c>
      <c r="E58" s="174">
        <v>5.7804000000000002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/>
      <c r="S58" s="176" t="s">
        <v>221</v>
      </c>
      <c r="T58" s="177" t="s">
        <v>221</v>
      </c>
      <c r="U58" s="157">
        <v>0</v>
      </c>
      <c r="V58" s="157">
        <f>ROUND(E58*U58,2)</f>
        <v>0</v>
      </c>
      <c r="W58" s="157"/>
      <c r="X58" s="157" t="s">
        <v>168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2" t="s">
        <v>692</v>
      </c>
      <c r="D59" s="243"/>
      <c r="E59" s="243"/>
      <c r="F59" s="243"/>
      <c r="G59" s="243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171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4"/>
      <c r="D60" s="245"/>
      <c r="E60" s="245"/>
      <c r="F60" s="245"/>
      <c r="G60" s="245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177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16</v>
      </c>
      <c r="B61" s="172" t="s">
        <v>731</v>
      </c>
      <c r="C61" s="180" t="s">
        <v>732</v>
      </c>
      <c r="D61" s="173" t="s">
        <v>261</v>
      </c>
      <c r="E61" s="174">
        <v>2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1.1E-4</v>
      </c>
      <c r="O61" s="174">
        <f>ROUND(E61*N61,2)</f>
        <v>0</v>
      </c>
      <c r="P61" s="174">
        <v>0</v>
      </c>
      <c r="Q61" s="174">
        <f>ROUND(E61*P61,2)</f>
        <v>0</v>
      </c>
      <c r="R61" s="176" t="s">
        <v>426</v>
      </c>
      <c r="S61" s="176" t="s">
        <v>221</v>
      </c>
      <c r="T61" s="177" t="s">
        <v>221</v>
      </c>
      <c r="U61" s="157">
        <v>0</v>
      </c>
      <c r="V61" s="157">
        <f>ROUND(E61*U61,2)</f>
        <v>0</v>
      </c>
      <c r="W61" s="157"/>
      <c r="X61" s="157" t="s">
        <v>428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429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2" t="s">
        <v>692</v>
      </c>
      <c r="D62" s="243"/>
      <c r="E62" s="243"/>
      <c r="F62" s="243"/>
      <c r="G62" s="243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171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1" t="s">
        <v>75</v>
      </c>
      <c r="D63" s="161"/>
      <c r="E63" s="162">
        <v>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176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4"/>
      <c r="D64" s="245"/>
      <c r="E64" s="245"/>
      <c r="F64" s="245"/>
      <c r="G64" s="245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177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4" t="s">
        <v>161</v>
      </c>
      <c r="B65" s="165" t="s">
        <v>114</v>
      </c>
      <c r="C65" s="179" t="s">
        <v>115</v>
      </c>
      <c r="D65" s="166"/>
      <c r="E65" s="167"/>
      <c r="F65" s="168"/>
      <c r="G65" s="168">
        <f>SUMIF(AG66:AG71,"&lt;&gt;NOR",G66:G71)</f>
        <v>0</v>
      </c>
      <c r="H65" s="168"/>
      <c r="I65" s="168">
        <f>SUM(I66:I71)</f>
        <v>0</v>
      </c>
      <c r="J65" s="168"/>
      <c r="K65" s="168">
        <f>SUM(K66:K71)</f>
        <v>0</v>
      </c>
      <c r="L65" s="168"/>
      <c r="M65" s="168">
        <f>SUM(M66:M71)</f>
        <v>0</v>
      </c>
      <c r="N65" s="167"/>
      <c r="O65" s="167">
        <f>SUM(O66:O71)</f>
        <v>0</v>
      </c>
      <c r="P65" s="167"/>
      <c r="Q65" s="167">
        <f>SUM(Q66:Q71)</f>
        <v>0</v>
      </c>
      <c r="R65" s="168"/>
      <c r="S65" s="168"/>
      <c r="T65" s="169"/>
      <c r="U65" s="163"/>
      <c r="V65" s="163">
        <f>SUM(V66:V71)</f>
        <v>0</v>
      </c>
      <c r="W65" s="163"/>
      <c r="X65" s="163"/>
      <c r="AG65" t="s">
        <v>162</v>
      </c>
    </row>
    <row r="66" spans="1:60" outlineLevel="1" x14ac:dyDescent="0.2">
      <c r="A66" s="171">
        <v>17</v>
      </c>
      <c r="B66" s="172" t="s">
        <v>733</v>
      </c>
      <c r="C66" s="180" t="s">
        <v>734</v>
      </c>
      <c r="D66" s="173" t="s">
        <v>309</v>
      </c>
      <c r="E66" s="174">
        <v>60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6"/>
      <c r="S66" s="176" t="s">
        <v>221</v>
      </c>
      <c r="T66" s="177" t="s">
        <v>221</v>
      </c>
      <c r="U66" s="157">
        <v>0</v>
      </c>
      <c r="V66" s="157">
        <f>ROUND(E66*U66,2)</f>
        <v>0</v>
      </c>
      <c r="W66" s="157"/>
      <c r="X66" s="157" t="s">
        <v>168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2" t="s">
        <v>735</v>
      </c>
      <c r="D67" s="243"/>
      <c r="E67" s="243"/>
      <c r="F67" s="243"/>
      <c r="G67" s="243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171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1" t="s">
        <v>558</v>
      </c>
      <c r="D68" s="161"/>
      <c r="E68" s="162">
        <v>60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176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4"/>
      <c r="D69" s="245"/>
      <c r="E69" s="245"/>
      <c r="F69" s="245"/>
      <c r="G69" s="245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177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18</v>
      </c>
      <c r="B70" s="172" t="s">
        <v>736</v>
      </c>
      <c r="C70" s="180" t="s">
        <v>737</v>
      </c>
      <c r="D70" s="173" t="s">
        <v>0</v>
      </c>
      <c r="E70" s="174">
        <v>11.58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221</v>
      </c>
      <c r="T70" s="177" t="s">
        <v>221</v>
      </c>
      <c r="U70" s="157">
        <v>0</v>
      </c>
      <c r="V70" s="157">
        <f>ROUND(E70*U70,2)</f>
        <v>0</v>
      </c>
      <c r="W70" s="157"/>
      <c r="X70" s="157" t="s">
        <v>168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5"/>
      <c r="D71" s="256"/>
      <c r="E71" s="256"/>
      <c r="F71" s="256"/>
      <c r="G71" s="256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177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4" t="s">
        <v>161</v>
      </c>
      <c r="B72" s="165" t="s">
        <v>130</v>
      </c>
      <c r="C72" s="179" t="s">
        <v>131</v>
      </c>
      <c r="D72" s="166"/>
      <c r="E72" s="167"/>
      <c r="F72" s="168"/>
      <c r="G72" s="168">
        <f>SUMIF(AG73:AG95,"&lt;&gt;NOR",G73:G95)</f>
        <v>0</v>
      </c>
      <c r="H72" s="168"/>
      <c r="I72" s="168">
        <f>SUM(I73:I95)</f>
        <v>0</v>
      </c>
      <c r="J72" s="168"/>
      <c r="K72" s="168">
        <f>SUM(K73:K95)</f>
        <v>0</v>
      </c>
      <c r="L72" s="168"/>
      <c r="M72" s="168">
        <f>SUM(M73:M95)</f>
        <v>0</v>
      </c>
      <c r="N72" s="167"/>
      <c r="O72" s="167">
        <f>SUM(O73:O95)</f>
        <v>0</v>
      </c>
      <c r="P72" s="167"/>
      <c r="Q72" s="167">
        <f>SUM(Q73:Q95)</f>
        <v>0</v>
      </c>
      <c r="R72" s="168"/>
      <c r="S72" s="168"/>
      <c r="T72" s="169"/>
      <c r="U72" s="163"/>
      <c r="V72" s="163">
        <f>SUM(V73:V95)</f>
        <v>0</v>
      </c>
      <c r="W72" s="163"/>
      <c r="X72" s="163"/>
      <c r="AG72" t="s">
        <v>162</v>
      </c>
    </row>
    <row r="73" spans="1:60" outlineLevel="1" x14ac:dyDescent="0.2">
      <c r="A73" s="171">
        <v>19</v>
      </c>
      <c r="B73" s="172" t="s">
        <v>690</v>
      </c>
      <c r="C73" s="180" t="s">
        <v>691</v>
      </c>
      <c r="D73" s="173" t="s">
        <v>255</v>
      </c>
      <c r="E73" s="174">
        <v>4.0000000000000001E-3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6"/>
      <c r="S73" s="176" t="s">
        <v>221</v>
      </c>
      <c r="T73" s="177" t="s">
        <v>221</v>
      </c>
      <c r="U73" s="157">
        <v>0</v>
      </c>
      <c r="V73" s="157">
        <f>ROUND(E73*U73,2)</f>
        <v>0</v>
      </c>
      <c r="W73" s="157"/>
      <c r="X73" s="157" t="s">
        <v>168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188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2" t="s">
        <v>692</v>
      </c>
      <c r="D74" s="243"/>
      <c r="E74" s="243"/>
      <c r="F74" s="243"/>
      <c r="G74" s="243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171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4"/>
      <c r="D75" s="245"/>
      <c r="E75" s="245"/>
      <c r="F75" s="245"/>
      <c r="G75" s="245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177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1">
        <v>20</v>
      </c>
      <c r="B76" s="172" t="s">
        <v>738</v>
      </c>
      <c r="C76" s="180" t="s">
        <v>739</v>
      </c>
      <c r="D76" s="173" t="s">
        <v>255</v>
      </c>
      <c r="E76" s="174">
        <v>1.6E-2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6"/>
      <c r="S76" s="176" t="s">
        <v>221</v>
      </c>
      <c r="T76" s="177" t="s">
        <v>221</v>
      </c>
      <c r="U76" s="157">
        <v>0</v>
      </c>
      <c r="V76" s="157">
        <f>ROUND(E76*U76,2)</f>
        <v>0</v>
      </c>
      <c r="W76" s="157"/>
      <c r="X76" s="157" t="s">
        <v>168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188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2" t="s">
        <v>692</v>
      </c>
      <c r="D77" s="243"/>
      <c r="E77" s="243"/>
      <c r="F77" s="243"/>
      <c r="G77" s="243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171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4"/>
      <c r="D78" s="245"/>
      <c r="E78" s="245"/>
      <c r="F78" s="245"/>
      <c r="G78" s="245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177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1">
        <v>21</v>
      </c>
      <c r="B79" s="172" t="s">
        <v>540</v>
      </c>
      <c r="C79" s="180" t="s">
        <v>541</v>
      </c>
      <c r="D79" s="173" t="s">
        <v>255</v>
      </c>
      <c r="E79" s="174">
        <v>4.0000000000000001E-3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6"/>
      <c r="S79" s="176" t="s">
        <v>221</v>
      </c>
      <c r="T79" s="177" t="s">
        <v>221</v>
      </c>
      <c r="U79" s="157">
        <v>0</v>
      </c>
      <c r="V79" s="157">
        <f>ROUND(E79*U79,2)</f>
        <v>0</v>
      </c>
      <c r="W79" s="157"/>
      <c r="X79" s="157" t="s">
        <v>168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188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2" t="s">
        <v>692</v>
      </c>
      <c r="D80" s="243"/>
      <c r="E80" s="243"/>
      <c r="F80" s="243"/>
      <c r="G80" s="243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171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4"/>
      <c r="D81" s="245"/>
      <c r="E81" s="245"/>
      <c r="F81" s="245"/>
      <c r="G81" s="245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177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1">
        <v>22</v>
      </c>
      <c r="B82" s="172" t="s">
        <v>542</v>
      </c>
      <c r="C82" s="180" t="s">
        <v>543</v>
      </c>
      <c r="D82" s="173" t="s">
        <v>255</v>
      </c>
      <c r="E82" s="174">
        <v>7.5999999999999998E-2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</v>
      </c>
      <c r="O82" s="174">
        <f>ROUND(E82*N82,2)</f>
        <v>0</v>
      </c>
      <c r="P82" s="174">
        <v>0</v>
      </c>
      <c r="Q82" s="174">
        <f>ROUND(E82*P82,2)</f>
        <v>0</v>
      </c>
      <c r="R82" s="176"/>
      <c r="S82" s="176" t="s">
        <v>221</v>
      </c>
      <c r="T82" s="177" t="s">
        <v>221</v>
      </c>
      <c r="U82" s="157">
        <v>0</v>
      </c>
      <c r="V82" s="157">
        <f>ROUND(E82*U82,2)</f>
        <v>0</v>
      </c>
      <c r="W82" s="157"/>
      <c r="X82" s="157" t="s">
        <v>168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188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2" t="s">
        <v>692</v>
      </c>
      <c r="D83" s="243"/>
      <c r="E83" s="243"/>
      <c r="F83" s="243"/>
      <c r="G83" s="243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171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4"/>
      <c r="D84" s="245"/>
      <c r="E84" s="245"/>
      <c r="F84" s="245"/>
      <c r="G84" s="245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177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23</v>
      </c>
      <c r="B85" s="172" t="s">
        <v>544</v>
      </c>
      <c r="C85" s="180" t="s">
        <v>545</v>
      </c>
      <c r="D85" s="173" t="s">
        <v>255</v>
      </c>
      <c r="E85" s="174">
        <v>4.0000000000000001E-3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0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221</v>
      </c>
      <c r="T85" s="177" t="s">
        <v>221</v>
      </c>
      <c r="U85" s="157">
        <v>0</v>
      </c>
      <c r="V85" s="157">
        <f>ROUND(E85*U85,2)</f>
        <v>0</v>
      </c>
      <c r="W85" s="157"/>
      <c r="X85" s="157" t="s">
        <v>168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188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2" t="s">
        <v>692</v>
      </c>
      <c r="D86" s="243"/>
      <c r="E86" s="243"/>
      <c r="F86" s="243"/>
      <c r="G86" s="243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171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4"/>
      <c r="D87" s="245"/>
      <c r="E87" s="245"/>
      <c r="F87" s="245"/>
      <c r="G87" s="245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177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24</v>
      </c>
      <c r="B88" s="172" t="s">
        <v>546</v>
      </c>
      <c r="C88" s="180" t="s">
        <v>547</v>
      </c>
      <c r="D88" s="173" t="s">
        <v>255</v>
      </c>
      <c r="E88" s="174">
        <v>2.4E-2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6"/>
      <c r="S88" s="176" t="s">
        <v>221</v>
      </c>
      <c r="T88" s="177" t="s">
        <v>221</v>
      </c>
      <c r="U88" s="157">
        <v>0</v>
      </c>
      <c r="V88" s="157">
        <f>ROUND(E88*U88,2)</f>
        <v>0</v>
      </c>
      <c r="W88" s="157"/>
      <c r="X88" s="157" t="s">
        <v>168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188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2" t="s">
        <v>692</v>
      </c>
      <c r="D89" s="243"/>
      <c r="E89" s="243"/>
      <c r="F89" s="243"/>
      <c r="G89" s="243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171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4"/>
      <c r="D90" s="245"/>
      <c r="E90" s="245"/>
      <c r="F90" s="245"/>
      <c r="G90" s="245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177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1">
        <v>25</v>
      </c>
      <c r="B91" s="172" t="s">
        <v>693</v>
      </c>
      <c r="C91" s="180" t="s">
        <v>694</v>
      </c>
      <c r="D91" s="173" t="s">
        <v>255</v>
      </c>
      <c r="E91" s="174">
        <v>4.0000000000000001E-3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0</v>
      </c>
      <c r="O91" s="174">
        <f>ROUND(E91*N91,2)</f>
        <v>0</v>
      </c>
      <c r="P91" s="174">
        <v>0</v>
      </c>
      <c r="Q91" s="174">
        <f>ROUND(E91*P91,2)</f>
        <v>0</v>
      </c>
      <c r="R91" s="176"/>
      <c r="S91" s="176" t="s">
        <v>221</v>
      </c>
      <c r="T91" s="177" t="s">
        <v>221</v>
      </c>
      <c r="U91" s="157">
        <v>0</v>
      </c>
      <c r="V91" s="157">
        <f>ROUND(E91*U91,2)</f>
        <v>0</v>
      </c>
      <c r="W91" s="157"/>
      <c r="X91" s="157" t="s">
        <v>168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2" t="s">
        <v>692</v>
      </c>
      <c r="D92" s="243"/>
      <c r="E92" s="243"/>
      <c r="F92" s="243"/>
      <c r="G92" s="243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171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4"/>
      <c r="D93" s="245"/>
      <c r="E93" s="245"/>
      <c r="F93" s="245"/>
      <c r="G93" s="245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177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1">
        <v>26</v>
      </c>
      <c r="B94" s="172" t="s">
        <v>551</v>
      </c>
      <c r="C94" s="180" t="s">
        <v>552</v>
      </c>
      <c r="D94" s="173" t="s">
        <v>255</v>
      </c>
      <c r="E94" s="174">
        <v>4.0000000000000001E-3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</v>
      </c>
      <c r="O94" s="174">
        <f>ROUND(E94*N94,2)</f>
        <v>0</v>
      </c>
      <c r="P94" s="174">
        <v>0</v>
      </c>
      <c r="Q94" s="174">
        <f>ROUND(E94*P94,2)</f>
        <v>0</v>
      </c>
      <c r="R94" s="176"/>
      <c r="S94" s="176" t="s">
        <v>221</v>
      </c>
      <c r="T94" s="177" t="s">
        <v>221</v>
      </c>
      <c r="U94" s="157">
        <v>0</v>
      </c>
      <c r="V94" s="157">
        <f>ROUND(E94*U94,2)</f>
        <v>0</v>
      </c>
      <c r="W94" s="157"/>
      <c r="X94" s="157" t="s">
        <v>168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188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5"/>
      <c r="D95" s="256"/>
      <c r="E95" s="256"/>
      <c r="F95" s="256"/>
      <c r="G95" s="256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177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3"/>
      <c r="B96" s="4"/>
      <c r="C96" s="182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148</v>
      </c>
    </row>
    <row r="97" spans="1:33" x14ac:dyDescent="0.2">
      <c r="A97" s="150"/>
      <c r="B97" s="151" t="s">
        <v>29</v>
      </c>
      <c r="C97" s="183"/>
      <c r="D97" s="152"/>
      <c r="E97" s="153"/>
      <c r="F97" s="153"/>
      <c r="G97" s="170">
        <f>G8+G12+G54+G65+G72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190</v>
      </c>
    </row>
    <row r="98" spans="1:33" x14ac:dyDescent="0.2">
      <c r="C98" s="184"/>
      <c r="D98" s="10"/>
      <c r="AG98" t="s">
        <v>191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yeWM2ha38xkg0+KAzYGLf1Ak3mpKRDd83hMT4fr7Ht+PgeVbvqnbzuXsWCATE1iRsML0oumbS2d7IIS3ISAUQ==" saltValue="U1y5t7JuEqF14/z1vKT1WA==" spinCount="100000" sheet="1"/>
  <mergeCells count="45">
    <mergeCell ref="C32:G32"/>
    <mergeCell ref="A1:G1"/>
    <mergeCell ref="C2:G2"/>
    <mergeCell ref="C3:G3"/>
    <mergeCell ref="C4:G4"/>
    <mergeCell ref="C11:G11"/>
    <mergeCell ref="C15:G15"/>
    <mergeCell ref="C18:G18"/>
    <mergeCell ref="C21:G21"/>
    <mergeCell ref="C25:G25"/>
    <mergeCell ref="C27:G27"/>
    <mergeCell ref="C29:G29"/>
    <mergeCell ref="C59:G59"/>
    <mergeCell ref="C35:G35"/>
    <mergeCell ref="C37:G37"/>
    <mergeCell ref="C39:G39"/>
    <mergeCell ref="C41:G41"/>
    <mergeCell ref="C43:G43"/>
    <mergeCell ref="C45:G45"/>
    <mergeCell ref="C46:G46"/>
    <mergeCell ref="C49:G49"/>
    <mergeCell ref="C51:G51"/>
    <mergeCell ref="C53:G53"/>
    <mergeCell ref="C57:G57"/>
    <mergeCell ref="C81:G81"/>
    <mergeCell ref="C60:G60"/>
    <mergeCell ref="C62:G62"/>
    <mergeCell ref="C64:G64"/>
    <mergeCell ref="C67:G67"/>
    <mergeCell ref="C69:G69"/>
    <mergeCell ref="C71:G71"/>
    <mergeCell ref="C74:G74"/>
    <mergeCell ref="C75:G75"/>
    <mergeCell ref="C77:G77"/>
    <mergeCell ref="C78:G78"/>
    <mergeCell ref="C80:G80"/>
    <mergeCell ref="C92:G92"/>
    <mergeCell ref="C93:G93"/>
    <mergeCell ref="C95:G95"/>
    <mergeCell ref="C83:G83"/>
    <mergeCell ref="C84:G84"/>
    <mergeCell ref="C86:G86"/>
    <mergeCell ref="C87:G87"/>
    <mergeCell ref="C89:G89"/>
    <mergeCell ref="C90:G9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135</v>
      </c>
      <c r="B1" s="248"/>
      <c r="C1" s="248"/>
      <c r="D1" s="248"/>
      <c r="E1" s="248"/>
      <c r="F1" s="248"/>
      <c r="G1" s="248"/>
      <c r="AG1" t="s">
        <v>136</v>
      </c>
    </row>
    <row r="2" spans="1:60" ht="24.95" customHeight="1" x14ac:dyDescent="0.2">
      <c r="A2" s="139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137</v>
      </c>
    </row>
    <row r="3" spans="1:60" ht="24.95" customHeight="1" x14ac:dyDescent="0.2">
      <c r="A3" s="139" t="s">
        <v>8</v>
      </c>
      <c r="B3" s="49" t="s">
        <v>47</v>
      </c>
      <c r="C3" s="249" t="s">
        <v>48</v>
      </c>
      <c r="D3" s="250"/>
      <c r="E3" s="250"/>
      <c r="F3" s="250"/>
      <c r="G3" s="251"/>
      <c r="AC3" s="121" t="s">
        <v>137</v>
      </c>
      <c r="AG3" t="s">
        <v>138</v>
      </c>
    </row>
    <row r="4" spans="1:60" ht="24.95" customHeight="1" x14ac:dyDescent="0.2">
      <c r="A4" s="140" t="s">
        <v>9</v>
      </c>
      <c r="B4" s="141" t="s">
        <v>57</v>
      </c>
      <c r="C4" s="252" t="s">
        <v>58</v>
      </c>
      <c r="D4" s="253"/>
      <c r="E4" s="253"/>
      <c r="F4" s="253"/>
      <c r="G4" s="254"/>
      <c r="AG4" t="s">
        <v>139</v>
      </c>
    </row>
    <row r="5" spans="1:60" x14ac:dyDescent="0.2">
      <c r="D5" s="10"/>
    </row>
    <row r="6" spans="1:60" ht="38.25" x14ac:dyDescent="0.2">
      <c r="A6" s="143" t="s">
        <v>140</v>
      </c>
      <c r="B6" s="145" t="s">
        <v>141</v>
      </c>
      <c r="C6" s="145" t="s">
        <v>142</v>
      </c>
      <c r="D6" s="144" t="s">
        <v>143</v>
      </c>
      <c r="E6" s="143" t="s">
        <v>144</v>
      </c>
      <c r="F6" s="142" t="s">
        <v>145</v>
      </c>
      <c r="G6" s="143" t="s">
        <v>29</v>
      </c>
      <c r="H6" s="146" t="s">
        <v>30</v>
      </c>
      <c r="I6" s="146" t="s">
        <v>146</v>
      </c>
      <c r="J6" s="146" t="s">
        <v>31</v>
      </c>
      <c r="K6" s="146" t="s">
        <v>147</v>
      </c>
      <c r="L6" s="146" t="s">
        <v>148</v>
      </c>
      <c r="M6" s="146" t="s">
        <v>149</v>
      </c>
      <c r="N6" s="146" t="s">
        <v>150</v>
      </c>
      <c r="O6" s="146" t="s">
        <v>151</v>
      </c>
      <c r="P6" s="146" t="s">
        <v>152</v>
      </c>
      <c r="Q6" s="146" t="s">
        <v>153</v>
      </c>
      <c r="R6" s="146" t="s">
        <v>154</v>
      </c>
      <c r="S6" s="146" t="s">
        <v>155</v>
      </c>
      <c r="T6" s="146" t="s">
        <v>156</v>
      </c>
      <c r="U6" s="146" t="s">
        <v>157</v>
      </c>
      <c r="V6" s="146" t="s">
        <v>158</v>
      </c>
      <c r="W6" s="146" t="s">
        <v>159</v>
      </c>
      <c r="X6" s="146" t="s">
        <v>160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4" t="s">
        <v>161</v>
      </c>
      <c r="B8" s="165" t="s">
        <v>89</v>
      </c>
      <c r="C8" s="179" t="s">
        <v>90</v>
      </c>
      <c r="D8" s="166"/>
      <c r="E8" s="167"/>
      <c r="F8" s="168"/>
      <c r="G8" s="168">
        <f>SUMIF(AG9:AG11,"&lt;&gt;NOR",G9:G11)</f>
        <v>0</v>
      </c>
      <c r="H8" s="168"/>
      <c r="I8" s="168">
        <f>SUM(I9:I11)</f>
        <v>0</v>
      </c>
      <c r="J8" s="168"/>
      <c r="K8" s="168">
        <f>SUM(K9:K11)</f>
        <v>0</v>
      </c>
      <c r="L8" s="168"/>
      <c r="M8" s="168">
        <f>SUM(M9:M11)</f>
        <v>0</v>
      </c>
      <c r="N8" s="167"/>
      <c r="O8" s="167">
        <f>SUM(O9:O11)</f>
        <v>0</v>
      </c>
      <c r="P8" s="167"/>
      <c r="Q8" s="167">
        <f>SUM(Q9:Q11)</f>
        <v>0</v>
      </c>
      <c r="R8" s="168"/>
      <c r="S8" s="168"/>
      <c r="T8" s="169"/>
      <c r="U8" s="163"/>
      <c r="V8" s="163">
        <f>SUM(V9:V11)</f>
        <v>0</v>
      </c>
      <c r="W8" s="163"/>
      <c r="X8" s="163"/>
      <c r="AG8" t="s">
        <v>162</v>
      </c>
    </row>
    <row r="9" spans="1:60" ht="22.5" outlineLevel="1" x14ac:dyDescent="0.2">
      <c r="A9" s="171">
        <v>1</v>
      </c>
      <c r="B9" s="172" t="s">
        <v>740</v>
      </c>
      <c r="C9" s="180" t="s">
        <v>741</v>
      </c>
      <c r="D9" s="173" t="s">
        <v>742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743</v>
      </c>
      <c r="S9" s="176" t="s">
        <v>221</v>
      </c>
      <c r="T9" s="177" t="s">
        <v>221</v>
      </c>
      <c r="U9" s="157">
        <v>0</v>
      </c>
      <c r="V9" s="157">
        <f>ROUND(E9*U9,2)</f>
        <v>0</v>
      </c>
      <c r="W9" s="157"/>
      <c r="X9" s="157" t="s">
        <v>168</v>
      </c>
      <c r="Y9" s="147"/>
      <c r="Z9" s="147"/>
      <c r="AA9" s="147"/>
      <c r="AB9" s="147"/>
      <c r="AC9" s="147"/>
      <c r="AD9" s="147"/>
      <c r="AE9" s="147"/>
      <c r="AF9" s="147"/>
      <c r="AG9" s="147" t="s">
        <v>169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1" t="s">
        <v>47</v>
      </c>
      <c r="D10" s="161"/>
      <c r="E10" s="162">
        <v>1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176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4"/>
      <c r="D11" s="245"/>
      <c r="E11" s="245"/>
      <c r="F11" s="245"/>
      <c r="G11" s="245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177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4" t="s">
        <v>161</v>
      </c>
      <c r="B12" s="165" t="s">
        <v>95</v>
      </c>
      <c r="C12" s="179" t="s">
        <v>96</v>
      </c>
      <c r="D12" s="166"/>
      <c r="E12" s="167"/>
      <c r="F12" s="168"/>
      <c r="G12" s="168">
        <f>SUMIF(AG13:AG16,"&lt;&gt;NOR",G13:G16)</f>
        <v>0</v>
      </c>
      <c r="H12" s="168"/>
      <c r="I12" s="168">
        <f>SUM(I13:I16)</f>
        <v>0</v>
      </c>
      <c r="J12" s="168"/>
      <c r="K12" s="168">
        <f>SUM(K13:K16)</f>
        <v>0</v>
      </c>
      <c r="L12" s="168"/>
      <c r="M12" s="168">
        <f>SUM(M13:M16)</f>
        <v>0</v>
      </c>
      <c r="N12" s="167"/>
      <c r="O12" s="167">
        <f>SUM(O13:O16)</f>
        <v>0</v>
      </c>
      <c r="P12" s="167"/>
      <c r="Q12" s="167">
        <f>SUM(Q13:Q16)</f>
        <v>0.01</v>
      </c>
      <c r="R12" s="168"/>
      <c r="S12" s="168"/>
      <c r="T12" s="169"/>
      <c r="U12" s="163"/>
      <c r="V12" s="163">
        <f>SUM(V13:V16)</f>
        <v>0</v>
      </c>
      <c r="W12" s="163"/>
      <c r="X12" s="163"/>
      <c r="AG12" t="s">
        <v>162</v>
      </c>
    </row>
    <row r="13" spans="1:60" ht="33.75" outlineLevel="1" x14ac:dyDescent="0.2">
      <c r="A13" s="171">
        <v>2</v>
      </c>
      <c r="B13" s="172" t="s">
        <v>744</v>
      </c>
      <c r="C13" s="180" t="s">
        <v>745</v>
      </c>
      <c r="D13" s="173" t="s">
        <v>261</v>
      </c>
      <c r="E13" s="174">
        <v>2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4.0000000000000001E-3</v>
      </c>
      <c r="Q13" s="174">
        <f>ROUND(E13*P13,2)</f>
        <v>0.01</v>
      </c>
      <c r="R13" s="176" t="s">
        <v>746</v>
      </c>
      <c r="S13" s="176" t="s">
        <v>221</v>
      </c>
      <c r="T13" s="177" t="s">
        <v>221</v>
      </c>
      <c r="U13" s="157">
        <v>0</v>
      </c>
      <c r="V13" s="157">
        <f>ROUND(E13*U13,2)</f>
        <v>0</v>
      </c>
      <c r="W13" s="157"/>
      <c r="X13" s="157" t="s">
        <v>168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169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7" t="s">
        <v>747</v>
      </c>
      <c r="D14" s="258"/>
      <c r="E14" s="258"/>
      <c r="F14" s="258"/>
      <c r="G14" s="25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748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1" t="s">
        <v>75</v>
      </c>
      <c r="D15" s="161"/>
      <c r="E15" s="162">
        <v>2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176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4"/>
      <c r="D16" s="245"/>
      <c r="E16" s="245"/>
      <c r="F16" s="245"/>
      <c r="G16" s="245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177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4" t="s">
        <v>161</v>
      </c>
      <c r="B17" s="165" t="s">
        <v>106</v>
      </c>
      <c r="C17" s="179" t="s">
        <v>107</v>
      </c>
      <c r="D17" s="166"/>
      <c r="E17" s="167"/>
      <c r="F17" s="168"/>
      <c r="G17" s="168">
        <f>SUMIF(AG18:AG27,"&lt;&gt;NOR",G18:G27)</f>
        <v>0</v>
      </c>
      <c r="H17" s="168"/>
      <c r="I17" s="168">
        <f>SUM(I18:I27)</f>
        <v>0</v>
      </c>
      <c r="J17" s="168"/>
      <c r="K17" s="168">
        <f>SUM(K18:K27)</f>
        <v>0</v>
      </c>
      <c r="L17" s="168"/>
      <c r="M17" s="168">
        <f>SUM(M18:M27)</f>
        <v>0</v>
      </c>
      <c r="N17" s="167"/>
      <c r="O17" s="167">
        <f>SUM(O18:O27)</f>
        <v>0</v>
      </c>
      <c r="P17" s="167"/>
      <c r="Q17" s="167">
        <f>SUM(Q18:Q27)</f>
        <v>0</v>
      </c>
      <c r="R17" s="168"/>
      <c r="S17" s="168"/>
      <c r="T17" s="169"/>
      <c r="U17" s="163"/>
      <c r="V17" s="163">
        <f>SUM(V18:V27)</f>
        <v>0</v>
      </c>
      <c r="W17" s="163"/>
      <c r="X17" s="163"/>
      <c r="AG17" t="s">
        <v>162</v>
      </c>
    </row>
    <row r="18" spans="1:60" outlineLevel="1" x14ac:dyDescent="0.2">
      <c r="A18" s="171">
        <v>3</v>
      </c>
      <c r="B18" s="172" t="s">
        <v>749</v>
      </c>
      <c r="C18" s="180" t="s">
        <v>750</v>
      </c>
      <c r="D18" s="173" t="s">
        <v>0</v>
      </c>
      <c r="E18" s="174">
        <v>23.76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 t="s">
        <v>751</v>
      </c>
      <c r="S18" s="176" t="s">
        <v>221</v>
      </c>
      <c r="T18" s="177" t="s">
        <v>221</v>
      </c>
      <c r="U18" s="157">
        <v>0</v>
      </c>
      <c r="V18" s="157">
        <f>ROUND(E18*U18,2)</f>
        <v>0</v>
      </c>
      <c r="W18" s="157"/>
      <c r="X18" s="157" t="s">
        <v>168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5"/>
      <c r="D19" s="256"/>
      <c r="E19" s="256"/>
      <c r="F19" s="256"/>
      <c r="G19" s="256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177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1">
        <v>4</v>
      </c>
      <c r="B20" s="172" t="s">
        <v>752</v>
      </c>
      <c r="C20" s="180" t="s">
        <v>753</v>
      </c>
      <c r="D20" s="173" t="s">
        <v>261</v>
      </c>
      <c r="E20" s="174">
        <v>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1.5E-3</v>
      </c>
      <c r="O20" s="174">
        <f>ROUND(E20*N20,2)</f>
        <v>0</v>
      </c>
      <c r="P20" s="174">
        <v>0</v>
      </c>
      <c r="Q20" s="174">
        <f>ROUND(E20*P20,2)</f>
        <v>0</v>
      </c>
      <c r="R20" s="176" t="s">
        <v>426</v>
      </c>
      <c r="S20" s="176" t="s">
        <v>221</v>
      </c>
      <c r="T20" s="177" t="s">
        <v>221</v>
      </c>
      <c r="U20" s="157">
        <v>0</v>
      </c>
      <c r="V20" s="157">
        <f>ROUND(E20*U20,2)</f>
        <v>0</v>
      </c>
      <c r="W20" s="157"/>
      <c r="X20" s="157" t="s">
        <v>428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429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2" t="s">
        <v>754</v>
      </c>
      <c r="D21" s="243"/>
      <c r="E21" s="243"/>
      <c r="F21" s="243"/>
      <c r="G21" s="243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171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1" t="s">
        <v>47</v>
      </c>
      <c r="D22" s="161"/>
      <c r="E22" s="162">
        <v>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176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4"/>
      <c r="D23" s="245"/>
      <c r="E23" s="245"/>
      <c r="F23" s="245"/>
      <c r="G23" s="245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177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1">
        <v>5</v>
      </c>
      <c r="B24" s="172" t="s">
        <v>755</v>
      </c>
      <c r="C24" s="180" t="s">
        <v>756</v>
      </c>
      <c r="D24" s="173" t="s">
        <v>261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3.8999999999999998E-3</v>
      </c>
      <c r="O24" s="174">
        <f>ROUND(E24*N24,2)</f>
        <v>0</v>
      </c>
      <c r="P24" s="174">
        <v>0</v>
      </c>
      <c r="Q24" s="174">
        <f>ROUND(E24*P24,2)</f>
        <v>0</v>
      </c>
      <c r="R24" s="176" t="s">
        <v>426</v>
      </c>
      <c r="S24" s="176" t="s">
        <v>221</v>
      </c>
      <c r="T24" s="177" t="s">
        <v>221</v>
      </c>
      <c r="U24" s="157">
        <v>0</v>
      </c>
      <c r="V24" s="157">
        <f>ROUND(E24*U24,2)</f>
        <v>0</v>
      </c>
      <c r="W24" s="157"/>
      <c r="X24" s="157" t="s">
        <v>428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652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2" t="s">
        <v>754</v>
      </c>
      <c r="D25" s="243"/>
      <c r="E25" s="243"/>
      <c r="F25" s="243"/>
      <c r="G25" s="243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171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1" t="s">
        <v>47</v>
      </c>
      <c r="D26" s="161"/>
      <c r="E26" s="162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176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4"/>
      <c r="D27" s="245"/>
      <c r="E27" s="245"/>
      <c r="F27" s="245"/>
      <c r="G27" s="245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177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4" t="s">
        <v>161</v>
      </c>
      <c r="B28" s="165" t="s">
        <v>110</v>
      </c>
      <c r="C28" s="179" t="s">
        <v>111</v>
      </c>
      <c r="D28" s="166"/>
      <c r="E28" s="167"/>
      <c r="F28" s="168"/>
      <c r="G28" s="168">
        <f>SUMIF(AG29:AG34,"&lt;&gt;NOR",G29:G34)</f>
        <v>0</v>
      </c>
      <c r="H28" s="168"/>
      <c r="I28" s="168">
        <f>SUM(I29:I34)</f>
        <v>0</v>
      </c>
      <c r="J28" s="168"/>
      <c r="K28" s="168">
        <f>SUM(K29:K34)</f>
        <v>0</v>
      </c>
      <c r="L28" s="168"/>
      <c r="M28" s="168">
        <f>SUM(M29:M34)</f>
        <v>0</v>
      </c>
      <c r="N28" s="167"/>
      <c r="O28" s="167">
        <f>SUM(O29:O34)</f>
        <v>0.02</v>
      </c>
      <c r="P28" s="167"/>
      <c r="Q28" s="167">
        <f>SUM(Q29:Q34)</f>
        <v>0</v>
      </c>
      <c r="R28" s="168"/>
      <c r="S28" s="168"/>
      <c r="T28" s="169"/>
      <c r="U28" s="163"/>
      <c r="V28" s="163">
        <f>SUM(V29:V34)</f>
        <v>0</v>
      </c>
      <c r="W28" s="163"/>
      <c r="X28" s="163"/>
      <c r="AG28" t="s">
        <v>162</v>
      </c>
    </row>
    <row r="29" spans="1:60" outlineLevel="1" x14ac:dyDescent="0.2">
      <c r="A29" s="171">
        <v>6</v>
      </c>
      <c r="B29" s="172" t="s">
        <v>757</v>
      </c>
      <c r="C29" s="180" t="s">
        <v>758</v>
      </c>
      <c r="D29" s="173" t="s">
        <v>0</v>
      </c>
      <c r="E29" s="174">
        <v>25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 t="s">
        <v>759</v>
      </c>
      <c r="S29" s="176" t="s">
        <v>221</v>
      </c>
      <c r="T29" s="177" t="s">
        <v>221</v>
      </c>
      <c r="U29" s="157">
        <v>0</v>
      </c>
      <c r="V29" s="157">
        <f>ROUND(E29*U29,2)</f>
        <v>0</v>
      </c>
      <c r="W29" s="157"/>
      <c r="X29" s="157" t="s">
        <v>168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7" t="s">
        <v>760</v>
      </c>
      <c r="D30" s="258"/>
      <c r="E30" s="258"/>
      <c r="F30" s="258"/>
      <c r="G30" s="258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748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4"/>
      <c r="D31" s="245"/>
      <c r="E31" s="245"/>
      <c r="F31" s="245"/>
      <c r="G31" s="245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177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7</v>
      </c>
      <c r="B32" s="172" t="s">
        <v>761</v>
      </c>
      <c r="C32" s="180" t="s">
        <v>762</v>
      </c>
      <c r="D32" s="173" t="s">
        <v>261</v>
      </c>
      <c r="E32" s="174">
        <v>2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1.163E-2</v>
      </c>
      <c r="O32" s="174">
        <f>ROUND(E32*N32,2)</f>
        <v>0.02</v>
      </c>
      <c r="P32" s="174">
        <v>0</v>
      </c>
      <c r="Q32" s="174">
        <f>ROUND(E32*P32,2)</f>
        <v>0</v>
      </c>
      <c r="R32" s="176"/>
      <c r="S32" s="176" t="s">
        <v>166</v>
      </c>
      <c r="T32" s="177" t="s">
        <v>167</v>
      </c>
      <c r="U32" s="157">
        <v>0</v>
      </c>
      <c r="V32" s="157">
        <f>ROUND(E32*U32,2)</f>
        <v>0</v>
      </c>
      <c r="W32" s="157"/>
      <c r="X32" s="157" t="s">
        <v>168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188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1" t="s">
        <v>75</v>
      </c>
      <c r="D33" s="161"/>
      <c r="E33" s="162">
        <v>2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176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4"/>
      <c r="D34" s="245"/>
      <c r="E34" s="245"/>
      <c r="F34" s="245"/>
      <c r="G34" s="245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4" t="s">
        <v>161</v>
      </c>
      <c r="B35" s="165" t="s">
        <v>126</v>
      </c>
      <c r="C35" s="179" t="s">
        <v>127</v>
      </c>
      <c r="D35" s="166"/>
      <c r="E35" s="167"/>
      <c r="F35" s="168"/>
      <c r="G35" s="168">
        <f>SUMIF(AG36:AG63,"&lt;&gt;NOR",G36:G63)</f>
        <v>0</v>
      </c>
      <c r="H35" s="168"/>
      <c r="I35" s="168">
        <f>SUM(I36:I63)</f>
        <v>0</v>
      </c>
      <c r="J35" s="168"/>
      <c r="K35" s="168">
        <f>SUM(K36:K63)</f>
        <v>0</v>
      </c>
      <c r="L35" s="168"/>
      <c r="M35" s="168">
        <f>SUM(M36:M63)</f>
        <v>0</v>
      </c>
      <c r="N35" s="167"/>
      <c r="O35" s="167">
        <f>SUM(O36:O63)</f>
        <v>0.02</v>
      </c>
      <c r="P35" s="167"/>
      <c r="Q35" s="167">
        <f>SUM(Q36:Q63)</f>
        <v>0</v>
      </c>
      <c r="R35" s="168"/>
      <c r="S35" s="168"/>
      <c r="T35" s="169"/>
      <c r="U35" s="163"/>
      <c r="V35" s="163">
        <f>SUM(V36:V63)</f>
        <v>0</v>
      </c>
      <c r="W35" s="163"/>
      <c r="X35" s="163"/>
      <c r="AG35" t="s">
        <v>162</v>
      </c>
    </row>
    <row r="36" spans="1:60" outlineLevel="1" x14ac:dyDescent="0.2">
      <c r="A36" s="171">
        <v>8</v>
      </c>
      <c r="B36" s="172" t="s">
        <v>763</v>
      </c>
      <c r="C36" s="180" t="s">
        <v>764</v>
      </c>
      <c r="D36" s="173" t="s">
        <v>309</v>
      </c>
      <c r="E36" s="174">
        <v>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0</v>
      </c>
      <c r="O36" s="174">
        <f>ROUND(E36*N36,2)</f>
        <v>0</v>
      </c>
      <c r="P36" s="174">
        <v>0</v>
      </c>
      <c r="Q36" s="174">
        <f>ROUND(E36*P36,2)</f>
        <v>0</v>
      </c>
      <c r="R36" s="176"/>
      <c r="S36" s="176" t="s">
        <v>765</v>
      </c>
      <c r="T36" s="177" t="s">
        <v>765</v>
      </c>
      <c r="U36" s="157">
        <v>0</v>
      </c>
      <c r="V36" s="157">
        <f>ROUND(E36*U36,2)</f>
        <v>0</v>
      </c>
      <c r="W36" s="157"/>
      <c r="X36" s="157" t="s">
        <v>168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577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1" t="s">
        <v>263</v>
      </c>
      <c r="D37" s="161"/>
      <c r="E37" s="162">
        <v>5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176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4"/>
      <c r="D38" s="245"/>
      <c r="E38" s="245"/>
      <c r="F38" s="245"/>
      <c r="G38" s="245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177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9</v>
      </c>
      <c r="B39" s="172" t="s">
        <v>766</v>
      </c>
      <c r="C39" s="180" t="s">
        <v>767</v>
      </c>
      <c r="D39" s="173" t="s">
        <v>309</v>
      </c>
      <c r="E39" s="174">
        <v>5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765</v>
      </c>
      <c r="T39" s="177" t="s">
        <v>765</v>
      </c>
      <c r="U39" s="157">
        <v>0</v>
      </c>
      <c r="V39" s="157">
        <f>ROUND(E39*U39,2)</f>
        <v>0</v>
      </c>
      <c r="W39" s="157"/>
      <c r="X39" s="157" t="s">
        <v>168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577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1" t="s">
        <v>263</v>
      </c>
      <c r="D40" s="161"/>
      <c r="E40" s="162">
        <v>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176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4"/>
      <c r="D41" s="245"/>
      <c r="E41" s="245"/>
      <c r="F41" s="245"/>
      <c r="G41" s="245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177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10</v>
      </c>
      <c r="B42" s="172" t="s">
        <v>768</v>
      </c>
      <c r="C42" s="180" t="s">
        <v>769</v>
      </c>
      <c r="D42" s="173" t="s">
        <v>261</v>
      </c>
      <c r="E42" s="174">
        <v>2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6"/>
      <c r="S42" s="176" t="s">
        <v>166</v>
      </c>
      <c r="T42" s="177" t="s">
        <v>167</v>
      </c>
      <c r="U42" s="157">
        <v>0</v>
      </c>
      <c r="V42" s="157">
        <f>ROUND(E42*U42,2)</f>
        <v>0</v>
      </c>
      <c r="W42" s="157"/>
      <c r="X42" s="157" t="s">
        <v>168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188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1" t="s">
        <v>75</v>
      </c>
      <c r="D43" s="161"/>
      <c r="E43" s="162">
        <v>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176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4"/>
      <c r="D44" s="245"/>
      <c r="E44" s="245"/>
      <c r="F44" s="245"/>
      <c r="G44" s="245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177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11</v>
      </c>
      <c r="B45" s="172" t="s">
        <v>770</v>
      </c>
      <c r="C45" s="180" t="s">
        <v>771</v>
      </c>
      <c r="D45" s="173" t="s">
        <v>772</v>
      </c>
      <c r="E45" s="174">
        <v>30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166</v>
      </c>
      <c r="T45" s="177" t="s">
        <v>167</v>
      </c>
      <c r="U45" s="157">
        <v>0</v>
      </c>
      <c r="V45" s="157">
        <f>ROUND(E45*U45,2)</f>
        <v>0</v>
      </c>
      <c r="W45" s="157"/>
      <c r="X45" s="157" t="s">
        <v>168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577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2" t="s">
        <v>773</v>
      </c>
      <c r="D46" s="243"/>
      <c r="E46" s="243"/>
      <c r="F46" s="243"/>
      <c r="G46" s="243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171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1" t="s">
        <v>774</v>
      </c>
      <c r="D47" s="161"/>
      <c r="E47" s="162">
        <v>30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176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4"/>
      <c r="D48" s="245"/>
      <c r="E48" s="245"/>
      <c r="F48" s="245"/>
      <c r="G48" s="245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177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1">
        <v>12</v>
      </c>
      <c r="B49" s="172" t="s">
        <v>775</v>
      </c>
      <c r="C49" s="180" t="s">
        <v>776</v>
      </c>
      <c r="D49" s="173" t="s">
        <v>261</v>
      </c>
      <c r="E49" s="174">
        <v>1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1.0000000000000001E-5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166</v>
      </c>
      <c r="T49" s="177" t="s">
        <v>167</v>
      </c>
      <c r="U49" s="157">
        <v>0</v>
      </c>
      <c r="V49" s="157">
        <f>ROUND(E49*U49,2)</f>
        <v>0</v>
      </c>
      <c r="W49" s="157"/>
      <c r="X49" s="157" t="s">
        <v>428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652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1" t="s">
        <v>47</v>
      </c>
      <c r="D50" s="161"/>
      <c r="E50" s="162">
        <v>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176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4"/>
      <c r="D51" s="245"/>
      <c r="E51" s="245"/>
      <c r="F51" s="245"/>
      <c r="G51" s="245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177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1">
        <v>13</v>
      </c>
      <c r="B52" s="172" t="s">
        <v>777</v>
      </c>
      <c r="C52" s="180" t="s">
        <v>778</v>
      </c>
      <c r="D52" s="173" t="s">
        <v>261</v>
      </c>
      <c r="E52" s="174">
        <v>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1.6100000000000001E-3</v>
      </c>
      <c r="O52" s="174">
        <f>ROUND(E52*N52,2)</f>
        <v>0.01</v>
      </c>
      <c r="P52" s="174">
        <v>0</v>
      </c>
      <c r="Q52" s="174">
        <f>ROUND(E52*P52,2)</f>
        <v>0</v>
      </c>
      <c r="R52" s="176" t="s">
        <v>426</v>
      </c>
      <c r="S52" s="176" t="s">
        <v>221</v>
      </c>
      <c r="T52" s="177" t="s">
        <v>221</v>
      </c>
      <c r="U52" s="157">
        <v>0</v>
      </c>
      <c r="V52" s="157">
        <f>ROUND(E52*U52,2)</f>
        <v>0</v>
      </c>
      <c r="W52" s="157"/>
      <c r="X52" s="157" t="s">
        <v>428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652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1" t="s">
        <v>263</v>
      </c>
      <c r="D53" s="161"/>
      <c r="E53" s="162">
        <v>5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176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4"/>
      <c r="D54" s="245"/>
      <c r="E54" s="245"/>
      <c r="F54" s="245"/>
      <c r="G54" s="245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177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1">
        <v>14</v>
      </c>
      <c r="B55" s="172" t="s">
        <v>779</v>
      </c>
      <c r="C55" s="180" t="s">
        <v>780</v>
      </c>
      <c r="D55" s="173" t="s">
        <v>261</v>
      </c>
      <c r="E55" s="174">
        <v>5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2.65E-3</v>
      </c>
      <c r="O55" s="174">
        <f>ROUND(E55*N55,2)</f>
        <v>0.01</v>
      </c>
      <c r="P55" s="174">
        <v>0</v>
      </c>
      <c r="Q55" s="174">
        <f>ROUND(E55*P55,2)</f>
        <v>0</v>
      </c>
      <c r="R55" s="176" t="s">
        <v>426</v>
      </c>
      <c r="S55" s="176" t="s">
        <v>221</v>
      </c>
      <c r="T55" s="177" t="s">
        <v>221</v>
      </c>
      <c r="U55" s="157">
        <v>0</v>
      </c>
      <c r="V55" s="157">
        <f>ROUND(E55*U55,2)</f>
        <v>0</v>
      </c>
      <c r="W55" s="157"/>
      <c r="X55" s="157" t="s">
        <v>428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652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1" t="s">
        <v>263</v>
      </c>
      <c r="D56" s="161"/>
      <c r="E56" s="162">
        <v>5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176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4"/>
      <c r="D57" s="245"/>
      <c r="E57" s="245"/>
      <c r="F57" s="245"/>
      <c r="G57" s="245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177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1">
        <v>15</v>
      </c>
      <c r="B58" s="172" t="s">
        <v>781</v>
      </c>
      <c r="C58" s="180" t="s">
        <v>782</v>
      </c>
      <c r="D58" s="173" t="s">
        <v>261</v>
      </c>
      <c r="E58" s="174">
        <v>1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5.9999999999999995E-4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426</v>
      </c>
      <c r="S58" s="176" t="s">
        <v>221</v>
      </c>
      <c r="T58" s="177" t="s">
        <v>221</v>
      </c>
      <c r="U58" s="157">
        <v>0</v>
      </c>
      <c r="V58" s="157">
        <f>ROUND(E58*U58,2)</f>
        <v>0</v>
      </c>
      <c r="W58" s="157"/>
      <c r="X58" s="157" t="s">
        <v>428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652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1" t="s">
        <v>47</v>
      </c>
      <c r="D59" s="161"/>
      <c r="E59" s="162">
        <v>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176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4"/>
      <c r="D60" s="245"/>
      <c r="E60" s="245"/>
      <c r="F60" s="245"/>
      <c r="G60" s="245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177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1">
        <v>16</v>
      </c>
      <c r="B61" s="172" t="s">
        <v>783</v>
      </c>
      <c r="C61" s="180" t="s">
        <v>784</v>
      </c>
      <c r="D61" s="173" t="s">
        <v>261</v>
      </c>
      <c r="E61" s="174">
        <v>1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1.1000000000000001E-3</v>
      </c>
      <c r="O61" s="174">
        <f>ROUND(E61*N61,2)</f>
        <v>0</v>
      </c>
      <c r="P61" s="174">
        <v>0</v>
      </c>
      <c r="Q61" s="174">
        <f>ROUND(E61*P61,2)</f>
        <v>0</v>
      </c>
      <c r="R61" s="176" t="s">
        <v>426</v>
      </c>
      <c r="S61" s="176" t="s">
        <v>221</v>
      </c>
      <c r="T61" s="177" t="s">
        <v>221</v>
      </c>
      <c r="U61" s="157">
        <v>0</v>
      </c>
      <c r="V61" s="157">
        <f>ROUND(E61*U61,2)</f>
        <v>0</v>
      </c>
      <c r="W61" s="157"/>
      <c r="X61" s="157" t="s">
        <v>428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652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1" t="s">
        <v>47</v>
      </c>
      <c r="D62" s="161"/>
      <c r="E62" s="162">
        <v>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176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4"/>
      <c r="D63" s="245"/>
      <c r="E63" s="245"/>
      <c r="F63" s="245"/>
      <c r="G63" s="245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177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4" t="s">
        <v>161</v>
      </c>
      <c r="B64" s="165" t="s">
        <v>130</v>
      </c>
      <c r="C64" s="179" t="s">
        <v>131</v>
      </c>
      <c r="D64" s="166"/>
      <c r="E64" s="167"/>
      <c r="F64" s="168"/>
      <c r="G64" s="168">
        <f>SUMIF(AG65:AG78,"&lt;&gt;NOR",G65:G78)</f>
        <v>0</v>
      </c>
      <c r="H64" s="168"/>
      <c r="I64" s="168">
        <f>SUM(I65:I78)</f>
        <v>0</v>
      </c>
      <c r="J64" s="168"/>
      <c r="K64" s="168">
        <f>SUM(K65:K78)</f>
        <v>0</v>
      </c>
      <c r="L64" s="168"/>
      <c r="M64" s="168">
        <f>SUM(M65:M78)</f>
        <v>0</v>
      </c>
      <c r="N64" s="167"/>
      <c r="O64" s="167">
        <f>SUM(O65:O78)</f>
        <v>0</v>
      </c>
      <c r="P64" s="167"/>
      <c r="Q64" s="167">
        <f>SUM(Q65:Q78)</f>
        <v>0</v>
      </c>
      <c r="R64" s="168"/>
      <c r="S64" s="168"/>
      <c r="T64" s="169"/>
      <c r="U64" s="163"/>
      <c r="V64" s="163">
        <f>SUM(V65:V78)</f>
        <v>0</v>
      </c>
      <c r="W64" s="163"/>
      <c r="X64" s="163"/>
      <c r="AG64" t="s">
        <v>162</v>
      </c>
    </row>
    <row r="65" spans="1:60" outlineLevel="1" x14ac:dyDescent="0.2">
      <c r="A65" s="171">
        <v>17</v>
      </c>
      <c r="B65" s="172" t="s">
        <v>693</v>
      </c>
      <c r="C65" s="180" t="s">
        <v>785</v>
      </c>
      <c r="D65" s="173" t="s">
        <v>255</v>
      </c>
      <c r="E65" s="174">
        <v>8.0000000000000002E-3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 t="s">
        <v>786</v>
      </c>
      <c r="S65" s="176" t="s">
        <v>221</v>
      </c>
      <c r="T65" s="177" t="s">
        <v>221</v>
      </c>
      <c r="U65" s="157">
        <v>0</v>
      </c>
      <c r="V65" s="157">
        <f>ROUND(E65*U65,2)</f>
        <v>0</v>
      </c>
      <c r="W65" s="157"/>
      <c r="X65" s="157" t="s">
        <v>168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188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54"/>
      <c r="B66" s="155"/>
      <c r="C66" s="257" t="s">
        <v>787</v>
      </c>
      <c r="D66" s="258"/>
      <c r="E66" s="258"/>
      <c r="F66" s="258"/>
      <c r="G66" s="258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748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8" t="str">
        <f>C66</f>
        <v>se složením a hrubým urovnáním nebo s přeložením na jiný dopravní prostředek kromě lodi, vč. příplatku za každých dalších i započatých 1000 m přes 1000 m,</v>
      </c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4"/>
      <c r="D67" s="245"/>
      <c r="E67" s="245"/>
      <c r="F67" s="245"/>
      <c r="G67" s="245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177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18</v>
      </c>
      <c r="B68" s="172" t="s">
        <v>540</v>
      </c>
      <c r="C68" s="180" t="s">
        <v>788</v>
      </c>
      <c r="D68" s="173" t="s">
        <v>255</v>
      </c>
      <c r="E68" s="174">
        <v>8.0000000000000002E-3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 t="s">
        <v>746</v>
      </c>
      <c r="S68" s="176" t="s">
        <v>221</v>
      </c>
      <c r="T68" s="177" t="s">
        <v>221</v>
      </c>
      <c r="U68" s="157">
        <v>0</v>
      </c>
      <c r="V68" s="157">
        <f>ROUND(E68*U68,2)</f>
        <v>0</v>
      </c>
      <c r="W68" s="157"/>
      <c r="X68" s="157" t="s">
        <v>168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188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5"/>
      <c r="D69" s="256"/>
      <c r="E69" s="256"/>
      <c r="F69" s="256"/>
      <c r="G69" s="256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177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19</v>
      </c>
      <c r="B70" s="172" t="s">
        <v>542</v>
      </c>
      <c r="C70" s="180" t="s">
        <v>789</v>
      </c>
      <c r="D70" s="173" t="s">
        <v>255</v>
      </c>
      <c r="E70" s="174">
        <v>0.08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 t="s">
        <v>746</v>
      </c>
      <c r="S70" s="176" t="s">
        <v>221</v>
      </c>
      <c r="T70" s="177" t="s">
        <v>221</v>
      </c>
      <c r="U70" s="157">
        <v>0</v>
      </c>
      <c r="V70" s="157">
        <f>ROUND(E70*U70,2)</f>
        <v>0</v>
      </c>
      <c r="W70" s="157"/>
      <c r="X70" s="157" t="s">
        <v>168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188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5"/>
      <c r="D71" s="256"/>
      <c r="E71" s="256"/>
      <c r="F71" s="256"/>
      <c r="G71" s="256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177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20</v>
      </c>
      <c r="B72" s="172" t="s">
        <v>544</v>
      </c>
      <c r="C72" s="180" t="s">
        <v>790</v>
      </c>
      <c r="D72" s="173" t="s">
        <v>255</v>
      </c>
      <c r="E72" s="174">
        <v>8.0000000000000002E-3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 t="s">
        <v>746</v>
      </c>
      <c r="S72" s="176" t="s">
        <v>221</v>
      </c>
      <c r="T72" s="177" t="s">
        <v>221</v>
      </c>
      <c r="U72" s="157">
        <v>0</v>
      </c>
      <c r="V72" s="157">
        <f>ROUND(E72*U72,2)</f>
        <v>0</v>
      </c>
      <c r="W72" s="157"/>
      <c r="X72" s="157" t="s">
        <v>168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188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5"/>
      <c r="D73" s="256"/>
      <c r="E73" s="256"/>
      <c r="F73" s="256"/>
      <c r="G73" s="256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177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1">
        <v>21</v>
      </c>
      <c r="B74" s="172" t="s">
        <v>546</v>
      </c>
      <c r="C74" s="180" t="s">
        <v>791</v>
      </c>
      <c r="D74" s="173" t="s">
        <v>255</v>
      </c>
      <c r="E74" s="174">
        <v>1.6E-2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</v>
      </c>
      <c r="O74" s="174">
        <f>ROUND(E74*N74,2)</f>
        <v>0</v>
      </c>
      <c r="P74" s="174">
        <v>0</v>
      </c>
      <c r="Q74" s="174">
        <f>ROUND(E74*P74,2)</f>
        <v>0</v>
      </c>
      <c r="R74" s="176" t="s">
        <v>746</v>
      </c>
      <c r="S74" s="176" t="s">
        <v>221</v>
      </c>
      <c r="T74" s="177" t="s">
        <v>221</v>
      </c>
      <c r="U74" s="157">
        <v>0</v>
      </c>
      <c r="V74" s="157">
        <f>ROUND(E74*U74,2)</f>
        <v>0</v>
      </c>
      <c r="W74" s="157"/>
      <c r="X74" s="157" t="s">
        <v>168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188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5"/>
      <c r="D75" s="256"/>
      <c r="E75" s="256"/>
      <c r="F75" s="256"/>
      <c r="G75" s="256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177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1">
        <v>22</v>
      </c>
      <c r="B76" s="172" t="s">
        <v>792</v>
      </c>
      <c r="C76" s="180" t="s">
        <v>793</v>
      </c>
      <c r="D76" s="173" t="s">
        <v>255</v>
      </c>
      <c r="E76" s="174">
        <v>8.0000000000000002E-3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6"/>
      <c r="S76" s="176" t="s">
        <v>166</v>
      </c>
      <c r="T76" s="177" t="s">
        <v>167</v>
      </c>
      <c r="U76" s="157">
        <v>0</v>
      </c>
      <c r="V76" s="157">
        <f>ROUND(E76*U76,2)</f>
        <v>0</v>
      </c>
      <c r="W76" s="157"/>
      <c r="X76" s="157" t="s">
        <v>168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188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2" t="s">
        <v>550</v>
      </c>
      <c r="D77" s="243"/>
      <c r="E77" s="243"/>
      <c r="F77" s="243"/>
      <c r="G77" s="243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171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4"/>
      <c r="D78" s="245"/>
      <c r="E78" s="245"/>
      <c r="F78" s="245"/>
      <c r="G78" s="245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177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3"/>
      <c r="B79" s="4"/>
      <c r="C79" s="182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148</v>
      </c>
    </row>
    <row r="80" spans="1:60" x14ac:dyDescent="0.2">
      <c r="A80" s="150"/>
      <c r="B80" s="151" t="s">
        <v>29</v>
      </c>
      <c r="C80" s="183"/>
      <c r="D80" s="152"/>
      <c r="E80" s="153"/>
      <c r="F80" s="153"/>
      <c r="G80" s="170">
        <f>G8+G12+G17+G28+G35+G64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190</v>
      </c>
    </row>
    <row r="81" spans="3:33" x14ac:dyDescent="0.2">
      <c r="C81" s="184"/>
      <c r="D81" s="10"/>
      <c r="AG81" t="s">
        <v>191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FEQyCjGsJh0BDB4KMbSpILIq3n/TnSrK/t1UWfB69FEr+DhRpRorNpqxqcEEDR9ReA+y/ZMmyMi2qUcU1eATQ==" saltValue="ElGJix0RwboHxwxvLiU3cg==" spinCount="100000" sheet="1"/>
  <mergeCells count="33">
    <mergeCell ref="C27:G27"/>
    <mergeCell ref="A1:G1"/>
    <mergeCell ref="C2:G2"/>
    <mergeCell ref="C3:G3"/>
    <mergeCell ref="C4:G4"/>
    <mergeCell ref="C11:G11"/>
    <mergeCell ref="C14:G14"/>
    <mergeCell ref="C16:G16"/>
    <mergeCell ref="C19:G19"/>
    <mergeCell ref="C21:G21"/>
    <mergeCell ref="C23:G23"/>
    <mergeCell ref="C25:G25"/>
    <mergeCell ref="C60:G60"/>
    <mergeCell ref="C30:G30"/>
    <mergeCell ref="C31:G31"/>
    <mergeCell ref="C34:G34"/>
    <mergeCell ref="C38:G38"/>
    <mergeCell ref="C41:G41"/>
    <mergeCell ref="C44:G44"/>
    <mergeCell ref="C46:G46"/>
    <mergeCell ref="C48:G48"/>
    <mergeCell ref="C51:G51"/>
    <mergeCell ref="C54:G54"/>
    <mergeCell ref="C57:G57"/>
    <mergeCell ref="C75:G75"/>
    <mergeCell ref="C77:G77"/>
    <mergeCell ref="C78:G78"/>
    <mergeCell ref="C63:G63"/>
    <mergeCell ref="C66:G66"/>
    <mergeCell ref="C67:G67"/>
    <mergeCell ref="C69:G69"/>
    <mergeCell ref="C71:G71"/>
    <mergeCell ref="C73:G73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1 01 Pol</vt:lpstr>
      <vt:lpstr>1 02 Pol</vt:lpstr>
      <vt:lpstr>1 03 Pol</vt:lpstr>
      <vt:lpstr>1 04 Pol</vt:lpstr>
      <vt:lpstr>1 05 Pol</vt:lpstr>
      <vt:lpstr>1 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'1 03 Pol'!Názvy_tisku</vt:lpstr>
      <vt:lpstr>'1 04 Pol'!Názvy_tisku</vt:lpstr>
      <vt:lpstr>'1 05 Pol'!Názvy_tisku</vt:lpstr>
      <vt:lpstr>'1 06 Pol'!Názvy_tisku</vt:lpstr>
      <vt:lpstr>oadresa</vt:lpstr>
      <vt:lpstr>Stavba!Objednatel</vt:lpstr>
      <vt:lpstr>Stavba!Objekt</vt:lpstr>
      <vt:lpstr>'1 01 Pol'!Oblast_tisku</vt:lpstr>
      <vt:lpstr>'1 02 Pol'!Oblast_tisku</vt:lpstr>
      <vt:lpstr>'1 03 Pol'!Oblast_tisku</vt:lpstr>
      <vt:lpstr>'1 04 Pol'!Oblast_tisku</vt:lpstr>
      <vt:lpstr>'1 05 Pol'!Oblast_tisku</vt:lpstr>
      <vt:lpstr>'1 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Otrubová Roxana</cp:lastModifiedBy>
  <cp:lastPrinted>2022-07-29T11:58:13Z</cp:lastPrinted>
  <dcterms:created xsi:type="dcterms:W3CDTF">2009-04-08T07:15:50Z</dcterms:created>
  <dcterms:modified xsi:type="dcterms:W3CDTF">2022-07-29T11:58:47Z</dcterms:modified>
</cp:coreProperties>
</file>