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24_oprava chodníku\Vyzva+prilohy\"/>
    </mc:Choice>
  </mc:AlternateContent>
  <bookViews>
    <workbookView xWindow="0" yWindow="0" windowWidth="28800" windowHeight="12210" activeTab="2"/>
  </bookViews>
  <sheets>
    <sheet name="Stavba" sheetId="1" r:id="rId1"/>
    <sheet name="VzorPolozky" sheetId="10" state="hidden" r:id="rId2"/>
    <sheet name="1 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Pol'!$4:$10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Pol'!$A$4:$Y$38</definedName>
    <definedName name="_xlnm.Print_Area" localSheetId="0">Stavba!$A$1:$J$48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2" l="1"/>
  <c r="Q35" i="12"/>
  <c r="O35" i="12"/>
  <c r="K35" i="12"/>
  <c r="I35" i="12"/>
  <c r="G35" i="12"/>
  <c r="M35" i="12" s="1"/>
  <c r="V34" i="12"/>
  <c r="Q34" i="12"/>
  <c r="O34" i="12"/>
  <c r="K34" i="12"/>
  <c r="I34" i="12"/>
  <c r="G34" i="12"/>
  <c r="M34" i="12" s="1"/>
  <c r="BA22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G17" i="12"/>
  <c r="M17" i="12" s="1"/>
  <c r="I17" i="12"/>
  <c r="K17" i="12"/>
  <c r="O17" i="12"/>
  <c r="O16" i="12" s="1"/>
  <c r="Q17" i="12"/>
  <c r="Q16" i="12" s="1"/>
  <c r="V17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AE37" i="12"/>
  <c r="F42" i="1" s="1"/>
  <c r="H43" i="1"/>
  <c r="J28" i="1"/>
  <c r="J26" i="1"/>
  <c r="G38" i="1"/>
  <c r="F38" i="1"/>
  <c r="J23" i="1"/>
  <c r="J24" i="1"/>
  <c r="J25" i="1"/>
  <c r="J27" i="1"/>
  <c r="E24" i="1"/>
  <c r="E26" i="1"/>
  <c r="G33" i="12" l="1"/>
  <c r="I33" i="12"/>
  <c r="K33" i="12"/>
  <c r="V33" i="12"/>
  <c r="O33" i="12"/>
  <c r="Q33" i="12"/>
  <c r="M33" i="12"/>
  <c r="I19" i="12"/>
  <c r="V11" i="12"/>
  <c r="Q11" i="12"/>
  <c r="K27" i="12"/>
  <c r="F41" i="1"/>
  <c r="G19" i="12"/>
  <c r="F39" i="1"/>
  <c r="F43" i="1" s="1"/>
  <c r="G23" i="1" s="1"/>
  <c r="V27" i="12"/>
  <c r="K19" i="12"/>
  <c r="AF37" i="12"/>
  <c r="Q27" i="12"/>
  <c r="V16" i="12"/>
  <c r="O27" i="12"/>
  <c r="M19" i="12"/>
  <c r="O11" i="12"/>
  <c r="V19" i="12"/>
  <c r="Q19" i="12"/>
  <c r="K16" i="12"/>
  <c r="K11" i="12"/>
  <c r="O19" i="12"/>
  <c r="I16" i="12"/>
  <c r="I11" i="12"/>
  <c r="G27" i="12"/>
  <c r="G11" i="12"/>
  <c r="G25" i="12"/>
  <c r="I27" i="12"/>
  <c r="M27" i="12"/>
  <c r="M11" i="12"/>
  <c r="M16" i="12"/>
  <c r="G37" i="12" l="1"/>
  <c r="G25" i="1" s="1"/>
  <c r="G41" i="1"/>
  <c r="I41" i="1" s="1"/>
  <c r="G39" i="1"/>
  <c r="G42" i="1"/>
  <c r="I42" i="1" s="1"/>
  <c r="G43" i="1" l="1"/>
  <c r="A27" i="1" s="1"/>
  <c r="I39" i="1"/>
  <c r="I43" i="1" s="1"/>
  <c r="J41" i="1" s="1"/>
  <c r="G28" i="1" l="1"/>
  <c r="G27" i="1" s="1"/>
  <c r="G29" i="1" s="1"/>
  <c r="A28" i="1"/>
  <c r="J39" i="1"/>
  <c r="J43" i="1" s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Viktor</author>
  </authors>
  <commentList>
    <comment ref="S9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<sst xmlns="http://schemas.openxmlformats.org/spreadsheetml/2006/main" count="279" uniqueCount="154">
  <si>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</si>
  <si>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</si>
  <si>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</si>
  <si>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</si>
  <si>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</si>
  <si>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</si>
  <si>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</si>
  <si>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</si>
  <si>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</si>
  <si>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</si>
  <si>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</si>
  <si>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</si>
  <si>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</si>
  <si>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</si>
  <si>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</si>
  <si>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</si>
  <si>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</si>
  <si>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</si>
  <si>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</si>
  <si>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</si>
  <si>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</si>
  <si>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</si>
  <si>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</si>
  <si>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</si>
  <si>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</si>
  <si>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</si>
  <si>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</si>
  <si>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</si>
  <si>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</si>
  <si>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</si>
  <si>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</si>
  <si>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</si>
  <si>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</si>
  <si>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</si>
  <si>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</si>
  <si>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</si>
  <si>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</si>
  <si>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</si>
  <si>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</si>
  <si>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</si>
  <si>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</si>
  <si>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1</t>
  </si>
  <si>
    <t>Chodníky u vrátnice</t>
  </si>
  <si>
    <t>Objekt:</t>
  </si>
  <si>
    <t>Rozpočet:</t>
  </si>
  <si>
    <t>10</t>
  </si>
  <si>
    <t>Sdružené zdravotnické zařízení Krnov</t>
  </si>
  <si>
    <t>Stavba</t>
  </si>
  <si>
    <t>Stavební objekt</t>
  </si>
  <si>
    <t>Celkem za stavbu</t>
  </si>
  <si>
    <t>CZK</t>
  </si>
  <si>
    <t>#POPS</t>
  </si>
  <si>
    <t>Popis stavby: 10 - Sdružené zdravotnické zařízení Krnov</t>
  </si>
  <si>
    <t>#POPO</t>
  </si>
  <si>
    <t>Popis objektu: 1 - Chodníky u vrátnice</t>
  </si>
  <si>
    <t>#POPR</t>
  </si>
  <si>
    <t>Popis rozpočtu: 1 - 1</t>
  </si>
  <si>
    <t>Zemní práce</t>
  </si>
  <si>
    <t>2</t>
  </si>
  <si>
    <t>Základy a zvláštní zakládání</t>
  </si>
  <si>
    <t>5</t>
  </si>
  <si>
    <t>Komunikace</t>
  </si>
  <si>
    <t>96</t>
  </si>
  <si>
    <t>Bourání konstrukcí</t>
  </si>
  <si>
    <t>D96</t>
  </si>
  <si>
    <t>Přesuny suti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</si>
  <si>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</si>
  <si>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</si>
  <si>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</si>
  <si>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</si>
  <si>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</si>
  <si>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</si>
  <si>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</si>
  <si>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</si>
  <si>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</si>
  <si>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</si>
  <si>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</si>
  <si>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</si>
  <si>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</si>
  <si>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</si>
  <si>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</si>
  <si>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</si>
  <si>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</si>
  <si>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</si>
  <si>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</si>
  <si>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</si>
  <si>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</si>
  <si>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</si>
  <si>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</si>
  <si>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</si>
  <si>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</si>
  <si>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</si>
  <si>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</si>
  <si>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</si>
  <si>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</si>
  <si>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</si>
  <si>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</si>
  <si>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</si>
  <si>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</si>
  <si>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</si>
  <si>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</si>
  <si>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22/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</si>
  <si>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</si>
  <si>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</si>
  <si>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</si>
  <si>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</si>
  <si>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</si>
  <si>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181201102R00</t>
  </si>
  <si>
    <t>Úprava pláně v násypech v hornině 1 až 4, se zhutněním</t>
  </si>
  <si>
    <t>800-1</t>
  </si>
  <si>
    <t>vyrovnání výškových rozdílů, plochy vodorovné a plochy do sklonu 1 : 5,</t>
  </si>
  <si>
    <t>289971211R00</t>
  </si>
  <si>
    <t>Zřízení vrstvy z geotextilie na upraveném povrchu sklon do 1:5, šířka od 0 do 3 m</t>
  </si>
  <si>
    <t>800-2</t>
  </si>
  <si>
    <t>693650211R</t>
  </si>
  <si>
    <t>geotextilie PP; funkce separační, ochranná, filtrační; plošná hmotnost 300 g/m2; tl. při 2 kPa 1,80 mm</t>
  </si>
  <si>
    <t>SPCM</t>
  </si>
  <si>
    <t>Specifikace</t>
  </si>
  <si>
    <t>POL3_</t>
  </si>
  <si>
    <t>564851111RT3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</si>
  <si>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</si>
  <si>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</si>
  <si>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</si>
  <si>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</si>
  <si>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</si>
  <si>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m</t>
  </si>
  <si>
    <t>59245110R</t>
  </si>
  <si>
    <t>dlažba betonová dvouvrstvá, skladebná; obdélník; šedá; l = 200 mm; š = 100 mm; tl. 60,0 mm</t>
  </si>
  <si>
    <t>961044111R00</t>
  </si>
  <si>
    <t>m3</t>
  </si>
  <si>
    <t>801-3</t>
  </si>
  <si>
    <t>979087212R00</t>
  </si>
  <si>
    <t>Nakládání na dopravní prostředky suti</t>
  </si>
  <si>
    <t>t</t>
  </si>
  <si>
    <t>979083117R00</t>
  </si>
  <si>
    <t>Vodorovné přemístění suti přes 5000 m do 6000 m</t>
  </si>
  <si>
    <t>800-6</t>
  </si>
  <si>
    <t>včetně naložení na dopravní prostředek a složení,</t>
  </si>
  <si>
    <t>979990103R00</t>
  </si>
  <si>
    <t>Poplatek za skládku za uložení, betonu,  , skupina 17 01 01 z Katalogu odpadů</t>
  </si>
  <si>
    <t>SUM</t>
  </si>
  <si>
    <t>END</t>
  </si>
  <si>
    <t>Podklad ze štěrkodrti s rozprostřením a zhutněním, tloušťka po zhutnění 150 mm</t>
  </si>
  <si>
    <t>Bourání základů z betonu prostého do 30cm</t>
  </si>
  <si>
    <t>D000</t>
  </si>
  <si>
    <t>Vedlejší rozpočtové náklady</t>
  </si>
  <si>
    <t>R</t>
  </si>
  <si>
    <t>Vytýčení inženýrských sítí</t>
  </si>
  <si>
    <t>kpl</t>
  </si>
  <si>
    <t>CZ00844641</t>
  </si>
  <si>
    <t>Příloha č. 5 Výkaz výměr</t>
  </si>
  <si>
    <t>Číslo spisu: KRN/Otr/2022/24/oprava chodníků</t>
  </si>
  <si>
    <t>Chodníky v areálu SZZ Krnov</t>
  </si>
  <si>
    <t>00844641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</si>
</sst>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164" fontId="0" fillId="0" borderId="0" xfId="0" applyNumberFormat="1"/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5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7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0"/>
  <sheetViews>
    <sheetView showGridLines="0" topLeftCell="B2" zoomScaleNormal="100" zoomScaleSheetLayoutView="75" workbookViewId="0">
      <selection activeCell="K5" sqref="K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76" t="s">
        <v>39</v>
      </c>
      <c r="C1" s="177"/>
      <c r="D1" s="177"/>
      <c r="E1" s="177"/>
      <c r="F1" s="177"/>
      <c r="G1" s="177"/>
      <c r="H1" s="177"/>
      <c r="I1" s="177"/>
      <c r="J1" s="178"/>
    </row>
    <row r="2" spans="1:15" ht="36" customHeight="1" x14ac:dyDescent="0.2">
      <c r="A2" s="2"/>
      <c r="B2" s="77" t="s">
        <v>22</v>
      </c>
      <c r="C2" s="78"/>
      <c r="D2" s="79" t="s">
        <v>45</v>
      </c>
      <c r="E2" s="185" t="s">
        <v>46</v>
      </c>
      <c r="F2" s="186"/>
      <c r="G2" s="186"/>
      <c r="H2" s="186"/>
      <c r="I2" s="186"/>
      <c r="J2" s="187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188" t="s">
        <v>152</v>
      </c>
      <c r="F3" s="189"/>
      <c r="G3" s="189"/>
      <c r="H3" s="189"/>
      <c r="I3" s="189"/>
      <c r="J3" s="190"/>
    </row>
    <row r="4" spans="1:15" ht="23.25" customHeight="1" x14ac:dyDescent="0.2">
      <c r="A4" s="76">
        <v>239</v>
      </c>
      <c r="B4" s="82" t="s">
        <v>44</v>
      </c>
      <c r="C4" s="83"/>
      <c r="D4" s="84" t="s">
        <v>41</v>
      </c>
      <c r="E4" s="198" t="s">
        <v>41</v>
      </c>
      <c r="F4" s="199"/>
      <c r="G4" s="199"/>
      <c r="H4" s="199"/>
      <c r="I4" s="199"/>
      <c r="J4" s="200"/>
    </row>
    <row r="5" spans="1:15" ht="24" customHeight="1" x14ac:dyDescent="0.2">
      <c r="A5" s="2"/>
      <c r="B5" s="31" t="s">
        <v>40</v>
      </c>
      <c r="D5" s="203" t="s">
        <v>46</v>
      </c>
      <c r="E5" s="204"/>
      <c r="F5" s="204"/>
      <c r="G5" s="204"/>
      <c r="H5" s="18" t="s">
        <v>38</v>
      </c>
      <c r="I5" s="175" t="s">
        <v>153</v>
      </c>
      <c r="J5" s="8"/>
    </row>
    <row r="6" spans="1:15" ht="15.75" customHeight="1" x14ac:dyDescent="0.2">
      <c r="A6" s="2"/>
      <c r="B6" s="28"/>
      <c r="C6" s="55"/>
      <c r="D6" s="205"/>
      <c r="E6" s="206"/>
      <c r="F6" s="206"/>
      <c r="G6" s="206"/>
      <c r="H6" s="18" t="s">
        <v>34</v>
      </c>
      <c r="I6" s="22" t="s">
        <v>149</v>
      </c>
      <c r="J6" s="8"/>
    </row>
    <row r="7" spans="1:15" ht="15.75" customHeight="1" x14ac:dyDescent="0.2">
      <c r="A7" s="2"/>
      <c r="B7" s="29"/>
      <c r="C7" s="56"/>
      <c r="D7" s="53"/>
      <c r="E7" s="207"/>
      <c r="F7" s="208"/>
      <c r="G7" s="20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92"/>
      <c r="E11" s="192"/>
      <c r="F11" s="192"/>
      <c r="G11" s="192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197"/>
      <c r="E12" s="197"/>
      <c r="F12" s="197"/>
      <c r="G12" s="19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01"/>
      <c r="F13" s="202"/>
      <c r="G13" s="20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1"/>
      <c r="F15" s="191"/>
      <c r="G15" s="193"/>
      <c r="H15" s="193"/>
      <c r="I15" s="193" t="s">
        <v>29</v>
      </c>
      <c r="J15" s="194"/>
    </row>
    <row r="16" spans="1:15" ht="23.25" customHeight="1" x14ac:dyDescent="0.2">
      <c r="A16" s="126" t="s">
        <v>24</v>
      </c>
      <c r="B16" s="38" t="s">
        <v>24</v>
      </c>
      <c r="C16" s="62"/>
      <c r="D16" s="63"/>
      <c r="E16" s="182"/>
      <c r="F16" s="183"/>
      <c r="G16" s="182"/>
      <c r="H16" s="183"/>
      <c r="I16" s="182"/>
      <c r="J16" s="184"/>
    </row>
    <row r="17" spans="1:10" ht="23.25" customHeight="1" x14ac:dyDescent="0.2">
      <c r="A17" s="126" t="s">
        <v>25</v>
      </c>
      <c r="B17" s="38" t="s">
        <v>25</v>
      </c>
      <c r="C17" s="62"/>
      <c r="D17" s="63"/>
      <c r="E17" s="182"/>
      <c r="F17" s="183"/>
      <c r="G17" s="182"/>
      <c r="H17" s="183"/>
      <c r="I17" s="182"/>
      <c r="J17" s="184"/>
    </row>
    <row r="18" spans="1:10" ht="23.25" customHeight="1" x14ac:dyDescent="0.2">
      <c r="A18" s="126" t="s">
        <v>26</v>
      </c>
      <c r="B18" s="38" t="s">
        <v>26</v>
      </c>
      <c r="C18" s="62"/>
      <c r="D18" s="63"/>
      <c r="E18" s="182"/>
      <c r="F18" s="183"/>
      <c r="G18" s="182"/>
      <c r="H18" s="183"/>
      <c r="I18" s="182"/>
      <c r="J18" s="184"/>
    </row>
    <row r="19" spans="1:10" ht="23.25" customHeight="1" x14ac:dyDescent="0.2">
      <c r="A19" s="126" t="s">
        <v>66</v>
      </c>
      <c r="B19" s="38" t="s">
        <v>27</v>
      </c>
      <c r="C19" s="62"/>
      <c r="D19" s="63"/>
      <c r="E19" s="182"/>
      <c r="F19" s="183"/>
      <c r="G19" s="182"/>
      <c r="H19" s="183"/>
      <c r="I19" s="182"/>
      <c r="J19" s="184"/>
    </row>
    <row r="20" spans="1:10" ht="23.25" customHeight="1" x14ac:dyDescent="0.2">
      <c r="A20" s="126" t="s">
        <v>67</v>
      </c>
      <c r="B20" s="38" t="s">
        <v>28</v>
      </c>
      <c r="C20" s="62"/>
      <c r="D20" s="63"/>
      <c r="E20" s="182"/>
      <c r="F20" s="183"/>
      <c r="G20" s="182"/>
      <c r="H20" s="183"/>
      <c r="I20" s="182"/>
      <c r="J20" s="184"/>
    </row>
    <row r="21" spans="1:10" ht="23.25" customHeight="1" x14ac:dyDescent="0.2">
      <c r="A21" s="2"/>
      <c r="B21" s="48" t="s">
        <v>29</v>
      </c>
      <c r="C21" s="64"/>
      <c r="D21" s="65"/>
      <c r="E21" s="195"/>
      <c r="F21" s="196"/>
      <c r="G21" s="195"/>
      <c r="H21" s="196"/>
      <c r="I21" s="195"/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12">
        <f>'1 1 Pol'!G37</f>
        <v>0</v>
      </c>
      <c r="H25" s="213"/>
      <c r="I25" s="213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79">
        <v>145665.03</v>
      </c>
      <c r="H26" s="180"/>
      <c r="I26" s="18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81">
        <f>CenaCelkemBezDPH-(ZakladDPHSni+ZakladDPHZakl)</f>
        <v>0</v>
      </c>
      <c r="H27" s="181"/>
      <c r="I27" s="18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5">
        <f>A27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5">
        <f>ZakladDPHSni+DPHSni+ZakladDPHZakl+DPHZakl+Zaokrouhleni</f>
        <v>145665.03</v>
      </c>
      <c r="H29" s="215"/>
      <c r="I29" s="215"/>
      <c r="J29" s="123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47</v>
      </c>
      <c r="C39" s="221"/>
      <c r="D39" s="221"/>
      <c r="E39" s="221"/>
      <c r="F39" s="100">
        <f>'1 1 Pol'!AE37</f>
        <v>0</v>
      </c>
      <c r="G39" s="101">
        <f>'1 1 Pol'!AF37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222" t="s">
        <v>48</v>
      </c>
      <c r="D40" s="222"/>
      <c r="E40" s="222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41</v>
      </c>
      <c r="C41" s="222" t="s">
        <v>42</v>
      </c>
      <c r="D41" s="222"/>
      <c r="E41" s="222"/>
      <c r="F41" s="106">
        <f>'1 1 Pol'!AE37</f>
        <v>0</v>
      </c>
      <c r="G41" s="107">
        <f>'1 1 Pol'!AF37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41</v>
      </c>
      <c r="C42" s="221" t="s">
        <v>41</v>
      </c>
      <c r="D42" s="221"/>
      <c r="E42" s="221"/>
      <c r="F42" s="111">
        <f>'1 1 Pol'!AE37</f>
        <v>0</v>
      </c>
      <c r="G42" s="102">
        <f>'1 1 Pol'!AF37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223" t="s">
        <v>49</v>
      </c>
      <c r="C43" s="224"/>
      <c r="D43" s="224"/>
      <c r="E43" s="224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51</v>
      </c>
      <c r="B45" t="s">
        <v>52</v>
      </c>
    </row>
    <row r="46" spans="1:10" x14ac:dyDescent="0.2">
      <c r="A46" t="s">
        <v>53</v>
      </c>
      <c r="B46" t="s">
        <v>54</v>
      </c>
    </row>
    <row r="47" spans="1:10" x14ac:dyDescent="0.2">
      <c r="A47" t="s">
        <v>55</v>
      </c>
      <c r="B47" t="s">
        <v>56</v>
      </c>
    </row>
    <row r="49" spans="6:10" x14ac:dyDescent="0.2">
      <c r="F49" s="87"/>
      <c r="G49" s="87"/>
      <c r="H49" s="87"/>
      <c r="I49" s="87"/>
      <c r="J49" s="125"/>
    </row>
    <row r="50" spans="6:10" x14ac:dyDescent="0.2">
      <c r="F50" s="87"/>
      <c r="G50" s="87"/>
      <c r="H50" s="87"/>
      <c r="I50" s="87"/>
      <c r="J50" s="12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5" t="s">
        <v>6</v>
      </c>
      <c r="B1" s="225"/>
      <c r="C1" s="226"/>
      <c r="D1" s="225"/>
      <c r="E1" s="225"/>
      <c r="F1" s="225"/>
      <c r="G1" s="225"/>
    </row>
    <row r="2" spans="1:7" ht="24.95" customHeight="1" x14ac:dyDescent="0.2">
      <c r="A2" s="50" t="s">
        <v>7</v>
      </c>
      <c r="B2" s="49"/>
      <c r="C2" s="227"/>
      <c r="D2" s="227"/>
      <c r="E2" s="227"/>
      <c r="F2" s="227"/>
      <c r="G2" s="228"/>
    </row>
    <row r="3" spans="1:7" ht="24.95" customHeight="1" x14ac:dyDescent="0.2">
      <c r="A3" s="50" t="s">
        <v>8</v>
      </c>
      <c r="B3" s="49"/>
      <c r="C3" s="227"/>
      <c r="D3" s="227"/>
      <c r="E3" s="227"/>
      <c r="F3" s="227"/>
      <c r="G3" s="228"/>
    </row>
    <row r="4" spans="1:7" ht="24.95" customHeight="1" x14ac:dyDescent="0.2">
      <c r="A4" s="50" t="s">
        <v>9</v>
      </c>
      <c r="B4" s="49"/>
      <c r="C4" s="227"/>
      <c r="D4" s="227"/>
      <c r="E4" s="227"/>
      <c r="F4" s="227"/>
      <c r="G4" s="228"/>
    </row>
    <row r="5" spans="1:7" x14ac:dyDescent="0.2">
      <c r="B5" s="4"/>
      <c r="C5" s="5"/>
      <c r="D5" s="6"/>
    </row>
  </sheetData>
  <sheetProtection algorithmName="SHA-512" hashValue="Alv2Lv3+t573FUdZpZs7l0ELY7+G95LYy7HyoMZsdJnamAHzN2/M5HMtKVq4PfzCewDbVyIerYb6zWJhujheVQ==" saltValue="YrAcBnGfdh9uvJR0iGMhC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5"/>
  <sheetViews>
    <sheetView tabSelected="1" zoomScaleNormal="100" workbookViewId="0">
      <pane ySplit="10" topLeftCell="A11" activePane="bottomLeft" state="frozen"/>
      <selection pane="bottomLeft" activeCell="C6" sqref="C6:G6"/>
    </sheetView>
  </sheetViews>
  <sheetFormatPr defaultRowHeight="12.75" outlineLevelRow="2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x14ac:dyDescent="0.2">
      <c r="B1" s="124" t="s">
        <v>150</v>
      </c>
    </row>
    <row r="2" spans="1:60" x14ac:dyDescent="0.2">
      <c r="B2" s="124" t="s">
        <v>151</v>
      </c>
    </row>
    <row r="4" spans="1:60" ht="15.75" customHeight="1" x14ac:dyDescent="0.25">
      <c r="A4" s="231" t="s">
        <v>68</v>
      </c>
      <c r="B4" s="231"/>
      <c r="C4" s="231"/>
      <c r="D4" s="231"/>
      <c r="E4" s="231"/>
      <c r="F4" s="231"/>
      <c r="G4" s="231"/>
      <c r="AG4" t="s">
        <v>69</v>
      </c>
    </row>
    <row r="5" spans="1:60" ht="25.15" customHeight="1" x14ac:dyDescent="0.2">
      <c r="A5" s="127" t="s">
        <v>7</v>
      </c>
      <c r="B5" s="49" t="s">
        <v>45</v>
      </c>
      <c r="C5" s="232" t="s">
        <v>46</v>
      </c>
      <c r="D5" s="233"/>
      <c r="E5" s="233"/>
      <c r="F5" s="233"/>
      <c r="G5" s="234"/>
      <c r="AG5" t="s">
        <v>70</v>
      </c>
    </row>
    <row r="6" spans="1:60" ht="25.15" customHeight="1" x14ac:dyDescent="0.2">
      <c r="A6" s="127" t="s">
        <v>8</v>
      </c>
      <c r="B6" s="49" t="s">
        <v>41</v>
      </c>
      <c r="C6" s="232" t="s">
        <v>152</v>
      </c>
      <c r="D6" s="233"/>
      <c r="E6" s="233"/>
      <c r="F6" s="233"/>
      <c r="G6" s="234"/>
      <c r="AC6" s="124" t="s">
        <v>70</v>
      </c>
      <c r="AG6" t="s">
        <v>71</v>
      </c>
    </row>
    <row r="7" spans="1:60" ht="25.15" customHeight="1" x14ac:dyDescent="0.2">
      <c r="A7" s="128" t="s">
        <v>9</v>
      </c>
      <c r="B7" s="129" t="s">
        <v>41</v>
      </c>
      <c r="C7" s="235" t="s">
        <v>41</v>
      </c>
      <c r="D7" s="236"/>
      <c r="E7" s="236"/>
      <c r="F7" s="236"/>
      <c r="G7" s="237"/>
      <c r="AG7" t="s">
        <v>72</v>
      </c>
    </row>
    <row r="8" spans="1:60" x14ac:dyDescent="0.2">
      <c r="D8" s="10"/>
    </row>
    <row r="9" spans="1:60" ht="38.25" x14ac:dyDescent="0.2">
      <c r="A9" s="131" t="s">
        <v>73</v>
      </c>
      <c r="B9" s="133" t="s">
        <v>74</v>
      </c>
      <c r="C9" s="133" t="s">
        <v>75</v>
      </c>
      <c r="D9" s="132" t="s">
        <v>76</v>
      </c>
      <c r="E9" s="131" t="s">
        <v>77</v>
      </c>
      <c r="F9" s="130" t="s">
        <v>78</v>
      </c>
      <c r="G9" s="131" t="s">
        <v>29</v>
      </c>
      <c r="H9" s="134" t="s">
        <v>30</v>
      </c>
      <c r="I9" s="134" t="s">
        <v>79</v>
      </c>
      <c r="J9" s="134" t="s">
        <v>31</v>
      </c>
      <c r="K9" s="134" t="s">
        <v>80</v>
      </c>
      <c r="L9" s="134" t="s">
        <v>81</v>
      </c>
      <c r="M9" s="134" t="s">
        <v>82</v>
      </c>
      <c r="N9" s="134" t="s">
        <v>83</v>
      </c>
      <c r="O9" s="134" t="s">
        <v>84</v>
      </c>
      <c r="P9" s="134" t="s">
        <v>85</v>
      </c>
      <c r="Q9" s="134" t="s">
        <v>86</v>
      </c>
      <c r="R9" s="134" t="s">
        <v>87</v>
      </c>
      <c r="S9" s="134" t="s">
        <v>88</v>
      </c>
      <c r="T9" s="134" t="s">
        <v>89</v>
      </c>
      <c r="U9" s="134" t="s">
        <v>90</v>
      </c>
      <c r="V9" s="134" t="s">
        <v>91</v>
      </c>
      <c r="W9" s="134" t="s">
        <v>92</v>
      </c>
      <c r="X9" s="134" t="s">
        <v>93</v>
      </c>
      <c r="Y9" s="134" t="s">
        <v>94</v>
      </c>
    </row>
    <row r="10" spans="1:60" hidden="1" x14ac:dyDescent="0.2">
      <c r="A10" s="3"/>
      <c r="B10" s="4"/>
      <c r="C10" s="4"/>
      <c r="D10" s="6"/>
      <c r="E10" s="136"/>
      <c r="F10" s="137"/>
      <c r="G10" s="137"/>
      <c r="H10" s="137"/>
      <c r="I10" s="137"/>
      <c r="J10" s="137"/>
      <c r="K10" s="137"/>
      <c r="L10" s="137"/>
      <c r="M10" s="137"/>
      <c r="N10" s="136"/>
      <c r="O10" s="136"/>
      <c r="P10" s="136"/>
      <c r="Q10" s="136"/>
      <c r="R10" s="137"/>
      <c r="S10" s="137"/>
      <c r="T10" s="137"/>
      <c r="U10" s="137"/>
      <c r="V10" s="137"/>
      <c r="W10" s="137"/>
      <c r="X10" s="137"/>
      <c r="Y10" s="137"/>
    </row>
    <row r="11" spans="1:60" x14ac:dyDescent="0.2">
      <c r="A11" s="147" t="s">
        <v>95</v>
      </c>
      <c r="B11" s="148" t="s">
        <v>41</v>
      </c>
      <c r="C11" s="169" t="s">
        <v>57</v>
      </c>
      <c r="D11" s="149"/>
      <c r="E11" s="150"/>
      <c r="F11" s="151"/>
      <c r="G11" s="151">
        <f>SUMIF(AG12:AG15,"&lt;&gt;NOR",G12:G15)</f>
        <v>0</v>
      </c>
      <c r="H11" s="151"/>
      <c r="I11" s="151">
        <f>SUM(I12:I15)</f>
        <v>0</v>
      </c>
      <c r="J11" s="151"/>
      <c r="K11" s="151">
        <f>SUM(K12:K15)</f>
        <v>14025</v>
      </c>
      <c r="L11" s="151"/>
      <c r="M11" s="151">
        <f>SUM(M12:M15)</f>
        <v>0</v>
      </c>
      <c r="N11" s="150"/>
      <c r="O11" s="150">
        <f>SUM(O12:O15)</f>
        <v>0</v>
      </c>
      <c r="P11" s="150"/>
      <c r="Q11" s="150">
        <f>SUM(Q12:Q15)</f>
        <v>23.46</v>
      </c>
      <c r="R11" s="151"/>
      <c r="S11" s="151"/>
      <c r="T11" s="152"/>
      <c r="U11" s="146"/>
      <c r="V11" s="146">
        <f>SUM(V12:V15)</f>
        <v>30.259999999999998</v>
      </c>
      <c r="W11" s="146"/>
      <c r="X11" s="146"/>
      <c r="Y11" s="146"/>
      <c r="AG11" t="s">
        <v>96</v>
      </c>
    </row>
    <row r="12" spans="1:60" ht="22.5" outlineLevel="1" x14ac:dyDescent="0.2">
      <c r="A12" s="154">
        <v>1</v>
      </c>
      <c r="B12" s="155" t="s">
        <v>97</v>
      </c>
      <c r="C12" s="170" t="s">
        <v>98</v>
      </c>
      <c r="D12" s="156" t="s">
        <v>99</v>
      </c>
      <c r="E12" s="157">
        <v>170</v>
      </c>
      <c r="F12" s="158"/>
      <c r="G12" s="159">
        <f>ROUND(E12*F12,2)</f>
        <v>0</v>
      </c>
      <c r="H12" s="158">
        <v>0</v>
      </c>
      <c r="I12" s="159">
        <f>ROUND(E12*H12,2)</f>
        <v>0</v>
      </c>
      <c r="J12" s="158">
        <v>67.2</v>
      </c>
      <c r="K12" s="159">
        <f>ROUND(E12*J12,2)</f>
        <v>11424</v>
      </c>
      <c r="L12" s="159">
        <v>21</v>
      </c>
      <c r="M12" s="159">
        <f>G12*(1+L12/100)</f>
        <v>0</v>
      </c>
      <c r="N12" s="157">
        <v>0</v>
      </c>
      <c r="O12" s="157">
        <f>ROUND(E12*N12,2)</f>
        <v>0</v>
      </c>
      <c r="P12" s="157">
        <v>0.13800000000000001</v>
      </c>
      <c r="Q12" s="157">
        <f>ROUND(E12*P12,2)</f>
        <v>23.46</v>
      </c>
      <c r="R12" s="159" t="s">
        <v>100</v>
      </c>
      <c r="S12" s="159" t="s">
        <v>101</v>
      </c>
      <c r="T12" s="160" t="s">
        <v>101</v>
      </c>
      <c r="U12" s="145">
        <v>0.16</v>
      </c>
      <c r="V12" s="145">
        <f>ROUND(E12*U12,2)</f>
        <v>27.2</v>
      </c>
      <c r="W12" s="145"/>
      <c r="X12" s="145" t="s">
        <v>102</v>
      </c>
      <c r="Y12" s="145" t="s">
        <v>103</v>
      </c>
      <c r="Z12" s="135"/>
      <c r="AA12" s="135"/>
      <c r="AB12" s="135"/>
      <c r="AC12" s="135"/>
      <c r="AD12" s="135"/>
      <c r="AE12" s="135"/>
      <c r="AF12" s="135"/>
      <c r="AG12" s="135" t="s">
        <v>104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2" x14ac:dyDescent="0.2">
      <c r="A13" s="142"/>
      <c r="B13" s="143"/>
      <c r="C13" s="229" t="s">
        <v>105</v>
      </c>
      <c r="D13" s="230"/>
      <c r="E13" s="230"/>
      <c r="F13" s="230"/>
      <c r="G13" s="230"/>
      <c r="H13" s="145"/>
      <c r="I13" s="145"/>
      <c r="J13" s="145"/>
      <c r="K13" s="145"/>
      <c r="L13" s="145"/>
      <c r="M13" s="145"/>
      <c r="N13" s="144"/>
      <c r="O13" s="144"/>
      <c r="P13" s="144"/>
      <c r="Q13" s="144"/>
      <c r="R13" s="145"/>
      <c r="S13" s="145"/>
      <c r="T13" s="145"/>
      <c r="U13" s="145"/>
      <c r="V13" s="145"/>
      <c r="W13" s="145"/>
      <c r="X13" s="145"/>
      <c r="Y13" s="145"/>
      <c r="Z13" s="135"/>
      <c r="AA13" s="135"/>
      <c r="AB13" s="135"/>
      <c r="AC13" s="135"/>
      <c r="AD13" s="135"/>
      <c r="AE13" s="135"/>
      <c r="AF13" s="135"/>
      <c r="AG13" s="135" t="s">
        <v>106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54">
        <v>2</v>
      </c>
      <c r="B14" s="155" t="s">
        <v>107</v>
      </c>
      <c r="C14" s="170" t="s">
        <v>108</v>
      </c>
      <c r="D14" s="156" t="s">
        <v>99</v>
      </c>
      <c r="E14" s="157">
        <v>170</v>
      </c>
      <c r="F14" s="158"/>
      <c r="G14" s="159">
        <f>ROUND(E14*F14,2)</f>
        <v>0</v>
      </c>
      <c r="H14" s="158">
        <v>0</v>
      </c>
      <c r="I14" s="159">
        <f>ROUND(E14*H14,2)</f>
        <v>0</v>
      </c>
      <c r="J14" s="158">
        <v>15.3</v>
      </c>
      <c r="K14" s="159">
        <f>ROUND(E14*J14,2)</f>
        <v>2601</v>
      </c>
      <c r="L14" s="159">
        <v>21</v>
      </c>
      <c r="M14" s="159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9" t="s">
        <v>109</v>
      </c>
      <c r="S14" s="159" t="s">
        <v>101</v>
      </c>
      <c r="T14" s="160" t="s">
        <v>101</v>
      </c>
      <c r="U14" s="145">
        <v>1.7999999999999999E-2</v>
      </c>
      <c r="V14" s="145">
        <f>ROUND(E14*U14,2)</f>
        <v>3.06</v>
      </c>
      <c r="W14" s="145"/>
      <c r="X14" s="145" t="s">
        <v>102</v>
      </c>
      <c r="Y14" s="145" t="s">
        <v>103</v>
      </c>
      <c r="Z14" s="135"/>
      <c r="AA14" s="135"/>
      <c r="AB14" s="135"/>
      <c r="AC14" s="135"/>
      <c r="AD14" s="135"/>
      <c r="AE14" s="135"/>
      <c r="AF14" s="135"/>
      <c r="AG14" s="135" t="s">
        <v>104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2" x14ac:dyDescent="0.2">
      <c r="A15" s="142"/>
      <c r="B15" s="143"/>
      <c r="C15" s="229" t="s">
        <v>110</v>
      </c>
      <c r="D15" s="230"/>
      <c r="E15" s="230"/>
      <c r="F15" s="230"/>
      <c r="G15" s="230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45"/>
      <c r="Z15" s="135"/>
      <c r="AA15" s="135"/>
      <c r="AB15" s="135"/>
      <c r="AC15" s="135"/>
      <c r="AD15" s="135"/>
      <c r="AE15" s="135"/>
      <c r="AF15" s="135"/>
      <c r="AG15" s="135" t="s">
        <v>106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x14ac:dyDescent="0.2">
      <c r="A16" s="147" t="s">
        <v>95</v>
      </c>
      <c r="B16" s="148" t="s">
        <v>58</v>
      </c>
      <c r="C16" s="169" t="s">
        <v>59</v>
      </c>
      <c r="D16" s="149"/>
      <c r="E16" s="150"/>
      <c r="F16" s="151"/>
      <c r="G16" s="151">
        <f>SUMIF(AG17:AG18,"&lt;&gt;NOR",G17:G18)</f>
        <v>0</v>
      </c>
      <c r="H16" s="151"/>
      <c r="I16" s="151">
        <f>SUM(I17:I18)</f>
        <v>8426.9</v>
      </c>
      <c r="J16" s="151"/>
      <c r="K16" s="151">
        <f>SUM(K17:K18)</f>
        <v>3464.6</v>
      </c>
      <c r="L16" s="151"/>
      <c r="M16" s="151">
        <f>SUM(M17:M18)</f>
        <v>0</v>
      </c>
      <c r="N16" s="150"/>
      <c r="O16" s="150">
        <f>SUM(O17:O18)</f>
        <v>6.9999999999999993E-2</v>
      </c>
      <c r="P16" s="150"/>
      <c r="Q16" s="150">
        <f>SUM(Q17:Q18)</f>
        <v>0</v>
      </c>
      <c r="R16" s="151"/>
      <c r="S16" s="151"/>
      <c r="T16" s="152"/>
      <c r="U16" s="146"/>
      <c r="V16" s="146">
        <f>SUM(V17:V18)</f>
        <v>7.48</v>
      </c>
      <c r="W16" s="146"/>
      <c r="X16" s="146"/>
      <c r="Y16" s="146"/>
      <c r="AG16" t="s">
        <v>96</v>
      </c>
    </row>
    <row r="17" spans="1:60" outlineLevel="1" x14ac:dyDescent="0.2">
      <c r="A17" s="161">
        <v>3</v>
      </c>
      <c r="B17" s="162" t="s">
        <v>111</v>
      </c>
      <c r="C17" s="171" t="s">
        <v>112</v>
      </c>
      <c r="D17" s="163" t="s">
        <v>99</v>
      </c>
      <c r="E17" s="164">
        <v>170</v>
      </c>
      <c r="F17" s="165"/>
      <c r="G17" s="166">
        <f>ROUND(E17*F17,2)</f>
        <v>0</v>
      </c>
      <c r="H17" s="165">
        <v>0.62</v>
      </c>
      <c r="I17" s="166">
        <f>ROUND(E17*H17,2)</f>
        <v>105.4</v>
      </c>
      <c r="J17" s="165">
        <v>20.38</v>
      </c>
      <c r="K17" s="166">
        <f>ROUND(E17*J17,2)</f>
        <v>3464.6</v>
      </c>
      <c r="L17" s="166">
        <v>21</v>
      </c>
      <c r="M17" s="166">
        <f>G17*(1+L17/100)</f>
        <v>0</v>
      </c>
      <c r="N17" s="164">
        <v>3.0000000000000001E-5</v>
      </c>
      <c r="O17" s="164">
        <f>ROUND(E17*N17,2)</f>
        <v>0.01</v>
      </c>
      <c r="P17" s="164">
        <v>0</v>
      </c>
      <c r="Q17" s="164">
        <f>ROUND(E17*P17,2)</f>
        <v>0</v>
      </c>
      <c r="R17" s="166" t="s">
        <v>113</v>
      </c>
      <c r="S17" s="166" t="s">
        <v>101</v>
      </c>
      <c r="T17" s="167" t="s">
        <v>101</v>
      </c>
      <c r="U17" s="145">
        <v>4.3999999999999997E-2</v>
      </c>
      <c r="V17" s="145">
        <f>ROUND(E17*U17,2)</f>
        <v>7.48</v>
      </c>
      <c r="W17" s="145"/>
      <c r="X17" s="145" t="s">
        <v>102</v>
      </c>
      <c r="Y17" s="145" t="s">
        <v>103</v>
      </c>
      <c r="Z17" s="135"/>
      <c r="AA17" s="135"/>
      <c r="AB17" s="135"/>
      <c r="AC17" s="135"/>
      <c r="AD17" s="135"/>
      <c r="AE17" s="135"/>
      <c r="AF17" s="135"/>
      <c r="AG17" s="135" t="s">
        <v>104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2.5" outlineLevel="1" x14ac:dyDescent="0.2">
      <c r="A18" s="161">
        <v>4</v>
      </c>
      <c r="B18" s="162" t="s">
        <v>114</v>
      </c>
      <c r="C18" s="171" t="s">
        <v>115</v>
      </c>
      <c r="D18" s="163" t="s">
        <v>99</v>
      </c>
      <c r="E18" s="164">
        <v>187</v>
      </c>
      <c r="F18" s="165"/>
      <c r="G18" s="166">
        <f>ROUND(E18*F18,2)</f>
        <v>0</v>
      </c>
      <c r="H18" s="165">
        <v>44.5</v>
      </c>
      <c r="I18" s="166">
        <f>ROUND(E18*H18,2)</f>
        <v>8321.5</v>
      </c>
      <c r="J18" s="165">
        <v>0</v>
      </c>
      <c r="K18" s="166">
        <f>ROUND(E18*J18,2)</f>
        <v>0</v>
      </c>
      <c r="L18" s="166">
        <v>21</v>
      </c>
      <c r="M18" s="166">
        <f>G18*(1+L18/100)</f>
        <v>0</v>
      </c>
      <c r="N18" s="164">
        <v>2.9999999999999997E-4</v>
      </c>
      <c r="O18" s="164">
        <f>ROUND(E18*N18,2)</f>
        <v>0.06</v>
      </c>
      <c r="P18" s="164">
        <v>0</v>
      </c>
      <c r="Q18" s="164">
        <f>ROUND(E18*P18,2)</f>
        <v>0</v>
      </c>
      <c r="R18" s="166" t="s">
        <v>116</v>
      </c>
      <c r="S18" s="166" t="s">
        <v>101</v>
      </c>
      <c r="T18" s="167" t="s">
        <v>101</v>
      </c>
      <c r="U18" s="145">
        <v>0</v>
      </c>
      <c r="V18" s="145">
        <f>ROUND(E18*U18,2)</f>
        <v>0</v>
      </c>
      <c r="W18" s="145"/>
      <c r="X18" s="145" t="s">
        <v>117</v>
      </c>
      <c r="Y18" s="145" t="s">
        <v>103</v>
      </c>
      <c r="Z18" s="135"/>
      <c r="AA18" s="135"/>
      <c r="AB18" s="135"/>
      <c r="AC18" s="135"/>
      <c r="AD18" s="135"/>
      <c r="AE18" s="135"/>
      <c r="AF18" s="135"/>
      <c r="AG18" s="135" t="s">
        <v>118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x14ac:dyDescent="0.2">
      <c r="A19" s="147" t="s">
        <v>95</v>
      </c>
      <c r="B19" s="148" t="s">
        <v>60</v>
      </c>
      <c r="C19" s="169" t="s">
        <v>61</v>
      </c>
      <c r="D19" s="149"/>
      <c r="E19" s="150"/>
      <c r="F19" s="151"/>
      <c r="G19" s="151">
        <f>SUMIF(AG20:AG24,"&lt;&gt;NOR",G20:G24)</f>
        <v>0</v>
      </c>
      <c r="H19" s="151"/>
      <c r="I19" s="151">
        <f>SUM(I20:I24)</f>
        <v>153549.14000000001</v>
      </c>
      <c r="J19" s="151"/>
      <c r="K19" s="151">
        <f>SUM(K20:K24)</f>
        <v>67544.86</v>
      </c>
      <c r="L19" s="151"/>
      <c r="M19" s="151">
        <f>SUM(M20:M24)</f>
        <v>0</v>
      </c>
      <c r="N19" s="150"/>
      <c r="O19" s="150">
        <f>SUM(O20:O24)</f>
        <v>163.03000000000003</v>
      </c>
      <c r="P19" s="150"/>
      <c r="Q19" s="150">
        <f>SUM(Q20:Q24)</f>
        <v>0</v>
      </c>
      <c r="R19" s="151"/>
      <c r="S19" s="151"/>
      <c r="T19" s="152"/>
      <c r="U19" s="146"/>
      <c r="V19" s="146">
        <f>SUM(V20:V24)</f>
        <v>112.74000000000001</v>
      </c>
      <c r="W19" s="146"/>
      <c r="X19" s="146"/>
      <c r="Y19" s="146"/>
      <c r="AG19" t="s">
        <v>96</v>
      </c>
    </row>
    <row r="20" spans="1:60" outlineLevel="1" x14ac:dyDescent="0.2">
      <c r="A20" s="161">
        <v>5</v>
      </c>
      <c r="B20" s="162" t="s">
        <v>119</v>
      </c>
      <c r="C20" s="171" t="s">
        <v>142</v>
      </c>
      <c r="D20" s="163" t="s">
        <v>99</v>
      </c>
      <c r="E20" s="164">
        <v>340</v>
      </c>
      <c r="F20" s="165"/>
      <c r="G20" s="166">
        <f>ROUND(E20*F20,2)</f>
        <v>0</v>
      </c>
      <c r="H20" s="165">
        <v>220.55</v>
      </c>
      <c r="I20" s="166">
        <f>ROUND(E20*H20,2)</f>
        <v>74987</v>
      </c>
      <c r="J20" s="165">
        <v>29.95</v>
      </c>
      <c r="K20" s="166">
        <f>ROUND(E20*J20,2)</f>
        <v>10183</v>
      </c>
      <c r="L20" s="166">
        <v>21</v>
      </c>
      <c r="M20" s="166">
        <f>G20*(1+L20/100)</f>
        <v>0</v>
      </c>
      <c r="N20" s="164">
        <v>0.378</v>
      </c>
      <c r="O20" s="164">
        <f>ROUND(E20*N20,2)</f>
        <v>128.52000000000001</v>
      </c>
      <c r="P20" s="164">
        <v>0</v>
      </c>
      <c r="Q20" s="164">
        <f>ROUND(E20*P20,2)</f>
        <v>0</v>
      </c>
      <c r="R20" s="166" t="s">
        <v>100</v>
      </c>
      <c r="S20" s="166" t="s">
        <v>101</v>
      </c>
      <c r="T20" s="167" t="s">
        <v>101</v>
      </c>
      <c r="U20" s="145">
        <v>2.5999999999999999E-2</v>
      </c>
      <c r="V20" s="145">
        <f>ROUND(E20*U20,2)</f>
        <v>8.84</v>
      </c>
      <c r="W20" s="145"/>
      <c r="X20" s="145" t="s">
        <v>102</v>
      </c>
      <c r="Y20" s="145" t="s">
        <v>103</v>
      </c>
      <c r="Z20" s="135"/>
      <c r="AA20" s="135"/>
      <c r="AB20" s="135"/>
      <c r="AC20" s="135"/>
      <c r="AD20" s="135"/>
      <c r="AE20" s="135"/>
      <c r="AF20" s="135"/>
      <c r="AG20" s="135" t="s">
        <v>104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54">
        <v>6</v>
      </c>
      <c r="B21" s="155" t="s">
        <v>120</v>
      </c>
      <c r="C21" s="170" t="s">
        <v>121</v>
      </c>
      <c r="D21" s="156" t="s">
        <v>99</v>
      </c>
      <c r="E21" s="157">
        <v>170</v>
      </c>
      <c r="F21" s="158"/>
      <c r="G21" s="159">
        <f>ROUND(E21*F21,2)</f>
        <v>0</v>
      </c>
      <c r="H21" s="158">
        <v>43.67</v>
      </c>
      <c r="I21" s="159">
        <f>ROUND(E21*H21,2)</f>
        <v>7423.9</v>
      </c>
      <c r="J21" s="158">
        <v>243.33</v>
      </c>
      <c r="K21" s="159">
        <f>ROUND(E21*J21,2)</f>
        <v>41366.1</v>
      </c>
      <c r="L21" s="159">
        <v>21</v>
      </c>
      <c r="M21" s="159">
        <f>G21*(1+L21/100)</f>
        <v>0</v>
      </c>
      <c r="N21" s="157">
        <v>7.3899999999999993E-2</v>
      </c>
      <c r="O21" s="157">
        <f>ROUND(E21*N21,2)</f>
        <v>12.56</v>
      </c>
      <c r="P21" s="157">
        <v>0</v>
      </c>
      <c r="Q21" s="157">
        <f>ROUND(E21*P21,2)</f>
        <v>0</v>
      </c>
      <c r="R21" s="159" t="s">
        <v>100</v>
      </c>
      <c r="S21" s="159" t="s">
        <v>101</v>
      </c>
      <c r="T21" s="160" t="s">
        <v>101</v>
      </c>
      <c r="U21" s="145">
        <v>0.45200000000000001</v>
      </c>
      <c r="V21" s="145">
        <f>ROUND(E21*U21,2)</f>
        <v>76.84</v>
      </c>
      <c r="W21" s="145"/>
      <c r="X21" s="145" t="s">
        <v>102</v>
      </c>
      <c r="Y21" s="145" t="s">
        <v>103</v>
      </c>
      <c r="Z21" s="135"/>
      <c r="AA21" s="135"/>
      <c r="AB21" s="135"/>
      <c r="AC21" s="135"/>
      <c r="AD21" s="135"/>
      <c r="AE21" s="135"/>
      <c r="AF21" s="135"/>
      <c r="AG21" s="135" t="s">
        <v>104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2" x14ac:dyDescent="0.2">
      <c r="A22" s="142"/>
      <c r="B22" s="143"/>
      <c r="C22" s="229" t="s">
        <v>122</v>
      </c>
      <c r="D22" s="230"/>
      <c r="E22" s="230"/>
      <c r="F22" s="230"/>
      <c r="G22" s="230"/>
      <c r="H22" s="145"/>
      <c r="I22" s="145"/>
      <c r="J22" s="145"/>
      <c r="K22" s="145"/>
      <c r="L22" s="145"/>
      <c r="M22" s="145"/>
      <c r="N22" s="144"/>
      <c r="O22" s="144"/>
      <c r="P22" s="144"/>
      <c r="Q22" s="144"/>
      <c r="R22" s="145"/>
      <c r="S22" s="145"/>
      <c r="T22" s="145"/>
      <c r="U22" s="145"/>
      <c r="V22" s="145"/>
      <c r="W22" s="145"/>
      <c r="X22" s="145"/>
      <c r="Y22" s="145"/>
      <c r="Z22" s="135"/>
      <c r="AA22" s="135"/>
      <c r="AB22" s="135"/>
      <c r="AC22" s="135"/>
      <c r="AD22" s="135"/>
      <c r="AE22" s="135"/>
      <c r="AF22" s="135"/>
      <c r="AG22" s="135" t="s">
        <v>106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68" t="str">
        <f>C22</f>
        <v>s provedením lože z kameniva drceného, s vyplněním spár, s dvojitým hutněním a se smetením přebytečného materiálu na krajnici. S dodáním hmot pro lože a výplň spár.</v>
      </c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61">
        <v>7</v>
      </c>
      <c r="B23" s="162" t="s">
        <v>123</v>
      </c>
      <c r="C23" s="171" t="s">
        <v>124</v>
      </c>
      <c r="D23" s="163" t="s">
        <v>125</v>
      </c>
      <c r="E23" s="164">
        <v>66</v>
      </c>
      <c r="F23" s="165"/>
      <c r="G23" s="166">
        <f>ROUND(E23*F23,2)</f>
        <v>0</v>
      </c>
      <c r="H23" s="165">
        <v>16.64</v>
      </c>
      <c r="I23" s="166">
        <f>ROUND(E23*H23,2)</f>
        <v>1098.24</v>
      </c>
      <c r="J23" s="165">
        <v>242.36</v>
      </c>
      <c r="K23" s="166">
        <f>ROUND(E23*J23,2)</f>
        <v>15995.76</v>
      </c>
      <c r="L23" s="166">
        <v>21</v>
      </c>
      <c r="M23" s="166">
        <f>G23*(1+L23/100)</f>
        <v>0</v>
      </c>
      <c r="N23" s="164">
        <v>3.3E-4</v>
      </c>
      <c r="O23" s="164">
        <f>ROUND(E23*N23,2)</f>
        <v>0.02</v>
      </c>
      <c r="P23" s="164">
        <v>0</v>
      </c>
      <c r="Q23" s="164">
        <f>ROUND(E23*P23,2)</f>
        <v>0</v>
      </c>
      <c r="R23" s="166" t="s">
        <v>100</v>
      </c>
      <c r="S23" s="166" t="s">
        <v>101</v>
      </c>
      <c r="T23" s="167" t="s">
        <v>101</v>
      </c>
      <c r="U23" s="145">
        <v>0.41</v>
      </c>
      <c r="V23" s="145">
        <f>ROUND(E23*U23,2)</f>
        <v>27.06</v>
      </c>
      <c r="W23" s="145"/>
      <c r="X23" s="145" t="s">
        <v>102</v>
      </c>
      <c r="Y23" s="145" t="s">
        <v>103</v>
      </c>
      <c r="Z23" s="135"/>
      <c r="AA23" s="135"/>
      <c r="AB23" s="135"/>
      <c r="AC23" s="135"/>
      <c r="AD23" s="135"/>
      <c r="AE23" s="135"/>
      <c r="AF23" s="135"/>
      <c r="AG23" s="135" t="s">
        <v>104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22.5" outlineLevel="1" x14ac:dyDescent="0.2">
      <c r="A24" s="161">
        <v>8</v>
      </c>
      <c r="B24" s="162" t="s">
        <v>126</v>
      </c>
      <c r="C24" s="171" t="s">
        <v>127</v>
      </c>
      <c r="D24" s="163" t="s">
        <v>99</v>
      </c>
      <c r="E24" s="164">
        <v>170</v>
      </c>
      <c r="F24" s="165"/>
      <c r="G24" s="166">
        <f>ROUND(E24*F24,2)</f>
        <v>0</v>
      </c>
      <c r="H24" s="165">
        <v>412</v>
      </c>
      <c r="I24" s="166">
        <f>ROUND(E24*H24,2)</f>
        <v>70040</v>
      </c>
      <c r="J24" s="165">
        <v>0</v>
      </c>
      <c r="K24" s="166">
        <f>ROUND(E24*J24,2)</f>
        <v>0</v>
      </c>
      <c r="L24" s="166">
        <v>21</v>
      </c>
      <c r="M24" s="166">
        <f>G24*(1+L24/100)</f>
        <v>0</v>
      </c>
      <c r="N24" s="164">
        <v>0.129</v>
      </c>
      <c r="O24" s="164">
        <f>ROUND(E24*N24,2)</f>
        <v>21.93</v>
      </c>
      <c r="P24" s="164">
        <v>0</v>
      </c>
      <c r="Q24" s="164">
        <f>ROUND(E24*P24,2)</f>
        <v>0</v>
      </c>
      <c r="R24" s="166" t="s">
        <v>116</v>
      </c>
      <c r="S24" s="166" t="s">
        <v>101</v>
      </c>
      <c r="T24" s="167" t="s">
        <v>101</v>
      </c>
      <c r="U24" s="145">
        <v>0</v>
      </c>
      <c r="V24" s="145">
        <f>ROUND(E24*U24,2)</f>
        <v>0</v>
      </c>
      <c r="W24" s="145"/>
      <c r="X24" s="145" t="s">
        <v>117</v>
      </c>
      <c r="Y24" s="145" t="s">
        <v>103</v>
      </c>
      <c r="Z24" s="135"/>
      <c r="AA24" s="135"/>
      <c r="AB24" s="135"/>
      <c r="AC24" s="135"/>
      <c r="AD24" s="135"/>
      <c r="AE24" s="135"/>
      <c r="AF24" s="135"/>
      <c r="AG24" s="135" t="s">
        <v>118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x14ac:dyDescent="0.2">
      <c r="A25" s="147" t="s">
        <v>95</v>
      </c>
      <c r="B25" s="148" t="s">
        <v>62</v>
      </c>
      <c r="C25" s="169" t="s">
        <v>63</v>
      </c>
      <c r="D25" s="149"/>
      <c r="E25" s="150"/>
      <c r="F25" s="151"/>
      <c r="G25" s="151">
        <f>SUMIF(AG26:AG26,"&lt;&gt;NOR",G26:G26)</f>
        <v>0</v>
      </c>
      <c r="H25" s="151"/>
      <c r="I25" s="151">
        <f>SUM(I26:I26)</f>
        <v>0</v>
      </c>
      <c r="J25" s="151"/>
      <c r="K25" s="151">
        <f>SUM(K26:K26)</f>
        <v>191250</v>
      </c>
      <c r="L25" s="151"/>
      <c r="M25" s="151">
        <f>SUM(M26:M26)</f>
        <v>0</v>
      </c>
      <c r="N25" s="150"/>
      <c r="O25" s="150">
        <f>SUM(O26:O26)</f>
        <v>0</v>
      </c>
      <c r="P25" s="150"/>
      <c r="Q25" s="150">
        <f>SUM(Q26:Q26)</f>
        <v>102</v>
      </c>
      <c r="R25" s="151"/>
      <c r="S25" s="151"/>
      <c r="T25" s="152"/>
      <c r="U25" s="146"/>
      <c r="V25" s="146">
        <f>SUM(V26:V26)</f>
        <v>328.24</v>
      </c>
      <c r="W25" s="146"/>
      <c r="X25" s="146"/>
      <c r="Y25" s="146"/>
      <c r="AG25" t="s">
        <v>96</v>
      </c>
    </row>
    <row r="26" spans="1:60" outlineLevel="1" x14ac:dyDescent="0.2">
      <c r="A26" s="154">
        <v>9</v>
      </c>
      <c r="B26" s="155" t="s">
        <v>128</v>
      </c>
      <c r="C26" s="170" t="s">
        <v>143</v>
      </c>
      <c r="D26" s="156" t="s">
        <v>129</v>
      </c>
      <c r="E26" s="157">
        <v>51</v>
      </c>
      <c r="F26" s="158"/>
      <c r="G26" s="159">
        <f>ROUND(E26*F26,2)</f>
        <v>0</v>
      </c>
      <c r="H26" s="158">
        <v>0</v>
      </c>
      <c r="I26" s="159">
        <f>ROUND(E26*H26,2)</f>
        <v>0</v>
      </c>
      <c r="J26" s="158">
        <v>3750</v>
      </c>
      <c r="K26" s="159">
        <f>ROUND(E26*J26,2)</f>
        <v>191250</v>
      </c>
      <c r="L26" s="159">
        <v>21</v>
      </c>
      <c r="M26" s="159">
        <f>G26*(1+L26/100)</f>
        <v>0</v>
      </c>
      <c r="N26" s="157">
        <v>0</v>
      </c>
      <c r="O26" s="157">
        <f>ROUND(E26*N26,2)</f>
        <v>0</v>
      </c>
      <c r="P26" s="157">
        <v>2</v>
      </c>
      <c r="Q26" s="157">
        <f>ROUND(E26*P26,2)</f>
        <v>102</v>
      </c>
      <c r="R26" s="159" t="s">
        <v>130</v>
      </c>
      <c r="S26" s="159" t="s">
        <v>101</v>
      </c>
      <c r="T26" s="160" t="s">
        <v>101</v>
      </c>
      <c r="U26" s="145">
        <v>6.4359999999999999</v>
      </c>
      <c r="V26" s="145">
        <f>ROUND(E26*U26,2)</f>
        <v>328.24</v>
      </c>
      <c r="W26" s="145"/>
      <c r="X26" s="145" t="s">
        <v>102</v>
      </c>
      <c r="Y26" s="145" t="s">
        <v>103</v>
      </c>
      <c r="Z26" s="135"/>
      <c r="AA26" s="135"/>
      <c r="AB26" s="135"/>
      <c r="AC26" s="135"/>
      <c r="AD26" s="135"/>
      <c r="AE26" s="135"/>
      <c r="AF26" s="135"/>
      <c r="AG26" s="135" t="s">
        <v>104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x14ac:dyDescent="0.2">
      <c r="A27" s="147" t="s">
        <v>95</v>
      </c>
      <c r="B27" s="148" t="s">
        <v>64</v>
      </c>
      <c r="C27" s="169" t="s">
        <v>65</v>
      </c>
      <c r="D27" s="149"/>
      <c r="E27" s="150"/>
      <c r="F27" s="151"/>
      <c r="G27" s="151">
        <f>SUMIF(AG28:AG32,"&lt;&gt;NOR",G28:G32)</f>
        <v>0</v>
      </c>
      <c r="H27" s="151"/>
      <c r="I27" s="151">
        <f>SUM(I28:I32)</f>
        <v>489.6</v>
      </c>
      <c r="J27" s="151"/>
      <c r="K27" s="151">
        <f>SUM(K28:K32)</f>
        <v>254892.9</v>
      </c>
      <c r="L27" s="151"/>
      <c r="M27" s="151">
        <f>SUM(M28:M32)</f>
        <v>0</v>
      </c>
      <c r="N27" s="150"/>
      <c r="O27" s="150">
        <f>SUM(O28:O32)</f>
        <v>0</v>
      </c>
      <c r="P27" s="150"/>
      <c r="Q27" s="150">
        <f>SUM(Q28:Q32)</f>
        <v>0</v>
      </c>
      <c r="R27" s="151"/>
      <c r="S27" s="151"/>
      <c r="T27" s="152"/>
      <c r="U27" s="146"/>
      <c r="V27" s="146">
        <f>SUM(V28:V32)</f>
        <v>17.98</v>
      </c>
      <c r="W27" s="146"/>
      <c r="X27" s="146"/>
      <c r="Y27" s="146"/>
      <c r="AG27" t="s">
        <v>96</v>
      </c>
    </row>
    <row r="28" spans="1:60" outlineLevel="1" x14ac:dyDescent="0.2">
      <c r="A28" s="154">
        <v>10</v>
      </c>
      <c r="B28" s="155" t="s">
        <v>131</v>
      </c>
      <c r="C28" s="170" t="s">
        <v>132</v>
      </c>
      <c r="D28" s="156" t="s">
        <v>133</v>
      </c>
      <c r="E28" s="157">
        <v>127.5</v>
      </c>
      <c r="F28" s="158"/>
      <c r="G28" s="159">
        <f>ROUND(E28*F28,2)</f>
        <v>0</v>
      </c>
      <c r="H28" s="158">
        <v>0</v>
      </c>
      <c r="I28" s="159">
        <f>ROUND(E28*H28,2)</f>
        <v>0</v>
      </c>
      <c r="J28" s="158">
        <v>149.5</v>
      </c>
      <c r="K28" s="159">
        <f>ROUND(E28*J28,2)</f>
        <v>19061.25</v>
      </c>
      <c r="L28" s="159">
        <v>21</v>
      </c>
      <c r="M28" s="159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9" t="s">
        <v>100</v>
      </c>
      <c r="S28" s="159" t="s">
        <v>101</v>
      </c>
      <c r="T28" s="160" t="s">
        <v>101</v>
      </c>
      <c r="U28" s="145">
        <v>9.9000000000000005E-2</v>
      </c>
      <c r="V28" s="145">
        <f>ROUND(E28*U28,2)</f>
        <v>12.62</v>
      </c>
      <c r="W28" s="145"/>
      <c r="X28" s="145" t="s">
        <v>102</v>
      </c>
      <c r="Y28" s="145" t="s">
        <v>103</v>
      </c>
      <c r="Z28" s="135"/>
      <c r="AA28" s="135"/>
      <c r="AB28" s="135"/>
      <c r="AC28" s="135"/>
      <c r="AD28" s="135"/>
      <c r="AE28" s="135"/>
      <c r="AF28" s="135"/>
      <c r="AG28" s="135" t="s">
        <v>104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2" x14ac:dyDescent="0.2">
      <c r="A29" s="142"/>
      <c r="B29" s="143"/>
      <c r="C29" s="229"/>
      <c r="D29" s="230"/>
      <c r="E29" s="230"/>
      <c r="F29" s="230"/>
      <c r="G29" s="230"/>
      <c r="H29" s="145"/>
      <c r="I29" s="145"/>
      <c r="J29" s="145"/>
      <c r="K29" s="145"/>
      <c r="L29" s="145"/>
      <c r="M29" s="145"/>
      <c r="N29" s="144"/>
      <c r="O29" s="144"/>
      <c r="P29" s="144"/>
      <c r="Q29" s="144"/>
      <c r="R29" s="145"/>
      <c r="S29" s="145"/>
      <c r="T29" s="145"/>
      <c r="U29" s="145"/>
      <c r="V29" s="145"/>
      <c r="W29" s="145"/>
      <c r="X29" s="145"/>
      <c r="Y29" s="145"/>
      <c r="Z29" s="135"/>
      <c r="AA29" s="135"/>
      <c r="AB29" s="135"/>
      <c r="AC29" s="135"/>
      <c r="AD29" s="135"/>
      <c r="AE29" s="135"/>
      <c r="AF29" s="135"/>
      <c r="AG29" s="135" t="s">
        <v>106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">
      <c r="A30" s="154">
        <v>11</v>
      </c>
      <c r="B30" s="155" t="s">
        <v>134</v>
      </c>
      <c r="C30" s="170" t="s">
        <v>135</v>
      </c>
      <c r="D30" s="156" t="s">
        <v>133</v>
      </c>
      <c r="E30" s="157">
        <v>127.5</v>
      </c>
      <c r="F30" s="158"/>
      <c r="G30" s="159">
        <f>ROUND(E30*F30,2)</f>
        <v>0</v>
      </c>
      <c r="H30" s="158">
        <v>3.84</v>
      </c>
      <c r="I30" s="159">
        <f>ROUND(E30*H30,2)</f>
        <v>489.6</v>
      </c>
      <c r="J30" s="158">
        <v>374.66</v>
      </c>
      <c r="K30" s="159">
        <f>ROUND(E30*J30,2)</f>
        <v>47769.15</v>
      </c>
      <c r="L30" s="159">
        <v>21</v>
      </c>
      <c r="M30" s="159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9" t="s">
        <v>136</v>
      </c>
      <c r="S30" s="159" t="s">
        <v>101</v>
      </c>
      <c r="T30" s="160" t="s">
        <v>101</v>
      </c>
      <c r="U30" s="145">
        <v>4.2000000000000003E-2</v>
      </c>
      <c r="V30" s="145">
        <f>ROUND(E30*U30,2)</f>
        <v>5.36</v>
      </c>
      <c r="W30" s="145"/>
      <c r="X30" s="145" t="s">
        <v>102</v>
      </c>
      <c r="Y30" s="145" t="s">
        <v>103</v>
      </c>
      <c r="Z30" s="135"/>
      <c r="AA30" s="135"/>
      <c r="AB30" s="135"/>
      <c r="AC30" s="135"/>
      <c r="AD30" s="135"/>
      <c r="AE30" s="135"/>
      <c r="AF30" s="135"/>
      <c r="AG30" s="135" t="s">
        <v>104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2" x14ac:dyDescent="0.2">
      <c r="A31" s="142"/>
      <c r="B31" s="143"/>
      <c r="C31" s="229" t="s">
        <v>137</v>
      </c>
      <c r="D31" s="230"/>
      <c r="E31" s="230"/>
      <c r="F31" s="230"/>
      <c r="G31" s="230"/>
      <c r="H31" s="145"/>
      <c r="I31" s="145"/>
      <c r="J31" s="145"/>
      <c r="K31" s="145"/>
      <c r="L31" s="145"/>
      <c r="M31" s="145"/>
      <c r="N31" s="144"/>
      <c r="O31" s="144"/>
      <c r="P31" s="144"/>
      <c r="Q31" s="144"/>
      <c r="R31" s="145"/>
      <c r="S31" s="145"/>
      <c r="T31" s="145"/>
      <c r="U31" s="145"/>
      <c r="V31" s="145"/>
      <c r="W31" s="145"/>
      <c r="X31" s="145"/>
      <c r="Y31" s="145"/>
      <c r="Z31" s="135"/>
      <c r="AA31" s="135"/>
      <c r="AB31" s="135"/>
      <c r="AC31" s="135"/>
      <c r="AD31" s="135"/>
      <c r="AE31" s="135"/>
      <c r="AF31" s="135"/>
      <c r="AG31" s="135" t="s">
        <v>106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">
      <c r="A32" s="154">
        <v>12</v>
      </c>
      <c r="B32" s="155" t="s">
        <v>138</v>
      </c>
      <c r="C32" s="170" t="s">
        <v>139</v>
      </c>
      <c r="D32" s="156" t="s">
        <v>133</v>
      </c>
      <c r="E32" s="157">
        <v>127.5</v>
      </c>
      <c r="F32" s="158"/>
      <c r="G32" s="159">
        <f>ROUND(E32*F32,2)</f>
        <v>0</v>
      </c>
      <c r="H32" s="158">
        <v>0</v>
      </c>
      <c r="I32" s="159">
        <f>ROUND(E32*H32,2)</f>
        <v>0</v>
      </c>
      <c r="J32" s="158">
        <v>1475</v>
      </c>
      <c r="K32" s="159">
        <f>ROUND(E32*J32,2)</f>
        <v>188062.5</v>
      </c>
      <c r="L32" s="159">
        <v>21</v>
      </c>
      <c r="M32" s="159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9" t="s">
        <v>130</v>
      </c>
      <c r="S32" s="159" t="s">
        <v>101</v>
      </c>
      <c r="T32" s="160" t="s">
        <v>101</v>
      </c>
      <c r="U32" s="145">
        <v>0</v>
      </c>
      <c r="V32" s="145">
        <f>ROUND(E32*U32,2)</f>
        <v>0</v>
      </c>
      <c r="W32" s="145"/>
      <c r="X32" s="145" t="s">
        <v>102</v>
      </c>
      <c r="Y32" s="145" t="s">
        <v>103</v>
      </c>
      <c r="Z32" s="135"/>
      <c r="AA32" s="135"/>
      <c r="AB32" s="135"/>
      <c r="AC32" s="135"/>
      <c r="AD32" s="135"/>
      <c r="AE32" s="135"/>
      <c r="AF32" s="135"/>
      <c r="AG32" s="135" t="s">
        <v>104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x14ac:dyDescent="0.2">
      <c r="A33" s="147" t="s">
        <v>95</v>
      </c>
      <c r="B33" s="148" t="s">
        <v>144</v>
      </c>
      <c r="C33" s="169" t="s">
        <v>145</v>
      </c>
      <c r="D33" s="149"/>
      <c r="E33" s="150"/>
      <c r="F33" s="151"/>
      <c r="G33" s="151">
        <f>G34+G35</f>
        <v>0</v>
      </c>
      <c r="H33" s="151"/>
      <c r="I33" s="151">
        <f>SUM(I34:I37)</f>
        <v>0</v>
      </c>
      <c r="J33" s="151"/>
      <c r="K33" s="151">
        <f>SUM(K34:K37)</f>
        <v>299</v>
      </c>
      <c r="L33" s="151"/>
      <c r="M33" s="151">
        <f>SUM(M34:M37)</f>
        <v>0</v>
      </c>
      <c r="N33" s="150"/>
      <c r="O33" s="150">
        <f>SUM(O34:O37)</f>
        <v>0</v>
      </c>
      <c r="P33" s="150"/>
      <c r="Q33" s="150">
        <f>SUM(Q34:Q37)</f>
        <v>0</v>
      </c>
      <c r="R33" s="151"/>
      <c r="S33" s="151"/>
      <c r="T33" s="152"/>
      <c r="U33" s="146"/>
      <c r="V33" s="146">
        <f>SUM(V34:V37)</f>
        <v>0.2</v>
      </c>
      <c r="W33" s="146"/>
      <c r="X33" s="146"/>
      <c r="Y33" s="146"/>
      <c r="AG33" t="s">
        <v>96</v>
      </c>
    </row>
    <row r="34" spans="1:60" outlineLevel="1" x14ac:dyDescent="0.2">
      <c r="A34" s="154">
        <v>13</v>
      </c>
      <c r="B34" s="155" t="s">
        <v>146</v>
      </c>
      <c r="C34" s="170" t="s">
        <v>147</v>
      </c>
      <c r="D34" s="156" t="s">
        <v>148</v>
      </c>
      <c r="E34" s="157">
        <v>1</v>
      </c>
      <c r="F34" s="158"/>
      <c r="G34" s="159">
        <f>ROUND(E34*F34,2)</f>
        <v>0</v>
      </c>
      <c r="H34" s="158">
        <v>0</v>
      </c>
      <c r="I34" s="159">
        <f>ROUND(E34*H34,2)</f>
        <v>0</v>
      </c>
      <c r="J34" s="158">
        <v>149.5</v>
      </c>
      <c r="K34" s="159">
        <f>ROUND(E34*J34,2)</f>
        <v>149.5</v>
      </c>
      <c r="L34" s="159">
        <v>21</v>
      </c>
      <c r="M34" s="159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9" t="s">
        <v>100</v>
      </c>
      <c r="S34" s="159"/>
      <c r="T34" s="160"/>
      <c r="U34" s="145">
        <v>9.9000000000000005E-2</v>
      </c>
      <c r="V34" s="145">
        <f>ROUND(E34*U34,2)</f>
        <v>0.1</v>
      </c>
      <c r="W34" s="145"/>
      <c r="X34" s="145" t="s">
        <v>102</v>
      </c>
      <c r="Y34" s="145" t="s">
        <v>103</v>
      </c>
      <c r="Z34" s="135"/>
      <c r="AA34" s="135"/>
      <c r="AB34" s="135"/>
      <c r="AC34" s="135"/>
      <c r="AD34" s="135"/>
      <c r="AE34" s="135"/>
      <c r="AF34" s="135"/>
      <c r="AG34" s="135" t="s">
        <v>104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54">
        <v>14</v>
      </c>
      <c r="B35" s="155" t="s">
        <v>146</v>
      </c>
      <c r="C35" s="170" t="s">
        <v>132</v>
      </c>
      <c r="D35" s="156" t="s">
        <v>148</v>
      </c>
      <c r="E35" s="157">
        <v>1</v>
      </c>
      <c r="F35" s="158"/>
      <c r="G35" s="159">
        <f>ROUND(E35*F35,2)</f>
        <v>0</v>
      </c>
      <c r="H35" s="158">
        <v>0</v>
      </c>
      <c r="I35" s="159">
        <f>ROUND(E35*H35,2)</f>
        <v>0</v>
      </c>
      <c r="J35" s="158">
        <v>149.5</v>
      </c>
      <c r="K35" s="159">
        <f>ROUND(E35*J35,2)</f>
        <v>149.5</v>
      </c>
      <c r="L35" s="159">
        <v>21</v>
      </c>
      <c r="M35" s="159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9" t="s">
        <v>100</v>
      </c>
      <c r="S35" s="159"/>
      <c r="T35" s="160"/>
      <c r="U35" s="145">
        <v>9.9000000000000005E-2</v>
      </c>
      <c r="V35" s="145">
        <f>ROUND(E35*U35,2)</f>
        <v>0.1</v>
      </c>
      <c r="W35" s="145"/>
      <c r="X35" s="145" t="s">
        <v>102</v>
      </c>
      <c r="Y35" s="145" t="s">
        <v>103</v>
      </c>
      <c r="Z35" s="135"/>
      <c r="AA35" s="135"/>
      <c r="AB35" s="135"/>
      <c r="AC35" s="135"/>
      <c r="AD35" s="135"/>
      <c r="AE35" s="135"/>
      <c r="AF35" s="135"/>
      <c r="AG35" s="135" t="s">
        <v>104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x14ac:dyDescent="0.2">
      <c r="A36" s="3"/>
      <c r="B36" s="4"/>
      <c r="C36" s="17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81</v>
      </c>
    </row>
    <row r="37" spans="1:60" x14ac:dyDescent="0.2">
      <c r="A37" s="138"/>
      <c r="B37" s="139" t="s">
        <v>29</v>
      </c>
      <c r="C37" s="173"/>
      <c r="D37" s="140"/>
      <c r="E37" s="141"/>
      <c r="F37" s="141"/>
      <c r="G37" s="153">
        <f>G11+G16+G19+G25+G27+G33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SUMIF(L10:L32,AE36,G10:G32)</f>
        <v>0</v>
      </c>
      <c r="AF37">
        <f>SUMIF(L10:L32,AF36,G10:G32)</f>
        <v>0</v>
      </c>
      <c r="AG37" t="s">
        <v>140</v>
      </c>
    </row>
    <row r="38" spans="1:60" x14ac:dyDescent="0.2">
      <c r="C38" s="174"/>
      <c r="D38" s="10"/>
      <c r="AG38" t="s">
        <v>141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</sheetData>
  <sheetProtection formatRows="0"/>
  <mergeCells count="9">
    <mergeCell ref="C22:G22"/>
    <mergeCell ref="C29:G29"/>
    <mergeCell ref="C31:G31"/>
    <mergeCell ref="A4:G4"/>
    <mergeCell ref="C5:G5"/>
    <mergeCell ref="C6:G6"/>
    <mergeCell ref="C7:G7"/>
    <mergeCell ref="C13:G13"/>
    <mergeCell ref="C15:G15"/>
  </mergeCells>
  <pageMargins left="0.59055118110236204" right="0.196850393700787" top="0.26" bottom="0.2" header="0.3" footer="0.2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2022-08-18T12:28:48Z</cp:lastPrinted>
  <dcterms:created xsi:type="dcterms:W3CDTF">2009-04-08T07:15:50Z</dcterms:created>
  <dcterms:modified xsi:type="dcterms:W3CDTF">2022-08-18T12:29:12Z</dcterms:modified>
</cp:coreProperties>
</file>