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parkovaci stani\"/>
    </mc:Choice>
  </mc:AlternateContent>
  <bookViews>
    <workbookView xWindow="0" yWindow="0" windowWidth="27930" windowHeight="12060" activeTab="1"/>
  </bookViews>
  <sheets>
    <sheet name="Pokyny pro vyplnění" sheetId="11" r:id="rId1"/>
    <sheet name="Stavba" sheetId="1" r:id="rId2"/>
    <sheet name="VzorPolozky" sheetId="10" state="hidden" r:id="rId3"/>
    <sheet name="SO 102 SO 102 Pol" sheetId="12" r:id="rId4"/>
    <sheet name="SO 103 SO 103 Pol" sheetId="13" r:id="rId5"/>
    <sheet name="SO 104 SO 104 Pol" sheetId="14" r:id="rId6"/>
    <sheet name="SO 105 SO 105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102 SO 102 Pol'!$1:$7</definedName>
    <definedName name="_xlnm.Print_Titles" localSheetId="4">'SO 103 SO 103 Pol'!$1:$7</definedName>
    <definedName name="_xlnm.Print_Titles" localSheetId="5">'SO 104 SO 104 Pol'!$1:$7</definedName>
    <definedName name="_xlnm.Print_Titles" localSheetId="6">'SO 105 SO 105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102 SO 102 Pol'!$A$1:$Y$89</definedName>
    <definedName name="_xlnm.Print_Area" localSheetId="4">'SO 103 SO 103 Pol'!$A$1:$Y$70</definedName>
    <definedName name="_xlnm.Print_Area" localSheetId="5">'SO 104 SO 104 Pol'!$A$1:$Y$80</definedName>
    <definedName name="_xlnm.Print_Area" localSheetId="6">'SO 105 SO 105 Pol'!$A$1:$Y$84</definedName>
    <definedName name="_xlnm.Print_Area" localSheetId="1">Stavba!$A$1:$J$78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70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I41" i="1" s="1"/>
  <c r="G39" i="1"/>
  <c r="F39" i="1"/>
  <c r="G83" i="15"/>
  <c r="BA56" i="15"/>
  <c r="G9" i="15"/>
  <c r="I9" i="15"/>
  <c r="I8" i="15" s="1"/>
  <c r="K9" i="15"/>
  <c r="K8" i="15" s="1"/>
  <c r="M9" i="15"/>
  <c r="O9" i="15"/>
  <c r="Q9" i="15"/>
  <c r="V9" i="15"/>
  <c r="V8" i="15" s="1"/>
  <c r="G11" i="15"/>
  <c r="G8" i="15" s="1"/>
  <c r="I11" i="15"/>
  <c r="K11" i="15"/>
  <c r="M11" i="15"/>
  <c r="O11" i="15"/>
  <c r="O8" i="15" s="1"/>
  <c r="Q11" i="15"/>
  <c r="Q8" i="15" s="1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2" i="15"/>
  <c r="I22" i="15"/>
  <c r="K22" i="15"/>
  <c r="M22" i="15"/>
  <c r="O22" i="15"/>
  <c r="Q22" i="15"/>
  <c r="V22" i="15"/>
  <c r="G26" i="15"/>
  <c r="M26" i="15" s="1"/>
  <c r="I26" i="15"/>
  <c r="K26" i="15"/>
  <c r="O26" i="15"/>
  <c r="Q26" i="15"/>
  <c r="V26" i="15"/>
  <c r="G30" i="15"/>
  <c r="I30" i="15"/>
  <c r="K30" i="15"/>
  <c r="M30" i="15"/>
  <c r="O30" i="15"/>
  <c r="Q30" i="15"/>
  <c r="V30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V37" i="15"/>
  <c r="G38" i="15"/>
  <c r="I38" i="15"/>
  <c r="K38" i="15"/>
  <c r="K37" i="15" s="1"/>
  <c r="M38" i="15"/>
  <c r="M37" i="15" s="1"/>
  <c r="O38" i="15"/>
  <c r="Q38" i="15"/>
  <c r="V38" i="15"/>
  <c r="G40" i="15"/>
  <c r="I40" i="15"/>
  <c r="I37" i="15" s="1"/>
  <c r="K40" i="15"/>
  <c r="M40" i="15"/>
  <c r="O40" i="15"/>
  <c r="Q40" i="15"/>
  <c r="V40" i="15"/>
  <c r="G42" i="15"/>
  <c r="M42" i="15" s="1"/>
  <c r="I42" i="15"/>
  <c r="K42" i="15"/>
  <c r="O42" i="15"/>
  <c r="O37" i="15" s="1"/>
  <c r="Q42" i="15"/>
  <c r="V42" i="15"/>
  <c r="G44" i="15"/>
  <c r="I44" i="15"/>
  <c r="K44" i="15"/>
  <c r="M44" i="15"/>
  <c r="O44" i="15"/>
  <c r="Q44" i="15"/>
  <c r="Q37" i="15" s="1"/>
  <c r="V44" i="15"/>
  <c r="G47" i="15"/>
  <c r="G46" i="15" s="1"/>
  <c r="I47" i="15"/>
  <c r="K47" i="15"/>
  <c r="M47" i="15"/>
  <c r="O47" i="15"/>
  <c r="O46" i="15" s="1"/>
  <c r="Q47" i="15"/>
  <c r="Q46" i="15" s="1"/>
  <c r="V47" i="15"/>
  <c r="V46" i="15" s="1"/>
  <c r="G49" i="15"/>
  <c r="M49" i="15" s="1"/>
  <c r="I49" i="15"/>
  <c r="K49" i="15"/>
  <c r="O49" i="15"/>
  <c r="Q49" i="15"/>
  <c r="V49" i="15"/>
  <c r="G51" i="15"/>
  <c r="M51" i="15" s="1"/>
  <c r="I51" i="15"/>
  <c r="I46" i="15" s="1"/>
  <c r="K51" i="15"/>
  <c r="O51" i="15"/>
  <c r="Q51" i="15"/>
  <c r="V51" i="15"/>
  <c r="G53" i="15"/>
  <c r="M53" i="15" s="1"/>
  <c r="I53" i="15"/>
  <c r="K53" i="15"/>
  <c r="K46" i="15" s="1"/>
  <c r="O53" i="15"/>
  <c r="Q53" i="15"/>
  <c r="V53" i="15"/>
  <c r="G55" i="15"/>
  <c r="M55" i="15" s="1"/>
  <c r="I55" i="15"/>
  <c r="K55" i="15"/>
  <c r="O55" i="15"/>
  <c r="Q55" i="15"/>
  <c r="V55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Q62" i="15"/>
  <c r="V62" i="15"/>
  <c r="G63" i="15"/>
  <c r="I63" i="15"/>
  <c r="K63" i="15"/>
  <c r="K62" i="15" s="1"/>
  <c r="M63" i="15"/>
  <c r="M62" i="15" s="1"/>
  <c r="O63" i="15"/>
  <c r="O62" i="15" s="1"/>
  <c r="Q63" i="15"/>
  <c r="V63" i="15"/>
  <c r="G67" i="15"/>
  <c r="K67" i="15"/>
  <c r="G68" i="15"/>
  <c r="M68" i="15" s="1"/>
  <c r="M67" i="15" s="1"/>
  <c r="I68" i="15"/>
  <c r="I67" i="15" s="1"/>
  <c r="K68" i="15"/>
  <c r="O68" i="15"/>
  <c r="O67" i="15" s="1"/>
  <c r="Q68" i="15"/>
  <c r="Q67" i="15" s="1"/>
  <c r="V68" i="15"/>
  <c r="V67" i="15" s="1"/>
  <c r="G69" i="15"/>
  <c r="G70" i="15"/>
  <c r="I70" i="15"/>
  <c r="I69" i="15" s="1"/>
  <c r="K70" i="15"/>
  <c r="K69" i="15" s="1"/>
  <c r="M70" i="15"/>
  <c r="O70" i="15"/>
  <c r="Q70" i="15"/>
  <c r="V70" i="15"/>
  <c r="V69" i="15" s="1"/>
  <c r="G72" i="15"/>
  <c r="M72" i="15" s="1"/>
  <c r="I72" i="15"/>
  <c r="K72" i="15"/>
  <c r="O72" i="15"/>
  <c r="O69" i="15" s="1"/>
  <c r="Q72" i="15"/>
  <c r="V72" i="15"/>
  <c r="G74" i="15"/>
  <c r="I74" i="15"/>
  <c r="K74" i="15"/>
  <c r="M74" i="15"/>
  <c r="O74" i="15"/>
  <c r="Q74" i="15"/>
  <c r="Q69" i="15" s="1"/>
  <c r="V74" i="15"/>
  <c r="G77" i="15"/>
  <c r="G76" i="15" s="1"/>
  <c r="I77" i="15"/>
  <c r="K77" i="15"/>
  <c r="M77" i="15"/>
  <c r="O77" i="15"/>
  <c r="Q77" i="15"/>
  <c r="Q76" i="15" s="1"/>
  <c r="V77" i="15"/>
  <c r="V76" i="15" s="1"/>
  <c r="G78" i="15"/>
  <c r="M78" i="15" s="1"/>
  <c r="I78" i="15"/>
  <c r="K78" i="15"/>
  <c r="O78" i="15"/>
  <c r="O76" i="15" s="1"/>
  <c r="Q78" i="15"/>
  <c r="V78" i="15"/>
  <c r="G80" i="15"/>
  <c r="M80" i="15" s="1"/>
  <c r="I80" i="15"/>
  <c r="I76" i="15" s="1"/>
  <c r="K80" i="15"/>
  <c r="O80" i="15"/>
  <c r="Q80" i="15"/>
  <c r="V80" i="15"/>
  <c r="G81" i="15"/>
  <c r="M81" i="15" s="1"/>
  <c r="I81" i="15"/>
  <c r="K81" i="15"/>
  <c r="K76" i="15" s="1"/>
  <c r="O81" i="15"/>
  <c r="Q81" i="15"/>
  <c r="V81" i="15"/>
  <c r="AE83" i="15"/>
  <c r="AF83" i="15"/>
  <c r="G79" i="14"/>
  <c r="BA52" i="14"/>
  <c r="G8" i="14"/>
  <c r="G9" i="14"/>
  <c r="I9" i="14"/>
  <c r="I8" i="14" s="1"/>
  <c r="K9" i="14"/>
  <c r="K8" i="14" s="1"/>
  <c r="M9" i="14"/>
  <c r="O9" i="14"/>
  <c r="Q9" i="14"/>
  <c r="Q8" i="14" s="1"/>
  <c r="V9" i="14"/>
  <c r="V8" i="14" s="1"/>
  <c r="G11" i="14"/>
  <c r="M11" i="14" s="1"/>
  <c r="I11" i="14"/>
  <c r="K11" i="14"/>
  <c r="O11" i="14"/>
  <c r="O8" i="14" s="1"/>
  <c r="Q11" i="14"/>
  <c r="V11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22" i="14"/>
  <c r="I22" i="14"/>
  <c r="K22" i="14"/>
  <c r="M22" i="14"/>
  <c r="O22" i="14"/>
  <c r="Q22" i="14"/>
  <c r="V22" i="14"/>
  <c r="G26" i="14"/>
  <c r="I26" i="14"/>
  <c r="K26" i="14"/>
  <c r="M26" i="14"/>
  <c r="O26" i="14"/>
  <c r="Q26" i="14"/>
  <c r="V26" i="14"/>
  <c r="G29" i="14"/>
  <c r="M29" i="14" s="1"/>
  <c r="I29" i="14"/>
  <c r="K29" i="14"/>
  <c r="O29" i="14"/>
  <c r="Q29" i="14"/>
  <c r="V29" i="14"/>
  <c r="G31" i="14"/>
  <c r="I31" i="14"/>
  <c r="K31" i="14"/>
  <c r="M31" i="14"/>
  <c r="O31" i="14"/>
  <c r="Q31" i="14"/>
  <c r="V31" i="14"/>
  <c r="O33" i="14"/>
  <c r="G34" i="14"/>
  <c r="G33" i="14" s="1"/>
  <c r="I34" i="14"/>
  <c r="I33" i="14" s="1"/>
  <c r="K34" i="14"/>
  <c r="M34" i="14"/>
  <c r="O34" i="14"/>
  <c r="Q34" i="14"/>
  <c r="Q33" i="14" s="1"/>
  <c r="V34" i="14"/>
  <c r="V33" i="14" s="1"/>
  <c r="G36" i="14"/>
  <c r="M36" i="14" s="1"/>
  <c r="I36" i="14"/>
  <c r="K36" i="14"/>
  <c r="O36" i="14"/>
  <c r="Q36" i="14"/>
  <c r="V36" i="14"/>
  <c r="G38" i="14"/>
  <c r="I38" i="14"/>
  <c r="K38" i="14"/>
  <c r="K33" i="14" s="1"/>
  <c r="M38" i="14"/>
  <c r="O38" i="14"/>
  <c r="Q38" i="14"/>
  <c r="V38" i="14"/>
  <c r="G40" i="14"/>
  <c r="M40" i="14" s="1"/>
  <c r="I40" i="14"/>
  <c r="K40" i="14"/>
  <c r="O40" i="14"/>
  <c r="Q40" i="14"/>
  <c r="V40" i="14"/>
  <c r="G42" i="14"/>
  <c r="G43" i="14"/>
  <c r="I43" i="14"/>
  <c r="K43" i="14"/>
  <c r="K42" i="14" s="1"/>
  <c r="M43" i="14"/>
  <c r="M42" i="14" s="1"/>
  <c r="O43" i="14"/>
  <c r="O42" i="14" s="1"/>
  <c r="Q43" i="14"/>
  <c r="Q42" i="14" s="1"/>
  <c r="V43" i="14"/>
  <c r="V42" i="14" s="1"/>
  <c r="G45" i="14"/>
  <c r="I45" i="14"/>
  <c r="K45" i="14"/>
  <c r="M45" i="14"/>
  <c r="O45" i="14"/>
  <c r="Q45" i="14"/>
  <c r="V45" i="14"/>
  <c r="G47" i="14"/>
  <c r="I47" i="14"/>
  <c r="K47" i="14"/>
  <c r="M47" i="14"/>
  <c r="O47" i="14"/>
  <c r="Q47" i="14"/>
  <c r="V47" i="14"/>
  <c r="G49" i="14"/>
  <c r="M49" i="14" s="1"/>
  <c r="I49" i="14"/>
  <c r="K49" i="14"/>
  <c r="O49" i="14"/>
  <c r="Q49" i="14"/>
  <c r="V49" i="14"/>
  <c r="G51" i="14"/>
  <c r="M51" i="14" s="1"/>
  <c r="I51" i="14"/>
  <c r="I42" i="14" s="1"/>
  <c r="K51" i="14"/>
  <c r="O51" i="14"/>
  <c r="Q51" i="14"/>
  <c r="V51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G58" i="14"/>
  <c r="I58" i="14"/>
  <c r="O58" i="14"/>
  <c r="G59" i="14"/>
  <c r="M59" i="14" s="1"/>
  <c r="M58" i="14" s="1"/>
  <c r="I59" i="14"/>
  <c r="K59" i="14"/>
  <c r="K58" i="14" s="1"/>
  <c r="O59" i="14"/>
  <c r="Q59" i="14"/>
  <c r="Q58" i="14" s="1"/>
  <c r="V59" i="14"/>
  <c r="V58" i="14" s="1"/>
  <c r="I63" i="14"/>
  <c r="K63" i="14"/>
  <c r="M63" i="14"/>
  <c r="Q63" i="14"/>
  <c r="V63" i="14"/>
  <c r="G64" i="14"/>
  <c r="G63" i="14" s="1"/>
  <c r="I64" i="14"/>
  <c r="K64" i="14"/>
  <c r="M64" i="14"/>
  <c r="O64" i="14"/>
  <c r="O63" i="14" s="1"/>
  <c r="Q64" i="14"/>
  <c r="V64" i="14"/>
  <c r="G65" i="14"/>
  <c r="O65" i="14"/>
  <c r="Q65" i="14"/>
  <c r="G66" i="14"/>
  <c r="M66" i="14" s="1"/>
  <c r="M65" i="14" s="1"/>
  <c r="I66" i="14"/>
  <c r="I65" i="14" s="1"/>
  <c r="K66" i="14"/>
  <c r="K65" i="14" s="1"/>
  <c r="O66" i="14"/>
  <c r="Q66" i="14"/>
  <c r="V66" i="14"/>
  <c r="V65" i="14" s="1"/>
  <c r="G68" i="14"/>
  <c r="I68" i="14"/>
  <c r="K68" i="14"/>
  <c r="M68" i="14"/>
  <c r="O68" i="14"/>
  <c r="Q68" i="14"/>
  <c r="V68" i="14"/>
  <c r="G70" i="14"/>
  <c r="M70" i="14" s="1"/>
  <c r="I70" i="14"/>
  <c r="K70" i="14"/>
  <c r="O70" i="14"/>
  <c r="Q70" i="14"/>
  <c r="V70" i="14"/>
  <c r="G72" i="14"/>
  <c r="I72" i="14"/>
  <c r="G73" i="14"/>
  <c r="I73" i="14"/>
  <c r="K73" i="14"/>
  <c r="K72" i="14" s="1"/>
  <c r="M73" i="14"/>
  <c r="M72" i="14" s="1"/>
  <c r="O73" i="14"/>
  <c r="O72" i="14" s="1"/>
  <c r="Q73" i="14"/>
  <c r="Q72" i="14" s="1"/>
  <c r="V73" i="14"/>
  <c r="V72" i="14" s="1"/>
  <c r="G74" i="14"/>
  <c r="I74" i="14"/>
  <c r="K74" i="14"/>
  <c r="M74" i="14"/>
  <c r="O74" i="14"/>
  <c r="Q74" i="14"/>
  <c r="V74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Q77" i="14"/>
  <c r="V77" i="14"/>
  <c r="AE79" i="14"/>
  <c r="AF79" i="14"/>
  <c r="G69" i="13"/>
  <c r="BA42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1" i="13"/>
  <c r="G8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2" i="13"/>
  <c r="I22" i="13"/>
  <c r="K22" i="13"/>
  <c r="M22" i="13"/>
  <c r="O22" i="13"/>
  <c r="Q22" i="13"/>
  <c r="V22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Q27" i="13"/>
  <c r="V27" i="13"/>
  <c r="G29" i="13"/>
  <c r="I29" i="13"/>
  <c r="V29" i="13"/>
  <c r="G30" i="13"/>
  <c r="I30" i="13"/>
  <c r="K30" i="13"/>
  <c r="K29" i="13" s="1"/>
  <c r="M30" i="13"/>
  <c r="M29" i="13" s="1"/>
  <c r="O30" i="13"/>
  <c r="O29" i="13" s="1"/>
  <c r="Q30" i="13"/>
  <c r="Q29" i="13" s="1"/>
  <c r="V30" i="13"/>
  <c r="G33" i="13"/>
  <c r="AF69" i="13" s="1"/>
  <c r="I33" i="13"/>
  <c r="I32" i="13" s="1"/>
  <c r="K33" i="13"/>
  <c r="O33" i="13"/>
  <c r="O32" i="13" s="1"/>
  <c r="Q33" i="13"/>
  <c r="Q32" i="13" s="1"/>
  <c r="V33" i="13"/>
  <c r="V32" i="13" s="1"/>
  <c r="G35" i="13"/>
  <c r="G32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I39" i="13"/>
  <c r="K39" i="13"/>
  <c r="K32" i="13" s="1"/>
  <c r="M39" i="13"/>
  <c r="O39" i="13"/>
  <c r="Q39" i="13"/>
  <c r="V39" i="13"/>
  <c r="G41" i="13"/>
  <c r="M41" i="13" s="1"/>
  <c r="I41" i="13"/>
  <c r="K41" i="13"/>
  <c r="O41" i="13"/>
  <c r="Q41" i="13"/>
  <c r="V41" i="13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Q46" i="13"/>
  <c r="V46" i="13"/>
  <c r="G48" i="13"/>
  <c r="Q48" i="13"/>
  <c r="V48" i="13"/>
  <c r="G49" i="13"/>
  <c r="I49" i="13"/>
  <c r="I48" i="13" s="1"/>
  <c r="K49" i="13"/>
  <c r="K48" i="13" s="1"/>
  <c r="M49" i="13"/>
  <c r="M48" i="13" s="1"/>
  <c r="O49" i="13"/>
  <c r="O48" i="13" s="1"/>
  <c r="Q49" i="13"/>
  <c r="V49" i="13"/>
  <c r="G53" i="13"/>
  <c r="K53" i="13"/>
  <c r="G54" i="13"/>
  <c r="I54" i="13"/>
  <c r="I53" i="13" s="1"/>
  <c r="K54" i="13"/>
  <c r="M54" i="13"/>
  <c r="M53" i="13" s="1"/>
  <c r="O54" i="13"/>
  <c r="O53" i="13" s="1"/>
  <c r="Q54" i="13"/>
  <c r="Q53" i="13" s="1"/>
  <c r="V54" i="13"/>
  <c r="V53" i="13" s="1"/>
  <c r="O55" i="13"/>
  <c r="G56" i="13"/>
  <c r="I56" i="13"/>
  <c r="I55" i="13" s="1"/>
  <c r="K56" i="13"/>
  <c r="K55" i="13" s="1"/>
  <c r="M56" i="13"/>
  <c r="O56" i="13"/>
  <c r="Q56" i="13"/>
  <c r="Q55" i="13" s="1"/>
  <c r="V56" i="13"/>
  <c r="V55" i="13" s="1"/>
  <c r="G58" i="13"/>
  <c r="G55" i="13" s="1"/>
  <c r="I58" i="13"/>
  <c r="K58" i="13"/>
  <c r="O58" i="13"/>
  <c r="Q58" i="13"/>
  <c r="V58" i="13"/>
  <c r="G60" i="13"/>
  <c r="I60" i="13"/>
  <c r="K60" i="13"/>
  <c r="M60" i="13"/>
  <c r="O60" i="13"/>
  <c r="Q60" i="13"/>
  <c r="V60" i="13"/>
  <c r="G62" i="13"/>
  <c r="K62" i="13"/>
  <c r="G63" i="13"/>
  <c r="M63" i="13" s="1"/>
  <c r="I63" i="13"/>
  <c r="I62" i="13" s="1"/>
  <c r="K63" i="13"/>
  <c r="O63" i="13"/>
  <c r="Q63" i="13"/>
  <c r="Q62" i="13" s="1"/>
  <c r="V63" i="13"/>
  <c r="V62" i="13" s="1"/>
  <c r="G64" i="13"/>
  <c r="M64" i="13" s="1"/>
  <c r="I64" i="13"/>
  <c r="K64" i="13"/>
  <c r="O64" i="13"/>
  <c r="O62" i="13" s="1"/>
  <c r="Q64" i="13"/>
  <c r="V64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AE69" i="13"/>
  <c r="G88" i="12"/>
  <c r="BA55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G8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36" i="12"/>
  <c r="G37" i="12"/>
  <c r="M37" i="12" s="1"/>
  <c r="M36" i="12" s="1"/>
  <c r="I37" i="12"/>
  <c r="K37" i="12"/>
  <c r="K36" i="12" s="1"/>
  <c r="O37" i="12"/>
  <c r="Q37" i="12"/>
  <c r="V37" i="12"/>
  <c r="V36" i="12" s="1"/>
  <c r="G39" i="12"/>
  <c r="M39" i="12" s="1"/>
  <c r="I39" i="12"/>
  <c r="I36" i="12" s="1"/>
  <c r="K39" i="12"/>
  <c r="O39" i="12"/>
  <c r="Q39" i="12"/>
  <c r="V39" i="12"/>
  <c r="G41" i="12"/>
  <c r="M41" i="12" s="1"/>
  <c r="I41" i="12"/>
  <c r="K41" i="12"/>
  <c r="O41" i="12"/>
  <c r="Q41" i="12"/>
  <c r="Q36" i="12" s="1"/>
  <c r="V41" i="12"/>
  <c r="G43" i="12"/>
  <c r="I43" i="12"/>
  <c r="K43" i="12"/>
  <c r="M43" i="12"/>
  <c r="O43" i="12"/>
  <c r="O36" i="12" s="1"/>
  <c r="Q43" i="12"/>
  <c r="V43" i="12"/>
  <c r="G46" i="12"/>
  <c r="G45" i="12" s="1"/>
  <c r="I46" i="12"/>
  <c r="K46" i="12"/>
  <c r="M46" i="12"/>
  <c r="O46" i="12"/>
  <c r="O45" i="12" s="1"/>
  <c r="Q46" i="12"/>
  <c r="Q45" i="12" s="1"/>
  <c r="V46" i="12"/>
  <c r="V45" i="12" s="1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2" i="12"/>
  <c r="AF88" i="12" s="1"/>
  <c r="I52" i="12"/>
  <c r="I45" i="12" s="1"/>
  <c r="K52" i="12"/>
  <c r="O52" i="12"/>
  <c r="Q52" i="12"/>
  <c r="V52" i="12"/>
  <c r="G54" i="12"/>
  <c r="M54" i="12" s="1"/>
  <c r="I54" i="12"/>
  <c r="K54" i="12"/>
  <c r="O54" i="12"/>
  <c r="Q54" i="12"/>
  <c r="V54" i="12"/>
  <c r="G57" i="12"/>
  <c r="I57" i="12"/>
  <c r="K57" i="12"/>
  <c r="K45" i="12" s="1"/>
  <c r="M57" i="12"/>
  <c r="O57" i="12"/>
  <c r="Q57" i="12"/>
  <c r="V57" i="12"/>
  <c r="G60" i="12"/>
  <c r="I60" i="12"/>
  <c r="V60" i="12"/>
  <c r="G61" i="12"/>
  <c r="I61" i="12"/>
  <c r="K61" i="12"/>
  <c r="K60" i="12" s="1"/>
  <c r="M61" i="12"/>
  <c r="M60" i="12" s="1"/>
  <c r="O61" i="12"/>
  <c r="O60" i="12" s="1"/>
  <c r="Q61" i="12"/>
  <c r="Q60" i="12" s="1"/>
  <c r="V61" i="12"/>
  <c r="G65" i="12"/>
  <c r="K65" i="12"/>
  <c r="M65" i="12"/>
  <c r="G66" i="12"/>
  <c r="I66" i="12"/>
  <c r="I65" i="12" s="1"/>
  <c r="K66" i="12"/>
  <c r="M66" i="12"/>
  <c r="O66" i="12"/>
  <c r="O65" i="12" s="1"/>
  <c r="Q66" i="12"/>
  <c r="Q65" i="12" s="1"/>
  <c r="V66" i="12"/>
  <c r="V65" i="12" s="1"/>
  <c r="G67" i="12"/>
  <c r="I67" i="12"/>
  <c r="K67" i="12"/>
  <c r="O67" i="12"/>
  <c r="Q67" i="12"/>
  <c r="V67" i="12"/>
  <c r="G68" i="12"/>
  <c r="M68" i="12" s="1"/>
  <c r="M67" i="12" s="1"/>
  <c r="I68" i="12"/>
  <c r="K68" i="12"/>
  <c r="O68" i="12"/>
  <c r="Q68" i="12"/>
  <c r="V68" i="12"/>
  <c r="G70" i="12"/>
  <c r="I70" i="12"/>
  <c r="K70" i="12"/>
  <c r="G71" i="12"/>
  <c r="M71" i="12" s="1"/>
  <c r="M70" i="12" s="1"/>
  <c r="I71" i="12"/>
  <c r="K71" i="12"/>
  <c r="O71" i="12"/>
  <c r="Q71" i="12"/>
  <c r="Q70" i="12" s="1"/>
  <c r="V71" i="12"/>
  <c r="G73" i="12"/>
  <c r="I73" i="12"/>
  <c r="K73" i="12"/>
  <c r="M73" i="12"/>
  <c r="O73" i="12"/>
  <c r="O70" i="12" s="1"/>
  <c r="Q73" i="12"/>
  <c r="V73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V70" i="12" s="1"/>
  <c r="G79" i="12"/>
  <c r="I79" i="12"/>
  <c r="K79" i="12"/>
  <c r="M79" i="12"/>
  <c r="O79" i="12"/>
  <c r="Q79" i="12"/>
  <c r="V79" i="12"/>
  <c r="Q81" i="12"/>
  <c r="V81" i="12"/>
  <c r="G82" i="12"/>
  <c r="M82" i="12" s="1"/>
  <c r="I82" i="12"/>
  <c r="I81" i="12" s="1"/>
  <c r="K82" i="12"/>
  <c r="O82" i="12"/>
  <c r="O81" i="12" s="1"/>
  <c r="Q82" i="12"/>
  <c r="V82" i="12"/>
  <c r="G83" i="12"/>
  <c r="M83" i="12" s="1"/>
  <c r="I83" i="12"/>
  <c r="K83" i="12"/>
  <c r="K81" i="12" s="1"/>
  <c r="O83" i="12"/>
  <c r="Q83" i="12"/>
  <c r="V83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AE88" i="12"/>
  <c r="I20" i="1"/>
  <c r="I19" i="1"/>
  <c r="I18" i="1"/>
  <c r="I17" i="1"/>
  <c r="I16" i="1"/>
  <c r="I78" i="1"/>
  <c r="J76" i="1" s="1"/>
  <c r="AZ63" i="1"/>
  <c r="AZ60" i="1"/>
  <c r="AZ57" i="1"/>
  <c r="AZ54" i="1"/>
  <c r="AZ52" i="1"/>
  <c r="F49" i="1"/>
  <c r="G23" i="1" s="1"/>
  <c r="G49" i="1"/>
  <c r="G25" i="1" s="1"/>
  <c r="H49" i="1"/>
  <c r="I49" i="1"/>
  <c r="J41" i="1" s="1"/>
  <c r="I48" i="1"/>
  <c r="I47" i="1"/>
  <c r="I46" i="1"/>
  <c r="I45" i="1"/>
  <c r="I44" i="1"/>
  <c r="I43" i="1"/>
  <c r="I42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M46" i="15"/>
  <c r="M69" i="15"/>
  <c r="M8" i="15"/>
  <c r="M76" i="15"/>
  <c r="M8" i="14"/>
  <c r="M33" i="14"/>
  <c r="M62" i="13"/>
  <c r="M35" i="13"/>
  <c r="M33" i="13"/>
  <c r="M32" i="13" s="1"/>
  <c r="M58" i="13"/>
  <c r="M55" i="13" s="1"/>
  <c r="M11" i="13"/>
  <c r="M8" i="13" s="1"/>
  <c r="M81" i="12"/>
  <c r="G81" i="12"/>
  <c r="M52" i="12"/>
  <c r="M45" i="12" s="1"/>
  <c r="M11" i="12"/>
  <c r="M8" i="12" s="1"/>
  <c r="I21" i="1"/>
  <c r="J70" i="1"/>
  <c r="J74" i="1"/>
  <c r="J75" i="1"/>
  <c r="J77" i="1"/>
  <c r="J71" i="1"/>
  <c r="J72" i="1"/>
  <c r="J73" i="1"/>
  <c r="J39" i="1"/>
  <c r="J49" i="1" s="1"/>
  <c r="J48" i="1"/>
  <c r="J44" i="1"/>
  <c r="J43" i="1"/>
  <c r="J46" i="1"/>
  <c r="J47" i="1"/>
  <c r="J42" i="1"/>
  <c r="J45" i="1"/>
  <c r="G28" i="1" l="1"/>
  <c r="G27" i="1" s="1"/>
  <c r="G29" i="1" s="1"/>
  <c r="A28" i="1"/>
  <c r="J7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Viktor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Viktor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Viktor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Viktor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<sst xmlns="http://schemas.openxmlformats.org/spreadsheetml/2006/main" count="1639" uniqueCount="317">
  <si>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</si>
  <si>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</si>
  <si>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</si>
  <si>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</si>
  <si>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</si>
  <si>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</si>
  <si>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</si>
  <si>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</si>
  <si>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</si>
  <si>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</si>
  <si>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</si>
  <si>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</si>
  <si>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</si>
  <si>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</si>
  <si>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</si>
  <si>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</si>
  <si>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</si>
  <si>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</si>
  <si>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</si>
  <si>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</si>
  <si>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</si>
  <si>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</si>
  <si>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</si>
  <si>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</si>
  <si>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</si>
  <si>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</si>
  <si>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</si>
  <si>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</si>
  <si>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</si>
  <si>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</si>
  <si>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</si>
  <si>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</si>
  <si>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</si>
  <si>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</si>
  <si>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</si>
  <si>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</si>
  <si>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</si>
  <si>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</si>
  <si>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</si>
  <si>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</si>
  <si>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</si>
  <si>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</si>
  <si>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</si>
  <si>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MH22</t>
  </si>
  <si>
    <t>Parkoviště areálu nemocnice, Krnov</t>
  </si>
  <si>
    <t>Stavba</t>
  </si>
  <si>
    <t>Stavební objekt</t>
  </si>
  <si>
    <t>SO 102</t>
  </si>
  <si>
    <t>Parkování vedle vily</t>
  </si>
  <si>
    <t>SO 103</t>
  </si>
  <si>
    <t>Parkování vedle bytového domu</t>
  </si>
  <si>
    <t>SO 104</t>
  </si>
  <si>
    <t>Parkování vedle "H"</t>
  </si>
  <si>
    <t>SO 105</t>
  </si>
  <si>
    <t>Parkování za bytovým domem</t>
  </si>
  <si>
    <t>Celkem za stavbu</t>
  </si>
  <si>
    <t>CZK</t>
  </si>
  <si>
    <t>#POPS</t>
  </si>
  <si>
    <t>Popis stavby: MH22 - Parkoviště areálu nemocnice, Krnov</t>
  </si>
  <si>
    <t>#POPO</t>
  </si>
  <si>
    <t>Popis objektu: SO 102 - Parkování vedle vily</t>
  </si>
  <si>
    <t>Popis rozpočtu: SO 102 - Parkování vedle vily</t>
  </si>
  <si>
    <t>#POPR</t>
  </si>
  <si>
    <t>Popis objektu: SO 103 - Parkování vedle bytového domu</t>
  </si>
  <si>
    <t>Popis rozpočtu: SO 103 - Parkování vedle bytového domu</t>
  </si>
  <si>
    <t>Popis objektu: SO 104 - Parkování vedle "H"</t>
  </si>
  <si>
    <t>Popis rozpočtu: SO 104 - Parkování vedle "H"</t>
  </si>
  <si>
    <t>Popis objektu: SO 105 - Parkování za bytovým domem</t>
  </si>
  <si>
    <t>Popis rozpočtu: SO 105 - Parkování za bytovým domem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</si>
  <si>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</si>
  <si>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</si>
  <si>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</si>
  <si>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</si>
  <si>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</si>
  <si>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</si>
  <si>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</si>
  <si>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</si>
  <si>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</si>
  <si>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</si>
  <si>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</si>
  <si>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</si>
  <si>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</si>
  <si>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</si>
  <si>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</si>
  <si>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</si>
  <si>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</si>
  <si>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</si>
  <si>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</si>
  <si>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</si>
  <si>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</si>
  <si>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</si>
  <si>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</si>
  <si>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</si>
  <si>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</si>
  <si>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</si>
  <si>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</si>
  <si>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</si>
  <si>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</si>
  <si>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</si>
  <si>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</si>
  <si>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</si>
  <si>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</si>
  <si>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</si>
  <si>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</si>
  <si>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</si>
  <si>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</si>
  <si>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</si>
  <si>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</si>
  <si>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</si>
  <si>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</si>
  <si>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</si>
  <si>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</si>
  <si>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</si>
  <si>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</si>
  <si>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</si>
  <si>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</si>
  <si>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</si>
  <si>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</si>
  <si>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</si>
  <si>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111202213R00</t>
  </si>
  <si>
    <t>Odstranění pařezu odfrézováním do hloubky 200 mm pod úroveň terénu dřevina tvrdá, hloubka 200 mm, průměr do 300 mm</t>
  </si>
  <si>
    <t>kus</t>
  </si>
  <si>
    <t>Vlastní</t>
  </si>
  <si>
    <t>Indiv</t>
  </si>
  <si>
    <t>Práce</t>
  </si>
  <si>
    <t>Běžná</t>
  </si>
  <si>
    <t>POL1_</t>
  </si>
  <si>
    <t>VV</t>
  </si>
  <si>
    <t>112101101R00</t>
  </si>
  <si>
    <t>Kácení stromů listnatých  o průměru kmene přes 100 do 300 mm</t>
  </si>
  <si>
    <t>113202111R00</t>
  </si>
  <si>
    <t>Vytrhání obrub z krajníků nebo obrubníků stojatých</t>
  </si>
  <si>
    <t>m</t>
  </si>
  <si>
    <t>Odstranění stávajících silničních obrubníků : 4</t>
  </si>
  <si>
    <t>122203201R00</t>
  </si>
  <si>
    <t>Odkopávky a prokopávky pro stavbu silnic třída těžitelnosti I. do 100 m3</t>
  </si>
  <si>
    <t>m3</t>
  </si>
  <si>
    <t>Odkop zeminy v místě nových stání : 8,3*4,8*0,52</t>
  </si>
  <si>
    <t>Sanace podloží v tl. 30cm : 8,3*4,8*0,3</t>
  </si>
  <si>
    <t>122203209R00</t>
  </si>
  <si>
    <t>Odkopávky a prokopávky pro stavbu silnic třída těžitelnosti I. příplatek za lepivost</t>
  </si>
  <si>
    <t>32,67+4,15</t>
  </si>
  <si>
    <t>132201110R00</t>
  </si>
  <si>
    <t>Hloubení rýh šířky do 60 cm do 50 m3, v hornině 3, hloubení strojně</t>
  </si>
  <si>
    <t>hloubení vsaku : 8,3*0,5*1</t>
  </si>
  <si>
    <t>162701105R00</t>
  </si>
  <si>
    <t>Vodorovné přemístění výkopku z horniny 1 až 4, na vzdálenost přes 9 000  do 10 000 m</t>
  </si>
  <si>
    <t>Odvoz všech odkopávek : 2*32,42</t>
  </si>
  <si>
    <t>167101101R00</t>
  </si>
  <si>
    <t>Nakládání, skládání, překládání neulehlého výkopku nakládání výkopku  do 100 m3, z horniny 1 až 4</t>
  </si>
  <si>
    <t>výkopek z odkopu pro podkladní vrstvy : 8,3*4,8*0,52</t>
  </si>
  <si>
    <t>výkopek ze vsaku : 4,15</t>
  </si>
  <si>
    <t>sanace podloží v tl. 30cm : 8,3*4,8*0,3</t>
  </si>
  <si>
    <t>zpětný zásyp : -4,4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</si>
  <si>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</si>
  <si>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</si>
  <si>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</si>
  <si>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POP</t>
  </si>
  <si>
    <t>Zpětný zásyp okolo obrubníků : (8,3+9,3)*0,5*0,5</t>
  </si>
  <si>
    <t>181101102R00</t>
  </si>
  <si>
    <t>Úprava pláně v zářezech v hornině 1 až 4, se zhutněním</t>
  </si>
  <si>
    <t>m2</t>
  </si>
  <si>
    <t>Zhutnění pláně : 8,3*4,8</t>
  </si>
  <si>
    <t>199000005R00</t>
  </si>
  <si>
    <t>Poplatky za skládku zeminy 1- 4, skupina 17 05 04 z Katalogu odpadů</t>
  </si>
  <si>
    <t>t</t>
  </si>
  <si>
    <t>32,42*2,0</t>
  </si>
  <si>
    <t>211571111R00</t>
  </si>
  <si>
    <t>Výplň odvodňovacích žeber štěrkopískem tříděným</t>
  </si>
  <si>
    <t>Výplň vsaku štěrkem 16/32 : 4,15</t>
  </si>
  <si>
    <t>211971110R00</t>
  </si>
  <si>
    <t xml:space="preserve">Zřízení opláštění odvod. žeber z geotextilie o sklonu do 1:2,5,  </t>
  </si>
  <si>
    <t>2*(8,3*1)+2*(0,5*1)+(8,3*0,5)</t>
  </si>
  <si>
    <t>289970111R00</t>
  </si>
  <si>
    <t>Geotextílie separační, filtrační, zpevňující polypropylén, 300 g/m2</t>
  </si>
  <si>
    <t>Separační a filtrační geotextilie 300g/m2 : 8,3*4,8</t>
  </si>
  <si>
    <t>67352004R</t>
  </si>
  <si>
    <t xml:space="preserve"> geotextilie PET; funkce drenážní, separační, ochranná, filtrační; plošná hmotnost 300 g/m2</t>
  </si>
  <si>
    <t>Specifikace</t>
  </si>
  <si>
    <t>POL3_</t>
  </si>
  <si>
    <t>Filtrační geotextilie vsakovacího žebra : 2*(8,3*1)+2*(0,5*1)+(8,3*0,5)</t>
  </si>
  <si>
    <t>564782111R00</t>
  </si>
  <si>
    <t>Podklad nebo kryt z kameniva hrubého s výplň. kam. tloušťka po zhutnění 300 mm</t>
  </si>
  <si>
    <t>Sanace podloží v tl. 30cm : 4,8*8,3</t>
  </si>
  <si>
    <t>564871111RT2</t>
  </si>
  <si>
    <t>Podklad ze štěrkodrti s rozprostřením a zhutněním frakce 0-32 mm, tloušťka po zhutnění 250 mm, Kamenivo nestanovené</t>
  </si>
  <si>
    <t>8*4,5</t>
  </si>
  <si>
    <t>564871111RT4</t>
  </si>
  <si>
    <t>Podklad ze štěrkodrti s rozprostřením a zhutněním frakce 0-63 mm, tloušťka po zhutnění 250 mm, Kamenivo nestanovené</t>
  </si>
  <si>
    <t>596215040R00</t>
  </si>
  <si>
    <t>Kladení zámkové dlažby do drtě tloušťka dlažby 80 mm, tloušťka lože 40 mm</t>
  </si>
  <si>
    <t>599142111R00</t>
  </si>
  <si>
    <t>Úprava zálivky dilatačních nebo pracovních spár šířky přes 20 do 40 mm</t>
  </si>
  <si>
    <t>Včetně odstranění zvětralé asfaltové zálivky, vyčištění spár, zalití spár asfaltovou zálivkou, nátěru asfaltovým lakem a posyp drtí.</t>
  </si>
  <si>
    <t>Zalití pracovní spáry pružnou asf. zálivkou mezi obrubníkem a asfaltem : 8,3</t>
  </si>
  <si>
    <t>3457114740R</t>
  </si>
  <si>
    <t xml:space="preserve"> trubka kabelová dělená chránička; tl. stěny 5 mm; vnější pr.= 110,0 mm; vnitřní pr.= 100,0 mm; mezní hodnota zatížení 450 N/20 cm; teplot.rozsah -45 až 75 °C; stupeň hořlavosti A1; mat. bezhalogenový HDPE; délka l = 1 m; IP 30</t>
  </si>
  <si>
    <t>HDPE; délka l = 1 m; IP 30</t>
  </si>
  <si>
    <t>chránička kabelu CETIN : 11</t>
  </si>
  <si>
    <t>917862111RT7</t>
  </si>
  <si>
    <t>Osazení silničního nebo chodníkového betonového obrubníku včetně dodávky betonovéího obrubníku  stojatého, rozměru 1000/150/250 mm, s boční opěrou z betonu prostého, do lože z betonu prostého C 12/15</t>
  </si>
  <si>
    <t>12/15</t>
  </si>
  <si>
    <t>Osazení obrubníku 150x250x1000 : 4,8+4,5+4,5+8,3</t>
  </si>
  <si>
    <t>Osazení obrubníku 150x150x1000 : 8,3</t>
  </si>
  <si>
    <t>998223011R00</t>
  </si>
  <si>
    <t>Přesun hmot pozemních komunikací, kryt dlážděný jakékoliv délky objektu</t>
  </si>
  <si>
    <t>POL1_1</t>
  </si>
  <si>
    <t>230191017R00</t>
  </si>
  <si>
    <t>Uložení chráničky ve výkopu PE 110x6,3mm</t>
  </si>
  <si>
    <t>460030011R00</t>
  </si>
  <si>
    <t>Sejmutí drnu</t>
  </si>
  <si>
    <t>Odhumusování vrchní vrstvy v tl.10cm : 8,3*4,8</t>
  </si>
  <si>
    <t>460030081R00</t>
  </si>
  <si>
    <t>Řezání spáry v asfaltu nebo betonu</t>
  </si>
  <si>
    <t>Zařezání stávajícího asfaltu v místě nájezdového obrubníku : 8,3</t>
  </si>
  <si>
    <t>460620001R00</t>
  </si>
  <si>
    <t>Položení drnu</t>
  </si>
  <si>
    <t>Zpětné ohumusování dotčených ploch : (8,3+9,3)*0,5</t>
  </si>
  <si>
    <t>592451170R</t>
  </si>
  <si>
    <t xml:space="preserve"> dlažba betonová dvouvrstvá; obdélník; šedá; l = 200 mm; š = 100 mm; tl. 80,0 mm</t>
  </si>
  <si>
    <t>vodorovné dopravní značení parkovacích stání : 2*4,5*0,1</t>
  </si>
  <si>
    <t>592451171R</t>
  </si>
  <si>
    <t xml:space="preserve"> dlažba betonová dvouvrstvá; obdélník; červená; l = 200 mm; š = 100 mm; tl. 80,0 mm</t>
  </si>
  <si>
    <t>(8*4,5)-0,9</t>
  </si>
  <si>
    <t>979084216R00</t>
  </si>
  <si>
    <t>Vodorovná doprava vybouraných hmot po suchu bez naložení, ale se složením na vzdálenost do 5 km</t>
  </si>
  <si>
    <t>POL1_9</t>
  </si>
  <si>
    <t>979084219R00</t>
  </si>
  <si>
    <t>Vodorovná doprava vybouraných hmot po suchu příplatek k ceně za každých dalších i započatých 5 km přes 5 km</t>
  </si>
  <si>
    <t>Celková odvozová vzdálenost vybouraných hmot 20km</t>
  </si>
  <si>
    <t>979087213R00</t>
  </si>
  <si>
    <t>Nakládání na dopravní prostředky vybouraných hmot</t>
  </si>
  <si>
    <t>979990103R00</t>
  </si>
  <si>
    <t>Poplatek za skládku za uložení, betonu,  , skupina 17 01 01 z Katalogu odpadů</t>
  </si>
  <si>
    <t>SUM</t>
  </si>
  <si>
    <t>END</t>
  </si>
  <si>
    <t>Odstranění stávajících silničních obrubníků : 33</t>
  </si>
  <si>
    <t>Odkop zeminy v místě nových stání : 74*0,52</t>
  </si>
  <si>
    <t>Sanace podloží v tl. 30cm : 74*0,3</t>
  </si>
  <si>
    <t>60,68</t>
  </si>
  <si>
    <t>Odvoz odkopávky stávajících vrstev zeminy : 2*(74*0,52-8,88)</t>
  </si>
  <si>
    <t>Sanace podloží v tl.30cm : 2*(74*0,3)</t>
  </si>
  <si>
    <t>výkopek z odkopu pro podkladní vrstvy : (74*0,52)-8,88</t>
  </si>
  <si>
    <t>sanace podloží v tl. 30cm : 74*0,3</t>
  </si>
  <si>
    <t>Zpětný zásyp okolo obrubníků : 35,5*0,5*0,5</t>
  </si>
  <si>
    <t>Zhutnění pláně : 74</t>
  </si>
  <si>
    <t>51,8*2,0</t>
  </si>
  <si>
    <t>Separační a filtrační geotextilie 300g/m2 : 74</t>
  </si>
  <si>
    <t>74</t>
  </si>
  <si>
    <t>63</t>
  </si>
  <si>
    <t>Zalití pracovní spáry pružnou asf. zálivkou mezi obrubníkem a asfaltem : 32,5</t>
  </si>
  <si>
    <t>4*2*0,1</t>
  </si>
  <si>
    <t>63-0,8</t>
  </si>
  <si>
    <t>Osazení obrubníku 150x250x1000 : 35,5</t>
  </si>
  <si>
    <t>Osazení obrubníku 150x150x1000 : 32,5</t>
  </si>
  <si>
    <t>Odhumusování vrchní vrstvy v tl.10cm : 74</t>
  </si>
  <si>
    <t>Zařezání stávajícího asfaltu v místě nájezdového obrubníku : 32,5</t>
  </si>
  <si>
    <t>Zpětné ohumusování dotčených ploch : 35,5*0,5</t>
  </si>
  <si>
    <t>Odkop zeminy v místě nových stání : 64*0,52</t>
  </si>
  <si>
    <t>Sanace podloží v tl. 30cm : 64*0,3</t>
  </si>
  <si>
    <t>52,48+6,65</t>
  </si>
  <si>
    <t>hloubení vsaku : 13,3*0,5*1</t>
  </si>
  <si>
    <t>Odvoz odkopávky stávajících vrstev zeminy : 2*(33,28-5,75)</t>
  </si>
  <si>
    <t>Odvoz výkopku z rýhy pro vsak : 2*6,65</t>
  </si>
  <si>
    <t>Sanace podloží v tl. 30cm : 2*(64*0,3)</t>
  </si>
  <si>
    <t>výkopek z odkopu pro podkladní vrstvy : 33,28-5,75</t>
  </si>
  <si>
    <t>výkopek ze vsaku : 6,65</t>
  </si>
  <si>
    <t>sanace podloží v tl.30cm : 64*0,3</t>
  </si>
  <si>
    <t>Zpětný zásyp okolo obrubníků : 23*0,5*0,5</t>
  </si>
  <si>
    <t>Zhutnění pláně : 64</t>
  </si>
  <si>
    <t>53,38*2,0</t>
  </si>
  <si>
    <t>Výplň vsaku štěrkem 16/32 : 6,65</t>
  </si>
  <si>
    <t>2*(13,3*1)+2*(0,5*1)+(13,3*0,5)</t>
  </si>
  <si>
    <t>Separační a filtrační geotextilie 300g/m2 : 64</t>
  </si>
  <si>
    <t>Filtrační geotextilie vsakovacího žebra : 2*(13,3*1)+2*(0,5*1)+(13,3*0,5)</t>
  </si>
  <si>
    <t>Sanace podloží v tl.30cm : 64</t>
  </si>
  <si>
    <t>59</t>
  </si>
  <si>
    <t>Zalití pracovní spáry pružnou asf. zálivkou mezi obrubníkem a betonem : 13,3</t>
  </si>
  <si>
    <t>vodorovné dopravní značení parkovacích stání : 4*4,5*0,1</t>
  </si>
  <si>
    <t>59-1,8</t>
  </si>
  <si>
    <t>Osazení obrubníku 150x250x1000 : 22,6</t>
  </si>
  <si>
    <t>Osazení obrubníku 150x150x1000 : 13,3</t>
  </si>
  <si>
    <t>Odhumusování vrchní vrstvy v tl.10cm : 64</t>
  </si>
  <si>
    <t>Zařezání stávajícího betonu v místě nájezdového obrubníku : 13,3</t>
  </si>
  <si>
    <t>Zpětné ohumusování dotčených ploch : 23*0,5</t>
  </si>
  <si>
    <t>111202215R00</t>
  </si>
  <si>
    <t>Odstranění pařezu odfrézováním do hloubky 200 mm pod úroveň terénu dřevina tvrdá, hloubka 200 mm, průměr do 500 mm</t>
  </si>
  <si>
    <t>112101102R00</t>
  </si>
  <si>
    <t>Kácení stromů listnatých  o průměru kmene přes 300 do 500 mm</t>
  </si>
  <si>
    <t>Odstranění stávajících silničních obrubníků : 40</t>
  </si>
  <si>
    <t>Odkop zeminy v místě nových stání : 112,1*0,52</t>
  </si>
  <si>
    <t>Sanace podloží v tl. 30cm : 112,1*0,3</t>
  </si>
  <si>
    <t>91,92+12,9</t>
  </si>
  <si>
    <t>hloubení vsaku : 25,8*0,5*1</t>
  </si>
  <si>
    <t>Odvoz odkopávky stávajících vrstev zeminy : 2*(58,29-10,7)</t>
  </si>
  <si>
    <t>Odvoz výkopku z rýhy pro vsak : 2*12,9</t>
  </si>
  <si>
    <t>Sanace podloží v tl. 30cm : 2*112,1*0,3</t>
  </si>
  <si>
    <t>výkopek z odkopu pro podkladní vrstvy : 58,29-10,7</t>
  </si>
  <si>
    <t>výkopek ze vsaku : 12,9</t>
  </si>
  <si>
    <t>sanace podloží v tl. 30cm : 112,1*0,3</t>
  </si>
  <si>
    <t>Zpětný zásyp okolo obrubníků : 42,8*0,5*0,5</t>
  </si>
  <si>
    <t>Zhutnění pláně : 112,1</t>
  </si>
  <si>
    <t>94,12*2</t>
  </si>
  <si>
    <t>Výplň vsaku štěrkem 16/32 : 12,9</t>
  </si>
  <si>
    <t>2*(25,8*1)+2*(0,5*1)+(25,8*0,5)</t>
  </si>
  <si>
    <t>Separační a filtrační geotextilie 300g/m2 : 112,1</t>
  </si>
  <si>
    <t>Filtrační geotextilie vsakovacího žebra : 2*(25,8*1)+2*(0,5*1)+(25,8*0,5)</t>
  </si>
  <si>
    <t>112,1</t>
  </si>
  <si>
    <t>106</t>
  </si>
  <si>
    <t>Zalití pracovní spáry pružnou asf. zálivkou mezi obrubníkem a betonem : 25,8</t>
  </si>
  <si>
    <t>7*4,5*0,1</t>
  </si>
  <si>
    <t>106-3,15</t>
  </si>
  <si>
    <t>Osazení obrubníku 150x250x1000 : 42,8+10,4</t>
  </si>
  <si>
    <t>Osazení obrubníku 150x150x1000 : 25,8</t>
  </si>
  <si>
    <t>Odhumusování vrchní vrstvy v tl.10cm : 112,1</t>
  </si>
  <si>
    <t>Zařezání stávajícího betonu v místě nájezdového obrubníku : 25,8</t>
  </si>
  <si>
    <t>Zpětné ohumusování dotčených ploch : (42,8+10,4)*0,5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</si>
</sst>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8dNaXIY0GNx9X4aZyNhWLY6gkWDPciiWwsiLPrBknrlM2G5Lwhn1lvqKt5VnLn64V8HZk+z2oX5q+r2WmBPpqw==" saltValue="Zt4T9zaQM31e2lYidx8e9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1"/>
  <sheetViews>
    <sheetView showGridLines="0" tabSelected="1" topLeftCell="B1" zoomScaleNormal="100" zoomScaleSheetLayoutView="75" workbookViewId="0">
      <selection activeCell="B61" sqref="A61:XFD6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22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SUMIF(F70:F77,A16,I70:I77)+SUMIF(F70:F77,"PSU",I70:I77)</f>
        <v>0</v>
      </c>
      <c r="J16" s="21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SUMIF(F70:F77,A17,I70:I77)</f>
        <v>0</v>
      </c>
      <c r="J17" s="21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SUMIF(F70:F77,A18,I70:I77)</f>
        <v>0</v>
      </c>
      <c r="J18" s="210"/>
    </row>
    <row r="19" spans="1:10" ht="23.25" customHeight="1" x14ac:dyDescent="0.2">
      <c r="A19" s="143" t="s">
        <v>88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SUMIF(F70:F77,A19,I70:I77)</f>
        <v>0</v>
      </c>
      <c r="J19" s="210"/>
    </row>
    <row r="20" spans="1:10" ht="23.25" customHeight="1" x14ac:dyDescent="0.2">
      <c r="A20" s="143" t="s">
        <v>89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SUMIF(F70:F77,A20,I70:I77)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4">
        <f>A27</f>
        <v>0</v>
      </c>
      <c r="H28" s="214"/>
      <c r="I28" s="21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3">
        <f>ZakladDPHSni+DPHSni+ZakladDPHZakl+DPHZakl+Zaokrouhleni</f>
        <v>0</v>
      </c>
      <c r="H29" s="213"/>
      <c r="I29" s="213"/>
      <c r="J29" s="12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01"/>
      <c r="D39" s="201"/>
      <c r="E39" s="201"/>
      <c r="F39" s="99">
        <f>'SO 102 SO 102 Pol'!AE88+'SO 103 SO 103 Pol'!AE69+'SO 104 SO 104 Pol'!AE79+'SO 105 SO 105 Pol'!AE83</f>
        <v>0</v>
      </c>
      <c r="G39" s="100">
        <f>'SO 102 SO 102 Pol'!AF88+'SO 103 SO 103 Pol'!AF69+'SO 104 SO 104 Pol'!AF79+'SO 105 SO 105 Pol'!AF83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02" t="s">
        <v>46</v>
      </c>
      <c r="D40" s="202"/>
      <c r="E40" s="202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02" t="s">
        <v>48</v>
      </c>
      <c r="D41" s="202"/>
      <c r="E41" s="202"/>
      <c r="F41" s="105">
        <f>'SO 102 SO 102 Pol'!AE88</f>
        <v>0</v>
      </c>
      <c r="G41" s="106">
        <f>'SO 102 SO 102 Pol'!AF88</f>
        <v>0</v>
      </c>
      <c r="H41" s="106"/>
      <c r="I41" s="107">
        <f t="shared" ref="I41:I48" si="1">F41+G41+H41</f>
        <v>0</v>
      </c>
      <c r="J41" s="108" t="str">
        <f t="shared" ref="J41:J48" si="2">IF(CenaCelkemVypocet=0,"",I41/CenaCelkemVypocet*100)</f>
        <v/>
      </c>
    </row>
    <row r="42" spans="1:10" ht="25.5" customHeight="1" x14ac:dyDescent="0.2">
      <c r="A42" s="87">
        <v>3</v>
      </c>
      <c r="B42" s="109" t="s">
        <v>47</v>
      </c>
      <c r="C42" s="201" t="s">
        <v>48</v>
      </c>
      <c r="D42" s="201"/>
      <c r="E42" s="201"/>
      <c r="F42" s="110">
        <f>'SO 102 SO 102 Pol'!AE88</f>
        <v>0</v>
      </c>
      <c r="G42" s="101">
        <f>'SO 102 SO 102 Pol'!AF88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49</v>
      </c>
      <c r="C43" s="202" t="s">
        <v>50</v>
      </c>
      <c r="D43" s="202"/>
      <c r="E43" s="202"/>
      <c r="F43" s="105">
        <f>'SO 103 SO 103 Pol'!AE69</f>
        <v>0</v>
      </c>
      <c r="G43" s="106">
        <f>'SO 103 SO 103 Pol'!AF69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49</v>
      </c>
      <c r="C44" s="201" t="s">
        <v>50</v>
      </c>
      <c r="D44" s="201"/>
      <c r="E44" s="201"/>
      <c r="F44" s="110">
        <f>'SO 103 SO 103 Pol'!AE69</f>
        <v>0</v>
      </c>
      <c r="G44" s="101">
        <f>'SO 103 SO 103 Pol'!AF69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>
        <v>2</v>
      </c>
      <c r="B45" s="104" t="s">
        <v>51</v>
      </c>
      <c r="C45" s="202" t="s">
        <v>52</v>
      </c>
      <c r="D45" s="202"/>
      <c r="E45" s="202"/>
      <c r="F45" s="105">
        <f>'SO 104 SO 104 Pol'!AE79</f>
        <v>0</v>
      </c>
      <c r="G45" s="106">
        <f>'SO 104 SO 104 Pol'!AF79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">
      <c r="A46" s="87">
        <v>3</v>
      </c>
      <c r="B46" s="109" t="s">
        <v>51</v>
      </c>
      <c r="C46" s="201" t="s">
        <v>52</v>
      </c>
      <c r="D46" s="201"/>
      <c r="E46" s="201"/>
      <c r="F46" s="110">
        <f>'SO 104 SO 104 Pol'!AE79</f>
        <v>0</v>
      </c>
      <c r="G46" s="101">
        <f>'SO 104 SO 104 Pol'!AF79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">
      <c r="A47" s="87">
        <v>2</v>
      </c>
      <c r="B47" s="104" t="s">
        <v>53</v>
      </c>
      <c r="C47" s="202" t="s">
        <v>54</v>
      </c>
      <c r="D47" s="202"/>
      <c r="E47" s="202"/>
      <c r="F47" s="105">
        <f>'SO 105 SO 105 Pol'!AE83</f>
        <v>0</v>
      </c>
      <c r="G47" s="106">
        <f>'SO 105 SO 105 Pol'!AF83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">
      <c r="A48" s="87">
        <v>3</v>
      </c>
      <c r="B48" s="109" t="s">
        <v>53</v>
      </c>
      <c r="C48" s="201" t="s">
        <v>54</v>
      </c>
      <c r="D48" s="201"/>
      <c r="E48" s="201"/>
      <c r="F48" s="110">
        <f>'SO 105 SO 105 Pol'!AE83</f>
        <v>0</v>
      </c>
      <c r="G48" s="101">
        <f>'SO 105 SO 105 Pol'!AF83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/>
      <c r="B49" s="199" t="s">
        <v>55</v>
      </c>
      <c r="C49" s="200"/>
      <c r="D49" s="200"/>
      <c r="E49" s="200"/>
      <c r="F49" s="111">
        <f>SUMIF(A39:A48,"=1",F39:F48)</f>
        <v>0</v>
      </c>
      <c r="G49" s="112">
        <f>SUMIF(A39:A48,"=1",G39:G48)</f>
        <v>0</v>
      </c>
      <c r="H49" s="112">
        <f>SUMIF(A39:A48,"=1",H39:H48)</f>
        <v>0</v>
      </c>
      <c r="I49" s="113">
        <f>SUMIF(A39:A48,"=1",I39:I48)</f>
        <v>0</v>
      </c>
      <c r="J49" s="114">
        <f>SUMIF(A39:A48,"=1",J39:J48)</f>
        <v>0</v>
      </c>
    </row>
    <row r="51" spans="1:52" x14ac:dyDescent="0.2">
      <c r="A51" t="s">
        <v>57</v>
      </c>
      <c r="B51" t="s">
        <v>58</v>
      </c>
    </row>
    <row r="52" spans="1:52" x14ac:dyDescent="0.2">
      <c r="B52" s="198" t="s">
        <v>58</v>
      </c>
      <c r="C52" s="198"/>
      <c r="D52" s="198"/>
      <c r="E52" s="198"/>
      <c r="F52" s="198"/>
      <c r="G52" s="198"/>
      <c r="H52" s="198"/>
      <c r="I52" s="198"/>
      <c r="J52" s="198"/>
      <c r="AZ52" s="123" t="str">
        <f>B52</f>
        <v>Popis stavby: MH22 - Parkoviště areálu nemocnice, Krnov</v>
      </c>
    </row>
    <row r="53" spans="1:52" x14ac:dyDescent="0.2">
      <c r="A53" t="s">
        <v>59</v>
      </c>
      <c r="B53" t="s">
        <v>60</v>
      </c>
    </row>
    <row r="54" spans="1:52" x14ac:dyDescent="0.2">
      <c r="B54" s="198" t="s">
        <v>61</v>
      </c>
      <c r="C54" s="198"/>
      <c r="D54" s="198"/>
      <c r="E54" s="198"/>
      <c r="F54" s="198"/>
      <c r="G54" s="198"/>
      <c r="H54" s="198"/>
      <c r="I54" s="198"/>
      <c r="J54" s="198"/>
      <c r="AZ54" s="123" t="str">
        <f>B54</f>
        <v>Popis rozpočtu: SO 102 - Parkování vedle vily</v>
      </c>
    </row>
    <row r="55" spans="1:52" x14ac:dyDescent="0.2">
      <c r="A55" t="s">
        <v>62</v>
      </c>
      <c r="B55" t="s">
        <v>61</v>
      </c>
    </row>
    <row r="56" spans="1:52" x14ac:dyDescent="0.2">
      <c r="A56" t="s">
        <v>59</v>
      </c>
      <c r="B56" t="s">
        <v>63</v>
      </c>
    </row>
    <row r="57" spans="1:52" x14ac:dyDescent="0.2">
      <c r="B57" s="198" t="s">
        <v>64</v>
      </c>
      <c r="C57" s="198"/>
      <c r="D57" s="198"/>
      <c r="E57" s="198"/>
      <c r="F57" s="198"/>
      <c r="G57" s="198"/>
      <c r="H57" s="198"/>
      <c r="I57" s="198"/>
      <c r="J57" s="198"/>
      <c r="AZ57" s="123" t="str">
        <f>B57</f>
        <v>Popis rozpočtu: SO 103 - Parkování vedle bytového domu</v>
      </c>
    </row>
    <row r="58" spans="1:52" x14ac:dyDescent="0.2">
      <c r="A58" t="s">
        <v>62</v>
      </c>
      <c r="B58" t="s">
        <v>64</v>
      </c>
    </row>
    <row r="59" spans="1:52" x14ac:dyDescent="0.2">
      <c r="A59" t="s">
        <v>59</v>
      </c>
      <c r="B59" t="s">
        <v>65</v>
      </c>
    </row>
    <row r="60" spans="1:52" x14ac:dyDescent="0.2">
      <c r="B60" s="198" t="s">
        <v>66</v>
      </c>
      <c r="C60" s="198"/>
      <c r="D60" s="198"/>
      <c r="E60" s="198"/>
      <c r="F60" s="198"/>
      <c r="G60" s="198"/>
      <c r="H60" s="198"/>
      <c r="I60" s="198"/>
      <c r="J60" s="198"/>
      <c r="AZ60" s="123" t="str">
        <f>B60</f>
        <v>Popis rozpočtu: SO 104 - Parkování vedle "H"</v>
      </c>
    </row>
    <row r="61" spans="1:52" x14ac:dyDescent="0.2">
      <c r="A61" t="s">
        <v>62</v>
      </c>
      <c r="B61" t="s">
        <v>66</v>
      </c>
    </row>
    <row r="62" spans="1:52" x14ac:dyDescent="0.2">
      <c r="A62" t="s">
        <v>59</v>
      </c>
      <c r="B62" t="s">
        <v>67</v>
      </c>
    </row>
    <row r="63" spans="1:52" x14ac:dyDescent="0.2">
      <c r="B63" s="198" t="s">
        <v>68</v>
      </c>
      <c r="C63" s="198"/>
      <c r="D63" s="198"/>
      <c r="E63" s="198"/>
      <c r="F63" s="198"/>
      <c r="G63" s="198"/>
      <c r="H63" s="198"/>
      <c r="I63" s="198"/>
      <c r="J63" s="198"/>
      <c r="AZ63" s="123" t="str">
        <f>B63</f>
        <v>Popis rozpočtu: SO 105 - Parkování za bytovým domem</v>
      </c>
    </row>
    <row r="64" spans="1:52" x14ac:dyDescent="0.2">
      <c r="A64" t="s">
        <v>62</v>
      </c>
      <c r="B64" t="s">
        <v>68</v>
      </c>
    </row>
    <row r="67" spans="1:10" ht="15.75" x14ac:dyDescent="0.25">
      <c r="B67" s="124" t="s">
        <v>69</v>
      </c>
    </row>
    <row r="69" spans="1:10" ht="25.5" customHeight="1" x14ac:dyDescent="0.2">
      <c r="A69" s="126"/>
      <c r="B69" s="129" t="s">
        <v>17</v>
      </c>
      <c r="C69" s="129" t="s">
        <v>5</v>
      </c>
      <c r="D69" s="130"/>
      <c r="E69" s="130"/>
      <c r="F69" s="131" t="s">
        <v>70</v>
      </c>
      <c r="G69" s="131"/>
      <c r="H69" s="131"/>
      <c r="I69" s="131" t="s">
        <v>29</v>
      </c>
      <c r="J69" s="131" t="s">
        <v>0</v>
      </c>
    </row>
    <row r="70" spans="1:10" ht="36.75" customHeight="1" x14ac:dyDescent="0.2">
      <c r="A70" s="127"/>
      <c r="B70" s="132" t="s">
        <v>71</v>
      </c>
      <c r="C70" s="196" t="s">
        <v>72</v>
      </c>
      <c r="D70" s="197"/>
      <c r="E70" s="197"/>
      <c r="F70" s="139" t="s">
        <v>24</v>
      </c>
      <c r="G70" s="140"/>
      <c r="H70" s="140"/>
      <c r="I70" s="140">
        <f>'SO 102 SO 102 Pol'!G8+'SO 103 SO 103 Pol'!G8+'SO 104 SO 104 Pol'!G8+'SO 105 SO 105 Pol'!G8</f>
        <v>0</v>
      </c>
      <c r="J70" s="136" t="str">
        <f>IF(I78=0,"",I70/I78*100)</f>
        <v/>
      </c>
    </row>
    <row r="71" spans="1:10" ht="36.75" customHeight="1" x14ac:dyDescent="0.2">
      <c r="A71" s="127"/>
      <c r="B71" s="132" t="s">
        <v>73</v>
      </c>
      <c r="C71" s="196" t="s">
        <v>74</v>
      </c>
      <c r="D71" s="197"/>
      <c r="E71" s="197"/>
      <c r="F71" s="139" t="s">
        <v>24</v>
      </c>
      <c r="G71" s="140"/>
      <c r="H71" s="140"/>
      <c r="I71" s="140">
        <f>'SO 102 SO 102 Pol'!G36+'SO 103 SO 103 Pol'!G29+'SO 104 SO 104 Pol'!G33+'SO 105 SO 105 Pol'!G37</f>
        <v>0</v>
      </c>
      <c r="J71" s="136" t="str">
        <f>IF(I78=0,"",I71/I78*100)</f>
        <v/>
      </c>
    </row>
    <row r="72" spans="1:10" ht="36.75" customHeight="1" x14ac:dyDescent="0.2">
      <c r="A72" s="127"/>
      <c r="B72" s="132" t="s">
        <v>75</v>
      </c>
      <c r="C72" s="196" t="s">
        <v>76</v>
      </c>
      <c r="D72" s="197"/>
      <c r="E72" s="197"/>
      <c r="F72" s="139" t="s">
        <v>24</v>
      </c>
      <c r="G72" s="140"/>
      <c r="H72" s="140"/>
      <c r="I72" s="140">
        <f>'SO 102 SO 102 Pol'!G45+'SO 103 SO 103 Pol'!G32+'SO 104 SO 104 Pol'!G42+'SO 105 SO 105 Pol'!G46</f>
        <v>0</v>
      </c>
      <c r="J72" s="136" t="str">
        <f>IF(I78=0,"",I72/I78*100)</f>
        <v/>
      </c>
    </row>
    <row r="73" spans="1:10" ht="36.75" customHeight="1" x14ac:dyDescent="0.2">
      <c r="A73" s="127"/>
      <c r="B73" s="132" t="s">
        <v>77</v>
      </c>
      <c r="C73" s="196" t="s">
        <v>78</v>
      </c>
      <c r="D73" s="197"/>
      <c r="E73" s="197"/>
      <c r="F73" s="139" t="s">
        <v>24</v>
      </c>
      <c r="G73" s="140"/>
      <c r="H73" s="140"/>
      <c r="I73" s="140">
        <f>'SO 102 SO 102 Pol'!G60+'SO 103 SO 103 Pol'!G48+'SO 104 SO 104 Pol'!G58+'SO 105 SO 105 Pol'!G62</f>
        <v>0</v>
      </c>
      <c r="J73" s="136" t="str">
        <f>IF(I78=0,"",I73/I78*100)</f>
        <v/>
      </c>
    </row>
    <row r="74" spans="1:10" ht="36.75" customHeight="1" x14ac:dyDescent="0.2">
      <c r="A74" s="127"/>
      <c r="B74" s="132" t="s">
        <v>79</v>
      </c>
      <c r="C74" s="196" t="s">
        <v>80</v>
      </c>
      <c r="D74" s="197"/>
      <c r="E74" s="197"/>
      <c r="F74" s="139" t="s">
        <v>24</v>
      </c>
      <c r="G74" s="140"/>
      <c r="H74" s="140"/>
      <c r="I74" s="140">
        <f>'SO 102 SO 102 Pol'!G65+'SO 103 SO 103 Pol'!G53+'SO 104 SO 104 Pol'!G63+'SO 105 SO 105 Pol'!G67</f>
        <v>0</v>
      </c>
      <c r="J74" s="136" t="str">
        <f>IF(I78=0,"",I74/I78*100)</f>
        <v/>
      </c>
    </row>
    <row r="75" spans="1:10" ht="36.75" customHeight="1" x14ac:dyDescent="0.2">
      <c r="A75" s="127"/>
      <c r="B75" s="132" t="s">
        <v>81</v>
      </c>
      <c r="C75" s="196" t="s">
        <v>82</v>
      </c>
      <c r="D75" s="197"/>
      <c r="E75" s="197"/>
      <c r="F75" s="139" t="s">
        <v>26</v>
      </c>
      <c r="G75" s="140"/>
      <c r="H75" s="140"/>
      <c r="I75" s="140">
        <f>'SO 102 SO 102 Pol'!G67</f>
        <v>0</v>
      </c>
      <c r="J75" s="136" t="str">
        <f>IF(I78=0,"",I75/I78*100)</f>
        <v/>
      </c>
    </row>
    <row r="76" spans="1:10" ht="36.75" customHeight="1" x14ac:dyDescent="0.2">
      <c r="A76" s="127"/>
      <c r="B76" s="132" t="s">
        <v>83</v>
      </c>
      <c r="C76" s="196" t="s">
        <v>84</v>
      </c>
      <c r="D76" s="197"/>
      <c r="E76" s="197"/>
      <c r="F76" s="139" t="s">
        <v>26</v>
      </c>
      <c r="G76" s="140"/>
      <c r="H76" s="140"/>
      <c r="I76" s="140">
        <f>'SO 102 SO 102 Pol'!G70+'SO 103 SO 103 Pol'!G55+'SO 104 SO 104 Pol'!G65+'SO 105 SO 105 Pol'!G69</f>
        <v>0</v>
      </c>
      <c r="J76" s="136" t="str">
        <f>IF(I78=0,"",I76/I78*100)</f>
        <v/>
      </c>
    </row>
    <row r="77" spans="1:10" ht="36.75" customHeight="1" x14ac:dyDescent="0.2">
      <c r="A77" s="127"/>
      <c r="B77" s="132" t="s">
        <v>85</v>
      </c>
      <c r="C77" s="196" t="s">
        <v>86</v>
      </c>
      <c r="D77" s="197"/>
      <c r="E77" s="197"/>
      <c r="F77" s="139" t="s">
        <v>87</v>
      </c>
      <c r="G77" s="140"/>
      <c r="H77" s="140"/>
      <c r="I77" s="140">
        <f>'SO 102 SO 102 Pol'!G81+'SO 103 SO 103 Pol'!G62+'SO 104 SO 104 Pol'!G72+'SO 105 SO 105 Pol'!G76</f>
        <v>0</v>
      </c>
      <c r="J77" s="136" t="str">
        <f>IF(I78=0,"",I77/I78*100)</f>
        <v/>
      </c>
    </row>
    <row r="78" spans="1:10" ht="25.5" customHeight="1" x14ac:dyDescent="0.2">
      <c r="A78" s="128"/>
      <c r="B78" s="133" t="s">
        <v>1</v>
      </c>
      <c r="C78" s="134"/>
      <c r="D78" s="135"/>
      <c r="E78" s="135"/>
      <c r="F78" s="141"/>
      <c r="G78" s="142"/>
      <c r="H78" s="142"/>
      <c r="I78" s="142">
        <f>SUM(I70:I77)</f>
        <v>0</v>
      </c>
      <c r="J78" s="137">
        <f>SUM(J70:J77)</f>
        <v>0</v>
      </c>
    </row>
    <row r="79" spans="1:10" x14ac:dyDescent="0.2">
      <c r="F79" s="86"/>
      <c r="G79" s="86"/>
      <c r="H79" s="86"/>
      <c r="I79" s="86"/>
      <c r="J79" s="138"/>
    </row>
    <row r="80" spans="1:10" x14ac:dyDescent="0.2">
      <c r="F80" s="86"/>
      <c r="G80" s="86"/>
      <c r="H80" s="86"/>
      <c r="I80" s="86"/>
      <c r="J80" s="138"/>
    </row>
    <row r="81" spans="6:10" x14ac:dyDescent="0.2">
      <c r="F81" s="86"/>
      <c r="G81" s="86"/>
      <c r="H81" s="86"/>
      <c r="I81" s="86"/>
      <c r="J81" s="138"/>
    </row>
  </sheetData>
  <sheetProtection algorithmName="SHA-512" hashValue="I7zRXC01W2LBOm+H8U+ZtmmwPVYCk7Qqvp/B0mM9AV6sWVTBKOLcLCGIPr8+/ezCqxJ12ilDe2HaHq0v6w6UAA==" saltValue="ahcDsdwNHuDmu+c09AhHf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B52:J52"/>
    <mergeCell ref="B54:J54"/>
    <mergeCell ref="B57:J57"/>
    <mergeCell ref="B60:J60"/>
    <mergeCell ref="C74:E74"/>
    <mergeCell ref="C75:E75"/>
    <mergeCell ref="C76:E76"/>
    <mergeCell ref="C77:E77"/>
    <mergeCell ref="B63:J63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lyV5jt6+o8ZRloEMexaOB4K3MK012AVWo5UBH5B1WZSX+Tah1WkkbcOueivqhlYSWiApRCqpxu0eNIvZuzK0Zw==" saltValue="7wTgltVtTlNWS0aqDIgK7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90</v>
      </c>
      <c r="B1" s="253"/>
      <c r="C1" s="253"/>
      <c r="D1" s="253"/>
      <c r="E1" s="253"/>
      <c r="F1" s="253"/>
      <c r="G1" s="253"/>
      <c r="AG1" t="s">
        <v>91</v>
      </c>
    </row>
    <row r="2" spans="1:60" ht="25.15" customHeight="1" x14ac:dyDescent="0.2">
      <c r="A2" s="144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92</v>
      </c>
    </row>
    <row r="3" spans="1:60" ht="25.15" customHeight="1" x14ac:dyDescent="0.2">
      <c r="A3" s="144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5" t="s">
        <v>92</v>
      </c>
      <c r="AG3" t="s">
        <v>93</v>
      </c>
    </row>
    <row r="4" spans="1:60" ht="25.15" customHeight="1" x14ac:dyDescent="0.2">
      <c r="A4" s="145" t="s">
        <v>9</v>
      </c>
      <c r="B4" s="146" t="s">
        <v>47</v>
      </c>
      <c r="C4" s="257" t="s">
        <v>48</v>
      </c>
      <c r="D4" s="258"/>
      <c r="E4" s="258"/>
      <c r="F4" s="258"/>
      <c r="G4" s="259"/>
      <c r="AG4" t="s">
        <v>94</v>
      </c>
    </row>
    <row r="5" spans="1:60" x14ac:dyDescent="0.2">
      <c r="D5" s="10"/>
    </row>
    <row r="6" spans="1:60" ht="38.25" x14ac:dyDescent="0.2">
      <c r="A6" s="148" t="s">
        <v>95</v>
      </c>
      <c r="B6" s="150" t="s">
        <v>96</v>
      </c>
      <c r="C6" s="150" t="s">
        <v>97</v>
      </c>
      <c r="D6" s="149" t="s">
        <v>98</v>
      </c>
      <c r="E6" s="148" t="s">
        <v>99</v>
      </c>
      <c r="F6" s="147" t="s">
        <v>100</v>
      </c>
      <c r="G6" s="148" t="s">
        <v>29</v>
      </c>
      <c r="H6" s="151" t="s">
        <v>30</v>
      </c>
      <c r="I6" s="151" t="s">
        <v>101</v>
      </c>
      <c r="J6" s="151" t="s">
        <v>31</v>
      </c>
      <c r="K6" s="151" t="s">
        <v>102</v>
      </c>
      <c r="L6" s="151" t="s">
        <v>103</v>
      </c>
      <c r="M6" s="151" t="s">
        <v>104</v>
      </c>
      <c r="N6" s="151" t="s">
        <v>105</v>
      </c>
      <c r="O6" s="151" t="s">
        <v>106</v>
      </c>
      <c r="P6" s="151" t="s">
        <v>107</v>
      </c>
      <c r="Q6" s="151" t="s">
        <v>108</v>
      </c>
      <c r="R6" s="151" t="s">
        <v>109</v>
      </c>
      <c r="S6" s="151" t="s">
        <v>110</v>
      </c>
      <c r="T6" s="151" t="s">
        <v>111</v>
      </c>
      <c r="U6" s="151" t="s">
        <v>112</v>
      </c>
      <c r="V6" s="151" t="s">
        <v>113</v>
      </c>
      <c r="W6" s="151" t="s">
        <v>114</v>
      </c>
      <c r="X6" s="151" t="s">
        <v>115</v>
      </c>
      <c r="Y6" s="151" t="s">
        <v>116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117</v>
      </c>
      <c r="B8" s="167" t="s">
        <v>71</v>
      </c>
      <c r="C8" s="188" t="s">
        <v>72</v>
      </c>
      <c r="D8" s="168"/>
      <c r="E8" s="169"/>
      <c r="F8" s="170"/>
      <c r="G8" s="170">
        <f>SUMIF(AG9:AG35,"&lt;&gt;NOR",G9:G35)</f>
        <v>0</v>
      </c>
      <c r="H8" s="170"/>
      <c r="I8" s="170">
        <f>SUM(I9:I35)</f>
        <v>0</v>
      </c>
      <c r="J8" s="170"/>
      <c r="K8" s="170">
        <f>SUM(K9:K35)</f>
        <v>0</v>
      </c>
      <c r="L8" s="170"/>
      <c r="M8" s="170">
        <f>SUM(M9:M35)</f>
        <v>0</v>
      </c>
      <c r="N8" s="169"/>
      <c r="O8" s="169">
        <f>SUM(O9:O35)</f>
        <v>0</v>
      </c>
      <c r="P8" s="169"/>
      <c r="Q8" s="169">
        <f>SUM(Q9:Q35)</f>
        <v>1.08</v>
      </c>
      <c r="R8" s="170"/>
      <c r="S8" s="170"/>
      <c r="T8" s="171"/>
      <c r="U8" s="165"/>
      <c r="V8" s="165">
        <f>SUM(V9:V35)</f>
        <v>32.89</v>
      </c>
      <c r="W8" s="165"/>
      <c r="X8" s="165"/>
      <c r="Y8" s="165"/>
      <c r="AG8" t="s">
        <v>118</v>
      </c>
    </row>
    <row r="9" spans="1:60" ht="22.5" outlineLevel="1" x14ac:dyDescent="0.2">
      <c r="A9" s="173">
        <v>1</v>
      </c>
      <c r="B9" s="174" t="s">
        <v>119</v>
      </c>
      <c r="C9" s="189" t="s">
        <v>120</v>
      </c>
      <c r="D9" s="175" t="s">
        <v>121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122</v>
      </c>
      <c r="T9" s="179" t="s">
        <v>123</v>
      </c>
      <c r="U9" s="162">
        <v>0.11</v>
      </c>
      <c r="V9" s="162">
        <f>ROUND(E9*U9,2)</f>
        <v>0.11</v>
      </c>
      <c r="W9" s="162"/>
      <c r="X9" s="162" t="s">
        <v>124</v>
      </c>
      <c r="Y9" s="162" t="s">
        <v>125</v>
      </c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0" t="s">
        <v>71</v>
      </c>
      <c r="D10" s="163"/>
      <c r="E10" s="164">
        <v>1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128</v>
      </c>
      <c r="C11" s="189" t="s">
        <v>129</v>
      </c>
      <c r="D11" s="175" t="s">
        <v>121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122</v>
      </c>
      <c r="T11" s="179" t="s">
        <v>123</v>
      </c>
      <c r="U11" s="162">
        <v>0.49</v>
      </c>
      <c r="V11" s="162">
        <f>ROUND(E11*U11,2)</f>
        <v>0.49</v>
      </c>
      <c r="W11" s="162"/>
      <c r="X11" s="162" t="s">
        <v>124</v>
      </c>
      <c r="Y11" s="162" t="s">
        <v>125</v>
      </c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">
      <c r="A12" s="159"/>
      <c r="B12" s="160"/>
      <c r="C12" s="190" t="s">
        <v>71</v>
      </c>
      <c r="D12" s="163"/>
      <c r="E12" s="164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3">
        <v>3</v>
      </c>
      <c r="B13" s="174" t="s">
        <v>130</v>
      </c>
      <c r="C13" s="189" t="s">
        <v>131</v>
      </c>
      <c r="D13" s="175" t="s">
        <v>132</v>
      </c>
      <c r="E13" s="176">
        <v>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0.27</v>
      </c>
      <c r="Q13" s="176">
        <f>ROUND(E13*P13,2)</f>
        <v>1.08</v>
      </c>
      <c r="R13" s="178"/>
      <c r="S13" s="178" t="s">
        <v>122</v>
      </c>
      <c r="T13" s="179" t="s">
        <v>123</v>
      </c>
      <c r="U13" s="162">
        <v>0.12</v>
      </c>
      <c r="V13" s="162">
        <f>ROUND(E13*U13,2)</f>
        <v>0.48</v>
      </c>
      <c r="W13" s="162"/>
      <c r="X13" s="162" t="s">
        <v>124</v>
      </c>
      <c r="Y13" s="162" t="s">
        <v>125</v>
      </c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0" t="s">
        <v>133</v>
      </c>
      <c r="D14" s="163"/>
      <c r="E14" s="164">
        <v>4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3">
        <v>4</v>
      </c>
      <c r="B15" s="174" t="s">
        <v>134</v>
      </c>
      <c r="C15" s="189" t="s">
        <v>135</v>
      </c>
      <c r="D15" s="175" t="s">
        <v>136</v>
      </c>
      <c r="E15" s="176">
        <v>32.668799999999997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122</v>
      </c>
      <c r="T15" s="179" t="s">
        <v>123</v>
      </c>
      <c r="U15" s="162">
        <v>0.12</v>
      </c>
      <c r="V15" s="162">
        <f>ROUND(E15*U15,2)</f>
        <v>3.92</v>
      </c>
      <c r="W15" s="162"/>
      <c r="X15" s="162" t="s">
        <v>124</v>
      </c>
      <c r="Y15" s="162" t="s">
        <v>125</v>
      </c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0" t="s">
        <v>137</v>
      </c>
      <c r="D16" s="163"/>
      <c r="E16" s="164">
        <v>20.72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 x14ac:dyDescent="0.2">
      <c r="A17" s="159"/>
      <c r="B17" s="160"/>
      <c r="C17" s="190" t="s">
        <v>138</v>
      </c>
      <c r="D17" s="163"/>
      <c r="E17" s="164">
        <v>11.95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5</v>
      </c>
      <c r="B18" s="174" t="s">
        <v>139</v>
      </c>
      <c r="C18" s="189" t="s">
        <v>140</v>
      </c>
      <c r="D18" s="175" t="s">
        <v>136</v>
      </c>
      <c r="E18" s="176">
        <v>36.82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122</v>
      </c>
      <c r="T18" s="179" t="s">
        <v>123</v>
      </c>
      <c r="U18" s="162">
        <v>0.08</v>
      </c>
      <c r="V18" s="162">
        <f>ROUND(E18*U18,2)</f>
        <v>2.95</v>
      </c>
      <c r="W18" s="162"/>
      <c r="X18" s="162" t="s">
        <v>124</v>
      </c>
      <c r="Y18" s="162" t="s">
        <v>125</v>
      </c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0" t="s">
        <v>141</v>
      </c>
      <c r="D19" s="163"/>
      <c r="E19" s="164">
        <v>36.82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3">
        <v>6</v>
      </c>
      <c r="B20" s="174" t="s">
        <v>142</v>
      </c>
      <c r="C20" s="189" t="s">
        <v>143</v>
      </c>
      <c r="D20" s="175" t="s">
        <v>136</v>
      </c>
      <c r="E20" s="176">
        <v>4.1500000000000004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122</v>
      </c>
      <c r="T20" s="179" t="s">
        <v>123</v>
      </c>
      <c r="U20" s="162">
        <v>0.37</v>
      </c>
      <c r="V20" s="162">
        <f>ROUND(E20*U20,2)</f>
        <v>1.54</v>
      </c>
      <c r="W20" s="162"/>
      <c r="X20" s="162" t="s">
        <v>124</v>
      </c>
      <c r="Y20" s="162" t="s">
        <v>125</v>
      </c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0" t="s">
        <v>144</v>
      </c>
      <c r="D21" s="163"/>
      <c r="E21" s="164">
        <v>4.1500000000000004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3">
        <v>7</v>
      </c>
      <c r="B22" s="174" t="s">
        <v>145</v>
      </c>
      <c r="C22" s="189" t="s">
        <v>146</v>
      </c>
      <c r="D22" s="175" t="s">
        <v>136</v>
      </c>
      <c r="E22" s="176">
        <v>64.84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122</v>
      </c>
      <c r="T22" s="179" t="s">
        <v>123</v>
      </c>
      <c r="U22" s="162">
        <v>0.01</v>
      </c>
      <c r="V22" s="162">
        <f>ROUND(E22*U22,2)</f>
        <v>0.65</v>
      </c>
      <c r="W22" s="162"/>
      <c r="X22" s="162" t="s">
        <v>124</v>
      </c>
      <c r="Y22" s="162" t="s">
        <v>125</v>
      </c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190" t="s">
        <v>147</v>
      </c>
      <c r="D23" s="163"/>
      <c r="E23" s="164">
        <v>64.84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127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3">
        <v>8</v>
      </c>
      <c r="B24" s="174" t="s">
        <v>148</v>
      </c>
      <c r="C24" s="189" t="s">
        <v>149</v>
      </c>
      <c r="D24" s="175" t="s">
        <v>136</v>
      </c>
      <c r="E24" s="176">
        <v>32.418799999999997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122</v>
      </c>
      <c r="T24" s="179" t="s">
        <v>123</v>
      </c>
      <c r="U24" s="162">
        <v>0.65</v>
      </c>
      <c r="V24" s="162">
        <f>ROUND(E24*U24,2)</f>
        <v>21.07</v>
      </c>
      <c r="W24" s="162"/>
      <c r="X24" s="162" t="s">
        <v>124</v>
      </c>
      <c r="Y24" s="162" t="s">
        <v>125</v>
      </c>
      <c r="Z24" s="152"/>
      <c r="AA24" s="152"/>
      <c r="AB24" s="152"/>
      <c r="AC24" s="152"/>
      <c r="AD24" s="152"/>
      <c r="AE24" s="152"/>
      <c r="AF24" s="152"/>
      <c r="AG24" s="152" t="s">
        <v>126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190" t="s">
        <v>150</v>
      </c>
      <c r="D25" s="163"/>
      <c r="E25" s="164">
        <v>20.72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3" x14ac:dyDescent="0.2">
      <c r="A26" s="159"/>
      <c r="B26" s="160"/>
      <c r="C26" s="190" t="s">
        <v>151</v>
      </c>
      <c r="D26" s="163"/>
      <c r="E26" s="164">
        <v>4.1500000000000004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127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3" x14ac:dyDescent="0.2">
      <c r="A27" s="159"/>
      <c r="B27" s="160"/>
      <c r="C27" s="190" t="s">
        <v>152</v>
      </c>
      <c r="D27" s="163"/>
      <c r="E27" s="164">
        <v>11.95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127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 x14ac:dyDescent="0.2">
      <c r="A28" s="159"/>
      <c r="B28" s="160"/>
      <c r="C28" s="190" t="s">
        <v>153</v>
      </c>
      <c r="D28" s="163"/>
      <c r="E28" s="164">
        <v>-4.4000000000000004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127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73">
        <v>9</v>
      </c>
      <c r="B29" s="174" t="s">
        <v>154</v>
      </c>
      <c r="C29" s="189" t="s">
        <v>155</v>
      </c>
      <c r="D29" s="175" t="s">
        <v>136</v>
      </c>
      <c r="E29" s="176">
        <v>4.4000000000000004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122</v>
      </c>
      <c r="T29" s="179" t="s">
        <v>123</v>
      </c>
      <c r="U29" s="162">
        <v>0.2</v>
      </c>
      <c r="V29" s="162">
        <f>ROUND(E29*U29,2)</f>
        <v>0.88</v>
      </c>
      <c r="W29" s="162"/>
      <c r="X29" s="162" t="s">
        <v>124</v>
      </c>
      <c r="Y29" s="162" t="s">
        <v>125</v>
      </c>
      <c r="Z29" s="152"/>
      <c r="AA29" s="152"/>
      <c r="AB29" s="152"/>
      <c r="AC29" s="152"/>
      <c r="AD29" s="152"/>
      <c r="AE29" s="152"/>
      <c r="AF29" s="152"/>
      <c r="AG29" s="152" t="s">
        <v>126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2" x14ac:dyDescent="0.2">
      <c r="A30" s="159"/>
      <c r="B30" s="160"/>
      <c r="C30" s="251" t="s">
        <v>156</v>
      </c>
      <c r="D30" s="252"/>
      <c r="E30" s="252"/>
      <c r="F30" s="252"/>
      <c r="G30" s="25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157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190" t="s">
        <v>158</v>
      </c>
      <c r="D31" s="163"/>
      <c r="E31" s="164">
        <v>4.4000000000000004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127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73">
        <v>10</v>
      </c>
      <c r="B32" s="174" t="s">
        <v>159</v>
      </c>
      <c r="C32" s="189" t="s">
        <v>160</v>
      </c>
      <c r="D32" s="175" t="s">
        <v>161</v>
      </c>
      <c r="E32" s="176">
        <v>39.840000000000003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122</v>
      </c>
      <c r="T32" s="179" t="s">
        <v>123</v>
      </c>
      <c r="U32" s="162">
        <v>0.02</v>
      </c>
      <c r="V32" s="162">
        <f>ROUND(E32*U32,2)</f>
        <v>0.8</v>
      </c>
      <c r="W32" s="162"/>
      <c r="X32" s="162" t="s">
        <v>124</v>
      </c>
      <c r="Y32" s="162" t="s">
        <v>125</v>
      </c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2" x14ac:dyDescent="0.2">
      <c r="A33" s="159"/>
      <c r="B33" s="160"/>
      <c r="C33" s="190" t="s">
        <v>162</v>
      </c>
      <c r="D33" s="163"/>
      <c r="E33" s="164">
        <v>39.840000000000003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127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3">
        <v>11</v>
      </c>
      <c r="B34" s="174" t="s">
        <v>163</v>
      </c>
      <c r="C34" s="189" t="s">
        <v>164</v>
      </c>
      <c r="D34" s="175" t="s">
        <v>165</v>
      </c>
      <c r="E34" s="176">
        <v>64.84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122</v>
      </c>
      <c r="T34" s="179" t="s">
        <v>123</v>
      </c>
      <c r="U34" s="162">
        <v>0</v>
      </c>
      <c r="V34" s="162">
        <f>ROUND(E34*U34,2)</f>
        <v>0</v>
      </c>
      <c r="W34" s="162"/>
      <c r="X34" s="162" t="s">
        <v>124</v>
      </c>
      <c r="Y34" s="162" t="s">
        <v>125</v>
      </c>
      <c r="Z34" s="152"/>
      <c r="AA34" s="152"/>
      <c r="AB34" s="152"/>
      <c r="AC34" s="152"/>
      <c r="AD34" s="152"/>
      <c r="AE34" s="152"/>
      <c r="AF34" s="152"/>
      <c r="AG34" s="152" t="s">
        <v>126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190" t="s">
        <v>166</v>
      </c>
      <c r="D35" s="163"/>
      <c r="E35" s="164">
        <v>64.84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127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x14ac:dyDescent="0.2">
      <c r="A36" s="166" t="s">
        <v>117</v>
      </c>
      <c r="B36" s="167" t="s">
        <v>73</v>
      </c>
      <c r="C36" s="188" t="s">
        <v>74</v>
      </c>
      <c r="D36" s="168"/>
      <c r="E36" s="169"/>
      <c r="F36" s="170"/>
      <c r="G36" s="170">
        <f>SUMIF(AG37:AG44,"&lt;&gt;NOR",G37:G44)</f>
        <v>0</v>
      </c>
      <c r="H36" s="170"/>
      <c r="I36" s="170">
        <f>SUM(I37:I44)</f>
        <v>0</v>
      </c>
      <c r="J36" s="170"/>
      <c r="K36" s="170">
        <f>SUM(K37:K44)</f>
        <v>0</v>
      </c>
      <c r="L36" s="170"/>
      <c r="M36" s="170">
        <f>SUM(M37:M44)</f>
        <v>0</v>
      </c>
      <c r="N36" s="169"/>
      <c r="O36" s="169">
        <f>SUM(O37:O44)</f>
        <v>7.9999999999999991</v>
      </c>
      <c r="P36" s="169"/>
      <c r="Q36" s="169">
        <f>SUM(Q37:Q44)</f>
        <v>0</v>
      </c>
      <c r="R36" s="170"/>
      <c r="S36" s="170"/>
      <c r="T36" s="171"/>
      <c r="U36" s="165"/>
      <c r="V36" s="165">
        <f>SUM(V37:V44)</f>
        <v>8.48</v>
      </c>
      <c r="W36" s="165"/>
      <c r="X36" s="165"/>
      <c r="Y36" s="165"/>
      <c r="AG36" t="s">
        <v>118</v>
      </c>
    </row>
    <row r="37" spans="1:60" outlineLevel="1" x14ac:dyDescent="0.2">
      <c r="A37" s="173">
        <v>12</v>
      </c>
      <c r="B37" s="174" t="s">
        <v>167</v>
      </c>
      <c r="C37" s="189" t="s">
        <v>168</v>
      </c>
      <c r="D37" s="175" t="s">
        <v>136</v>
      </c>
      <c r="E37" s="176">
        <v>4.1500000000000004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1.9205000000000001</v>
      </c>
      <c r="O37" s="176">
        <f>ROUND(E37*N37,2)</f>
        <v>7.97</v>
      </c>
      <c r="P37" s="176">
        <v>0</v>
      </c>
      <c r="Q37" s="176">
        <f>ROUND(E37*P37,2)</f>
        <v>0</v>
      </c>
      <c r="R37" s="178"/>
      <c r="S37" s="178" t="s">
        <v>122</v>
      </c>
      <c r="T37" s="179" t="s">
        <v>123</v>
      </c>
      <c r="U37" s="162">
        <v>0.76</v>
      </c>
      <c r="V37" s="162">
        <f>ROUND(E37*U37,2)</f>
        <v>3.15</v>
      </c>
      <c r="W37" s="162"/>
      <c r="X37" s="162" t="s">
        <v>124</v>
      </c>
      <c r="Y37" s="162" t="s">
        <v>125</v>
      </c>
      <c r="Z37" s="152"/>
      <c r="AA37" s="152"/>
      <c r="AB37" s="152"/>
      <c r="AC37" s="152"/>
      <c r="AD37" s="152"/>
      <c r="AE37" s="152"/>
      <c r="AF37" s="152"/>
      <c r="AG37" s="152" t="s">
        <v>126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2" x14ac:dyDescent="0.2">
      <c r="A38" s="159"/>
      <c r="B38" s="160"/>
      <c r="C38" s="190" t="s">
        <v>169</v>
      </c>
      <c r="D38" s="163"/>
      <c r="E38" s="164">
        <v>4.1500000000000004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3">
        <v>13</v>
      </c>
      <c r="B39" s="174" t="s">
        <v>170</v>
      </c>
      <c r="C39" s="189" t="s">
        <v>171</v>
      </c>
      <c r="D39" s="175" t="s">
        <v>161</v>
      </c>
      <c r="E39" s="176">
        <v>21.75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1.8000000000000001E-4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122</v>
      </c>
      <c r="T39" s="179" t="s">
        <v>123</v>
      </c>
      <c r="U39" s="162">
        <v>0.08</v>
      </c>
      <c r="V39" s="162">
        <f>ROUND(E39*U39,2)</f>
        <v>1.74</v>
      </c>
      <c r="W39" s="162"/>
      <c r="X39" s="162" t="s">
        <v>124</v>
      </c>
      <c r="Y39" s="162" t="s">
        <v>125</v>
      </c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190" t="s">
        <v>172</v>
      </c>
      <c r="D40" s="163"/>
      <c r="E40" s="164">
        <v>21.75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127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3">
        <v>14</v>
      </c>
      <c r="B41" s="174" t="s">
        <v>173</v>
      </c>
      <c r="C41" s="189" t="s">
        <v>174</v>
      </c>
      <c r="D41" s="175" t="s">
        <v>161</v>
      </c>
      <c r="E41" s="176">
        <v>39.840000000000003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5.0000000000000001E-4</v>
      </c>
      <c r="O41" s="176">
        <f>ROUND(E41*N41,2)</f>
        <v>0.02</v>
      </c>
      <c r="P41" s="176">
        <v>0</v>
      </c>
      <c r="Q41" s="176">
        <f>ROUND(E41*P41,2)</f>
        <v>0</v>
      </c>
      <c r="R41" s="178"/>
      <c r="S41" s="178" t="s">
        <v>122</v>
      </c>
      <c r="T41" s="179" t="s">
        <v>123</v>
      </c>
      <c r="U41" s="162">
        <v>0.09</v>
      </c>
      <c r="V41" s="162">
        <f>ROUND(E41*U41,2)</f>
        <v>3.59</v>
      </c>
      <c r="W41" s="162"/>
      <c r="X41" s="162" t="s">
        <v>124</v>
      </c>
      <c r="Y41" s="162" t="s">
        <v>125</v>
      </c>
      <c r="Z41" s="152"/>
      <c r="AA41" s="152"/>
      <c r="AB41" s="152"/>
      <c r="AC41" s="152"/>
      <c r="AD41" s="152"/>
      <c r="AE41" s="152"/>
      <c r="AF41" s="152"/>
      <c r="AG41" s="152" t="s">
        <v>126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 x14ac:dyDescent="0.2">
      <c r="A42" s="159"/>
      <c r="B42" s="160"/>
      <c r="C42" s="190" t="s">
        <v>175</v>
      </c>
      <c r="D42" s="163"/>
      <c r="E42" s="164">
        <v>39.840000000000003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127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3">
        <v>15</v>
      </c>
      <c r="B43" s="174" t="s">
        <v>176</v>
      </c>
      <c r="C43" s="189" t="s">
        <v>177</v>
      </c>
      <c r="D43" s="175" t="s">
        <v>161</v>
      </c>
      <c r="E43" s="176">
        <v>21.75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2.9999999999999997E-4</v>
      </c>
      <c r="O43" s="176">
        <f>ROUND(E43*N43,2)</f>
        <v>0.01</v>
      </c>
      <c r="P43" s="176">
        <v>0</v>
      </c>
      <c r="Q43" s="176">
        <f>ROUND(E43*P43,2)</f>
        <v>0</v>
      </c>
      <c r="R43" s="178"/>
      <c r="S43" s="178" t="s">
        <v>122</v>
      </c>
      <c r="T43" s="179" t="s">
        <v>123</v>
      </c>
      <c r="U43" s="162">
        <v>0</v>
      </c>
      <c r="V43" s="162">
        <f>ROUND(E43*U43,2)</f>
        <v>0</v>
      </c>
      <c r="W43" s="162"/>
      <c r="X43" s="162" t="s">
        <v>178</v>
      </c>
      <c r="Y43" s="162" t="s">
        <v>125</v>
      </c>
      <c r="Z43" s="152"/>
      <c r="AA43" s="152"/>
      <c r="AB43" s="152"/>
      <c r="AC43" s="152"/>
      <c r="AD43" s="152"/>
      <c r="AE43" s="152"/>
      <c r="AF43" s="152"/>
      <c r="AG43" s="152" t="s">
        <v>179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2" x14ac:dyDescent="0.2">
      <c r="A44" s="159"/>
      <c r="B44" s="160"/>
      <c r="C44" s="190" t="s">
        <v>180</v>
      </c>
      <c r="D44" s="163"/>
      <c r="E44" s="164">
        <v>21.75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127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166" t="s">
        <v>117</v>
      </c>
      <c r="B45" s="167" t="s">
        <v>75</v>
      </c>
      <c r="C45" s="188" t="s">
        <v>76</v>
      </c>
      <c r="D45" s="168"/>
      <c r="E45" s="169"/>
      <c r="F45" s="170"/>
      <c r="G45" s="170">
        <f>SUMIF(AG46:AG59,"&lt;&gt;NOR",G46:G59)</f>
        <v>0</v>
      </c>
      <c r="H45" s="170"/>
      <c r="I45" s="170">
        <f>SUM(I46:I59)</f>
        <v>0</v>
      </c>
      <c r="J45" s="170"/>
      <c r="K45" s="170">
        <f>SUM(K46:K59)</f>
        <v>0</v>
      </c>
      <c r="L45" s="170"/>
      <c r="M45" s="170">
        <f>SUM(M46:M59)</f>
        <v>0</v>
      </c>
      <c r="N45" s="169"/>
      <c r="O45" s="169">
        <f>SUM(O46:O59)</f>
        <v>70.95</v>
      </c>
      <c r="P45" s="169"/>
      <c r="Q45" s="169">
        <f>SUM(Q46:Q59)</f>
        <v>0</v>
      </c>
      <c r="R45" s="170"/>
      <c r="S45" s="170"/>
      <c r="T45" s="171"/>
      <c r="U45" s="165"/>
      <c r="V45" s="165">
        <f>SUM(V46:V59)</f>
        <v>23.310000000000002</v>
      </c>
      <c r="W45" s="165"/>
      <c r="X45" s="165"/>
      <c r="Y45" s="165"/>
      <c r="AG45" t="s">
        <v>118</v>
      </c>
    </row>
    <row r="46" spans="1:60" outlineLevel="1" x14ac:dyDescent="0.2">
      <c r="A46" s="173">
        <v>16</v>
      </c>
      <c r="B46" s="174" t="s">
        <v>181</v>
      </c>
      <c r="C46" s="189" t="s">
        <v>182</v>
      </c>
      <c r="D46" s="175" t="s">
        <v>161</v>
      </c>
      <c r="E46" s="176">
        <v>39.840000000000003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0.71643999999999997</v>
      </c>
      <c r="O46" s="176">
        <f>ROUND(E46*N46,2)</f>
        <v>28.54</v>
      </c>
      <c r="P46" s="176">
        <v>0</v>
      </c>
      <c r="Q46" s="176">
        <f>ROUND(E46*P46,2)</f>
        <v>0</v>
      </c>
      <c r="R46" s="178"/>
      <c r="S46" s="178" t="s">
        <v>122</v>
      </c>
      <c r="T46" s="179" t="s">
        <v>123</v>
      </c>
      <c r="U46" s="162">
        <v>7.0000000000000007E-2</v>
      </c>
      <c r="V46" s="162">
        <f>ROUND(E46*U46,2)</f>
        <v>2.79</v>
      </c>
      <c r="W46" s="162"/>
      <c r="X46" s="162" t="s">
        <v>124</v>
      </c>
      <c r="Y46" s="162" t="s">
        <v>125</v>
      </c>
      <c r="Z46" s="152"/>
      <c r="AA46" s="152"/>
      <c r="AB46" s="152"/>
      <c r="AC46" s="152"/>
      <c r="AD46" s="152"/>
      <c r="AE46" s="152"/>
      <c r="AF46" s="152"/>
      <c r="AG46" s="152" t="s">
        <v>126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190" t="s">
        <v>183</v>
      </c>
      <c r="D47" s="163"/>
      <c r="E47" s="164">
        <v>39.840000000000003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127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3">
        <v>17</v>
      </c>
      <c r="B48" s="174" t="s">
        <v>184</v>
      </c>
      <c r="C48" s="189" t="s">
        <v>185</v>
      </c>
      <c r="D48" s="175" t="s">
        <v>161</v>
      </c>
      <c r="E48" s="176">
        <v>36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0.55125000000000002</v>
      </c>
      <c r="O48" s="176">
        <f>ROUND(E48*N48,2)</f>
        <v>19.850000000000001</v>
      </c>
      <c r="P48" s="176">
        <v>0</v>
      </c>
      <c r="Q48" s="176">
        <f>ROUND(E48*P48,2)</f>
        <v>0</v>
      </c>
      <c r="R48" s="178"/>
      <c r="S48" s="178" t="s">
        <v>122</v>
      </c>
      <c r="T48" s="179" t="s">
        <v>123</v>
      </c>
      <c r="U48" s="162">
        <v>0.03</v>
      </c>
      <c r="V48" s="162">
        <f>ROUND(E48*U48,2)</f>
        <v>1.08</v>
      </c>
      <c r="W48" s="162"/>
      <c r="X48" s="162" t="s">
        <v>124</v>
      </c>
      <c r="Y48" s="162" t="s">
        <v>125</v>
      </c>
      <c r="Z48" s="152"/>
      <c r="AA48" s="152"/>
      <c r="AB48" s="152"/>
      <c r="AC48" s="152"/>
      <c r="AD48" s="152"/>
      <c r="AE48" s="152"/>
      <c r="AF48" s="152"/>
      <c r="AG48" s="152" t="s">
        <v>126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2" x14ac:dyDescent="0.2">
      <c r="A49" s="159"/>
      <c r="B49" s="160"/>
      <c r="C49" s="190" t="s">
        <v>186</v>
      </c>
      <c r="D49" s="163"/>
      <c r="E49" s="164">
        <v>36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2"/>
      <c r="AA49" s="152"/>
      <c r="AB49" s="152"/>
      <c r="AC49" s="152"/>
      <c r="AD49" s="152"/>
      <c r="AE49" s="152"/>
      <c r="AF49" s="152"/>
      <c r="AG49" s="152" t="s">
        <v>127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 x14ac:dyDescent="0.2">
      <c r="A50" s="173">
        <v>18</v>
      </c>
      <c r="B50" s="174" t="s">
        <v>187</v>
      </c>
      <c r="C50" s="189" t="s">
        <v>188</v>
      </c>
      <c r="D50" s="175" t="s">
        <v>161</v>
      </c>
      <c r="E50" s="176">
        <v>36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0.55125000000000002</v>
      </c>
      <c r="O50" s="176">
        <f>ROUND(E50*N50,2)</f>
        <v>19.850000000000001</v>
      </c>
      <c r="P50" s="176">
        <v>0</v>
      </c>
      <c r="Q50" s="176">
        <f>ROUND(E50*P50,2)</f>
        <v>0</v>
      </c>
      <c r="R50" s="178"/>
      <c r="S50" s="178" t="s">
        <v>122</v>
      </c>
      <c r="T50" s="179" t="s">
        <v>123</v>
      </c>
      <c r="U50" s="162">
        <v>0.03</v>
      </c>
      <c r="V50" s="162">
        <f>ROUND(E50*U50,2)</f>
        <v>1.08</v>
      </c>
      <c r="W50" s="162"/>
      <c r="X50" s="162" t="s">
        <v>124</v>
      </c>
      <c r="Y50" s="162" t="s">
        <v>125</v>
      </c>
      <c r="Z50" s="152"/>
      <c r="AA50" s="152"/>
      <c r="AB50" s="152"/>
      <c r="AC50" s="152"/>
      <c r="AD50" s="152"/>
      <c r="AE50" s="152"/>
      <c r="AF50" s="152"/>
      <c r="AG50" s="152" t="s">
        <v>126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2" x14ac:dyDescent="0.2">
      <c r="A51" s="159"/>
      <c r="B51" s="160"/>
      <c r="C51" s="190" t="s">
        <v>186</v>
      </c>
      <c r="D51" s="163"/>
      <c r="E51" s="164">
        <v>36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2"/>
      <c r="AA51" s="152"/>
      <c r="AB51" s="152"/>
      <c r="AC51" s="152"/>
      <c r="AD51" s="152"/>
      <c r="AE51" s="152"/>
      <c r="AF51" s="152"/>
      <c r="AG51" s="152" t="s">
        <v>127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73">
        <v>19</v>
      </c>
      <c r="B52" s="174" t="s">
        <v>189</v>
      </c>
      <c r="C52" s="189" t="s">
        <v>190</v>
      </c>
      <c r="D52" s="175" t="s">
        <v>161</v>
      </c>
      <c r="E52" s="176">
        <v>36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7.3899999999999993E-2</v>
      </c>
      <c r="O52" s="176">
        <f>ROUND(E52*N52,2)</f>
        <v>2.66</v>
      </c>
      <c r="P52" s="176">
        <v>0</v>
      </c>
      <c r="Q52" s="176">
        <f>ROUND(E52*P52,2)</f>
        <v>0</v>
      </c>
      <c r="R52" s="178"/>
      <c r="S52" s="178" t="s">
        <v>122</v>
      </c>
      <c r="T52" s="179" t="s">
        <v>123</v>
      </c>
      <c r="U52" s="162">
        <v>0.48</v>
      </c>
      <c r="V52" s="162">
        <f>ROUND(E52*U52,2)</f>
        <v>17.28</v>
      </c>
      <c r="W52" s="162"/>
      <c r="X52" s="162" t="s">
        <v>124</v>
      </c>
      <c r="Y52" s="162" t="s">
        <v>125</v>
      </c>
      <c r="Z52" s="152"/>
      <c r="AA52" s="152"/>
      <c r="AB52" s="152"/>
      <c r="AC52" s="152"/>
      <c r="AD52" s="152"/>
      <c r="AE52" s="152"/>
      <c r="AF52" s="152"/>
      <c r="AG52" s="152" t="s">
        <v>126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2" x14ac:dyDescent="0.2">
      <c r="A53" s="159"/>
      <c r="B53" s="160"/>
      <c r="C53" s="190" t="s">
        <v>186</v>
      </c>
      <c r="D53" s="163"/>
      <c r="E53" s="164">
        <v>36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127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3">
        <v>20</v>
      </c>
      <c r="B54" s="174" t="s">
        <v>191</v>
      </c>
      <c r="C54" s="189" t="s">
        <v>192</v>
      </c>
      <c r="D54" s="175" t="s">
        <v>132</v>
      </c>
      <c r="E54" s="176">
        <v>8.3000000000000007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2.2399999999999998E-3</v>
      </c>
      <c r="O54" s="176">
        <f>ROUND(E54*N54,2)</f>
        <v>0.02</v>
      </c>
      <c r="P54" s="176">
        <v>0</v>
      </c>
      <c r="Q54" s="176">
        <f>ROUND(E54*P54,2)</f>
        <v>0</v>
      </c>
      <c r="R54" s="178"/>
      <c r="S54" s="178" t="s">
        <v>122</v>
      </c>
      <c r="T54" s="179" t="s">
        <v>123</v>
      </c>
      <c r="U54" s="162">
        <v>0.13</v>
      </c>
      <c r="V54" s="162">
        <f>ROUND(E54*U54,2)</f>
        <v>1.08</v>
      </c>
      <c r="W54" s="162"/>
      <c r="X54" s="162" t="s">
        <v>124</v>
      </c>
      <c r="Y54" s="162" t="s">
        <v>125</v>
      </c>
      <c r="Z54" s="152"/>
      <c r="AA54" s="152"/>
      <c r="AB54" s="152"/>
      <c r="AC54" s="152"/>
      <c r="AD54" s="152"/>
      <c r="AE54" s="152"/>
      <c r="AF54" s="152"/>
      <c r="AG54" s="152" t="s">
        <v>126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251" t="s">
        <v>193</v>
      </c>
      <c r="D55" s="252"/>
      <c r="E55" s="252"/>
      <c r="F55" s="252"/>
      <c r="G55" s="25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157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80" t="str">
        <f>C55</f>
        <v>Včetně odstranění zvětralé asfaltové zálivky, vyčištění spár, zalití spár asfaltovou zálivkou, nátěru asfaltovým lakem a posyp drtí.</v>
      </c>
      <c r="BB55" s="152"/>
      <c r="BC55" s="152"/>
      <c r="BD55" s="152"/>
      <c r="BE55" s="152"/>
      <c r="BF55" s="152"/>
      <c r="BG55" s="152"/>
      <c r="BH55" s="152"/>
    </row>
    <row r="56" spans="1:60" outlineLevel="2" x14ac:dyDescent="0.2">
      <c r="A56" s="159"/>
      <c r="B56" s="160"/>
      <c r="C56" s="190" t="s">
        <v>194</v>
      </c>
      <c r="D56" s="163"/>
      <c r="E56" s="164">
        <v>8.3000000000000007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127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33.75" outlineLevel="1" x14ac:dyDescent="0.2">
      <c r="A57" s="173">
        <v>21</v>
      </c>
      <c r="B57" s="174" t="s">
        <v>195</v>
      </c>
      <c r="C57" s="189" t="s">
        <v>196</v>
      </c>
      <c r="D57" s="175" t="s">
        <v>132</v>
      </c>
      <c r="E57" s="176">
        <v>11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2.3E-3</v>
      </c>
      <c r="O57" s="176">
        <f>ROUND(E57*N57,2)</f>
        <v>0.03</v>
      </c>
      <c r="P57" s="176">
        <v>0</v>
      </c>
      <c r="Q57" s="176">
        <f>ROUND(E57*P57,2)</f>
        <v>0</v>
      </c>
      <c r="R57" s="178"/>
      <c r="S57" s="178" t="s">
        <v>122</v>
      </c>
      <c r="T57" s="179" t="s">
        <v>123</v>
      </c>
      <c r="U57" s="162">
        <v>0</v>
      </c>
      <c r="V57" s="162">
        <f>ROUND(E57*U57,2)</f>
        <v>0</v>
      </c>
      <c r="W57" s="162"/>
      <c r="X57" s="162" t="s">
        <v>178</v>
      </c>
      <c r="Y57" s="162" t="s">
        <v>125</v>
      </c>
      <c r="Z57" s="152"/>
      <c r="AA57" s="152"/>
      <c r="AB57" s="152"/>
      <c r="AC57" s="152"/>
      <c r="AD57" s="152"/>
      <c r="AE57" s="152"/>
      <c r="AF57" s="152"/>
      <c r="AG57" s="152" t="s">
        <v>179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251" t="s">
        <v>197</v>
      </c>
      <c r="D58" s="252"/>
      <c r="E58" s="252"/>
      <c r="F58" s="252"/>
      <c r="G58" s="25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2"/>
      <c r="AA58" s="152"/>
      <c r="AB58" s="152"/>
      <c r="AC58" s="152"/>
      <c r="AD58" s="152"/>
      <c r="AE58" s="152"/>
      <c r="AF58" s="152"/>
      <c r="AG58" s="152" t="s">
        <v>157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190" t="s">
        <v>198</v>
      </c>
      <c r="D59" s="163"/>
      <c r="E59" s="164">
        <v>11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127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x14ac:dyDescent="0.2">
      <c r="A60" s="166" t="s">
        <v>117</v>
      </c>
      <c r="B60" s="167" t="s">
        <v>77</v>
      </c>
      <c r="C60" s="188" t="s">
        <v>78</v>
      </c>
      <c r="D60" s="168"/>
      <c r="E60" s="169"/>
      <c r="F60" s="170"/>
      <c r="G60" s="170">
        <f>SUMIF(AG61:AG64,"&lt;&gt;NOR",G61:G64)</f>
        <v>0</v>
      </c>
      <c r="H60" s="170"/>
      <c r="I60" s="170">
        <f>SUM(I61:I64)</f>
        <v>0</v>
      </c>
      <c r="J60" s="170"/>
      <c r="K60" s="170">
        <f>SUM(K61:K64)</f>
        <v>0</v>
      </c>
      <c r="L60" s="170"/>
      <c r="M60" s="170">
        <f>SUM(M61:M64)</f>
        <v>0</v>
      </c>
      <c r="N60" s="169"/>
      <c r="O60" s="169">
        <f>SUM(O61:O64)</f>
        <v>8.1999999999999993</v>
      </c>
      <c r="P60" s="169"/>
      <c r="Q60" s="169">
        <f>SUM(Q61:Q64)</f>
        <v>0</v>
      </c>
      <c r="R60" s="170"/>
      <c r="S60" s="170"/>
      <c r="T60" s="171"/>
      <c r="U60" s="165"/>
      <c r="V60" s="165">
        <f>SUM(V61:V64)</f>
        <v>8.2100000000000009</v>
      </c>
      <c r="W60" s="165"/>
      <c r="X60" s="165"/>
      <c r="Y60" s="165"/>
      <c r="AG60" t="s">
        <v>118</v>
      </c>
    </row>
    <row r="61" spans="1:60" ht="33.75" outlineLevel="1" x14ac:dyDescent="0.2">
      <c r="A61" s="173">
        <v>22</v>
      </c>
      <c r="B61" s="174" t="s">
        <v>199</v>
      </c>
      <c r="C61" s="189" t="s">
        <v>200</v>
      </c>
      <c r="D61" s="175" t="s">
        <v>132</v>
      </c>
      <c r="E61" s="176">
        <v>30.4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0.26980999999999999</v>
      </c>
      <c r="O61" s="176">
        <f>ROUND(E61*N61,2)</f>
        <v>8.1999999999999993</v>
      </c>
      <c r="P61" s="176">
        <v>0</v>
      </c>
      <c r="Q61" s="176">
        <f>ROUND(E61*P61,2)</f>
        <v>0</v>
      </c>
      <c r="R61" s="178"/>
      <c r="S61" s="178" t="s">
        <v>122</v>
      </c>
      <c r="T61" s="179" t="s">
        <v>123</v>
      </c>
      <c r="U61" s="162">
        <v>0.27</v>
      </c>
      <c r="V61" s="162">
        <f>ROUND(E61*U61,2)</f>
        <v>8.2100000000000009</v>
      </c>
      <c r="W61" s="162"/>
      <c r="X61" s="162" t="s">
        <v>124</v>
      </c>
      <c r="Y61" s="162" t="s">
        <v>125</v>
      </c>
      <c r="Z61" s="152"/>
      <c r="AA61" s="152"/>
      <c r="AB61" s="152"/>
      <c r="AC61" s="152"/>
      <c r="AD61" s="152"/>
      <c r="AE61" s="152"/>
      <c r="AF61" s="152"/>
      <c r="AG61" s="152" t="s">
        <v>126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2" x14ac:dyDescent="0.2">
      <c r="A62" s="159"/>
      <c r="B62" s="160"/>
      <c r="C62" s="251" t="s">
        <v>201</v>
      </c>
      <c r="D62" s="252"/>
      <c r="E62" s="252"/>
      <c r="F62" s="252"/>
      <c r="G62" s="25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157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190" t="s">
        <v>202</v>
      </c>
      <c r="D63" s="163"/>
      <c r="E63" s="164">
        <v>22.1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127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0" t="s">
        <v>203</v>
      </c>
      <c r="D64" s="163"/>
      <c r="E64" s="164">
        <v>8.3000000000000007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127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6" t="s">
        <v>117</v>
      </c>
      <c r="B65" s="167" t="s">
        <v>79</v>
      </c>
      <c r="C65" s="188" t="s">
        <v>80</v>
      </c>
      <c r="D65" s="168"/>
      <c r="E65" s="169"/>
      <c r="F65" s="170"/>
      <c r="G65" s="170">
        <f>SUMIF(AG66:AG66,"&lt;&gt;NOR",G66:G66)</f>
        <v>0</v>
      </c>
      <c r="H65" s="170"/>
      <c r="I65" s="170">
        <f>SUM(I66:I66)</f>
        <v>0</v>
      </c>
      <c r="J65" s="170"/>
      <c r="K65" s="170">
        <f>SUM(K66:K66)</f>
        <v>0</v>
      </c>
      <c r="L65" s="170"/>
      <c r="M65" s="170">
        <f>SUM(M66:M66)</f>
        <v>0</v>
      </c>
      <c r="N65" s="169"/>
      <c r="O65" s="169">
        <f>SUM(O66:O66)</f>
        <v>0</v>
      </c>
      <c r="P65" s="169"/>
      <c r="Q65" s="169">
        <f>SUM(Q66:Q66)</f>
        <v>0</v>
      </c>
      <c r="R65" s="170"/>
      <c r="S65" s="170"/>
      <c r="T65" s="171"/>
      <c r="U65" s="165"/>
      <c r="V65" s="165">
        <f>SUM(V66:V66)</f>
        <v>33.979999999999997</v>
      </c>
      <c r="W65" s="165"/>
      <c r="X65" s="165"/>
      <c r="Y65" s="165"/>
      <c r="AG65" t="s">
        <v>118</v>
      </c>
    </row>
    <row r="66" spans="1:60" outlineLevel="1" x14ac:dyDescent="0.2">
      <c r="A66" s="181">
        <v>23</v>
      </c>
      <c r="B66" s="182" t="s">
        <v>204</v>
      </c>
      <c r="C66" s="191" t="s">
        <v>205</v>
      </c>
      <c r="D66" s="183" t="s">
        <v>165</v>
      </c>
      <c r="E66" s="184">
        <v>87.139920000000004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122</v>
      </c>
      <c r="T66" s="187" t="s">
        <v>123</v>
      </c>
      <c r="U66" s="162">
        <v>0.39</v>
      </c>
      <c r="V66" s="162">
        <f>ROUND(E66*U66,2)</f>
        <v>33.979999999999997</v>
      </c>
      <c r="W66" s="162"/>
      <c r="X66" s="162" t="s">
        <v>124</v>
      </c>
      <c r="Y66" s="162" t="s">
        <v>125</v>
      </c>
      <c r="Z66" s="152"/>
      <c r="AA66" s="152"/>
      <c r="AB66" s="152"/>
      <c r="AC66" s="152"/>
      <c r="AD66" s="152"/>
      <c r="AE66" s="152"/>
      <c r="AF66" s="152"/>
      <c r="AG66" s="152" t="s">
        <v>206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66" t="s">
        <v>117</v>
      </c>
      <c r="B67" s="167" t="s">
        <v>81</v>
      </c>
      <c r="C67" s="188" t="s">
        <v>82</v>
      </c>
      <c r="D67" s="168"/>
      <c r="E67" s="169"/>
      <c r="F67" s="170"/>
      <c r="G67" s="170">
        <f>SUMIF(AG68:AG69,"&lt;&gt;NOR",G68:G69)</f>
        <v>0</v>
      </c>
      <c r="H67" s="170"/>
      <c r="I67" s="170">
        <f>SUM(I68:I69)</f>
        <v>0</v>
      </c>
      <c r="J67" s="170"/>
      <c r="K67" s="170">
        <f>SUM(K68:K69)</f>
        <v>0</v>
      </c>
      <c r="L67" s="170"/>
      <c r="M67" s="170">
        <f>SUM(M68:M69)</f>
        <v>0</v>
      </c>
      <c r="N67" s="169"/>
      <c r="O67" s="169">
        <f>SUM(O68:O69)</f>
        <v>0</v>
      </c>
      <c r="P67" s="169"/>
      <c r="Q67" s="169">
        <f>SUM(Q68:Q69)</f>
        <v>0</v>
      </c>
      <c r="R67" s="170"/>
      <c r="S67" s="170"/>
      <c r="T67" s="171"/>
      <c r="U67" s="165"/>
      <c r="V67" s="165">
        <f>SUM(V68:V69)</f>
        <v>2.09</v>
      </c>
      <c r="W67" s="165"/>
      <c r="X67" s="165"/>
      <c r="Y67" s="165"/>
      <c r="AG67" t="s">
        <v>118</v>
      </c>
    </row>
    <row r="68" spans="1:60" outlineLevel="1" x14ac:dyDescent="0.2">
      <c r="A68" s="173">
        <v>24</v>
      </c>
      <c r="B68" s="174" t="s">
        <v>207</v>
      </c>
      <c r="C68" s="189" t="s">
        <v>208</v>
      </c>
      <c r="D68" s="175" t="s">
        <v>132</v>
      </c>
      <c r="E68" s="176">
        <v>11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122</v>
      </c>
      <c r="T68" s="179" t="s">
        <v>123</v>
      </c>
      <c r="U68" s="162">
        <v>0.19</v>
      </c>
      <c r="V68" s="162">
        <f>ROUND(E68*U68,2)</f>
        <v>2.09</v>
      </c>
      <c r="W68" s="162"/>
      <c r="X68" s="162" t="s">
        <v>124</v>
      </c>
      <c r="Y68" s="162" t="s">
        <v>125</v>
      </c>
      <c r="Z68" s="152"/>
      <c r="AA68" s="152"/>
      <c r="AB68" s="152"/>
      <c r="AC68" s="152"/>
      <c r="AD68" s="152"/>
      <c r="AE68" s="152"/>
      <c r="AF68" s="152"/>
      <c r="AG68" s="152" t="s">
        <v>126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2" x14ac:dyDescent="0.2">
      <c r="A69" s="159"/>
      <c r="B69" s="160"/>
      <c r="C69" s="190" t="s">
        <v>198</v>
      </c>
      <c r="D69" s="163"/>
      <c r="E69" s="164">
        <v>11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127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6" t="s">
        <v>117</v>
      </c>
      <c r="B70" s="167" t="s">
        <v>83</v>
      </c>
      <c r="C70" s="188" t="s">
        <v>84</v>
      </c>
      <c r="D70" s="168"/>
      <c r="E70" s="169"/>
      <c r="F70" s="170"/>
      <c r="G70" s="170">
        <f>SUMIF(AG71:AG80,"&lt;&gt;NOR",G71:G80)</f>
        <v>0</v>
      </c>
      <c r="H70" s="170"/>
      <c r="I70" s="170">
        <f>SUM(I71:I80)</f>
        <v>0</v>
      </c>
      <c r="J70" s="170"/>
      <c r="K70" s="170">
        <f>SUM(K71:K80)</f>
        <v>0</v>
      </c>
      <c r="L70" s="170"/>
      <c r="M70" s="170">
        <f>SUM(M71:M80)</f>
        <v>0</v>
      </c>
      <c r="N70" s="169"/>
      <c r="O70" s="169">
        <f>SUM(O71:O80)</f>
        <v>6.21</v>
      </c>
      <c r="P70" s="169"/>
      <c r="Q70" s="169">
        <f>SUM(Q71:Q80)</f>
        <v>0</v>
      </c>
      <c r="R70" s="170"/>
      <c r="S70" s="170"/>
      <c r="T70" s="171"/>
      <c r="U70" s="165"/>
      <c r="V70" s="165">
        <f>SUM(V71:V80)</f>
        <v>7.36</v>
      </c>
      <c r="W70" s="165"/>
      <c r="X70" s="165"/>
      <c r="Y70" s="165"/>
      <c r="AG70" t="s">
        <v>118</v>
      </c>
    </row>
    <row r="71" spans="1:60" outlineLevel="1" x14ac:dyDescent="0.2">
      <c r="A71" s="173">
        <v>25</v>
      </c>
      <c r="B71" s="174" t="s">
        <v>209</v>
      </c>
      <c r="C71" s="189" t="s">
        <v>210</v>
      </c>
      <c r="D71" s="175" t="s">
        <v>161</v>
      </c>
      <c r="E71" s="176">
        <v>39.840000000000003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122</v>
      </c>
      <c r="T71" s="179" t="s">
        <v>123</v>
      </c>
      <c r="U71" s="162">
        <v>0.14000000000000001</v>
      </c>
      <c r="V71" s="162">
        <f>ROUND(E71*U71,2)</f>
        <v>5.58</v>
      </c>
      <c r="W71" s="162"/>
      <c r="X71" s="162" t="s">
        <v>124</v>
      </c>
      <c r="Y71" s="162" t="s">
        <v>125</v>
      </c>
      <c r="Z71" s="152"/>
      <c r="AA71" s="152"/>
      <c r="AB71" s="152"/>
      <c r="AC71" s="152"/>
      <c r="AD71" s="152"/>
      <c r="AE71" s="152"/>
      <c r="AF71" s="152"/>
      <c r="AG71" s="152" t="s">
        <v>126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2" x14ac:dyDescent="0.2">
      <c r="A72" s="159"/>
      <c r="B72" s="160"/>
      <c r="C72" s="190" t="s">
        <v>211</v>
      </c>
      <c r="D72" s="163"/>
      <c r="E72" s="164">
        <v>39.840000000000003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2"/>
      <c r="AA72" s="152"/>
      <c r="AB72" s="152"/>
      <c r="AC72" s="152"/>
      <c r="AD72" s="152"/>
      <c r="AE72" s="152"/>
      <c r="AF72" s="152"/>
      <c r="AG72" s="152" t="s">
        <v>127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73">
        <v>26</v>
      </c>
      <c r="B73" s="174" t="s">
        <v>212</v>
      </c>
      <c r="C73" s="189" t="s">
        <v>213</v>
      </c>
      <c r="D73" s="175" t="s">
        <v>132</v>
      </c>
      <c r="E73" s="176">
        <v>8.3000000000000007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122</v>
      </c>
      <c r="T73" s="179" t="s">
        <v>123</v>
      </c>
      <c r="U73" s="162">
        <v>0.15</v>
      </c>
      <c r="V73" s="162">
        <f>ROUND(E73*U73,2)</f>
        <v>1.25</v>
      </c>
      <c r="W73" s="162"/>
      <c r="X73" s="162" t="s">
        <v>124</v>
      </c>
      <c r="Y73" s="162" t="s">
        <v>125</v>
      </c>
      <c r="Z73" s="152"/>
      <c r="AA73" s="152"/>
      <c r="AB73" s="152"/>
      <c r="AC73" s="152"/>
      <c r="AD73" s="152"/>
      <c r="AE73" s="152"/>
      <c r="AF73" s="152"/>
      <c r="AG73" s="152" t="s">
        <v>126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190" t="s">
        <v>214</v>
      </c>
      <c r="D74" s="163"/>
      <c r="E74" s="164">
        <v>8.3000000000000007</v>
      </c>
      <c r="F74" s="162"/>
      <c r="G74" s="16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2"/>
      <c r="AA74" s="152"/>
      <c r="AB74" s="152"/>
      <c r="AC74" s="152"/>
      <c r="AD74" s="152"/>
      <c r="AE74" s="152"/>
      <c r="AF74" s="152"/>
      <c r="AG74" s="152" t="s">
        <v>127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3">
        <v>27</v>
      </c>
      <c r="B75" s="174" t="s">
        <v>215</v>
      </c>
      <c r="C75" s="189" t="s">
        <v>216</v>
      </c>
      <c r="D75" s="175" t="s">
        <v>161</v>
      </c>
      <c r="E75" s="176">
        <v>8.8000000000000007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122</v>
      </c>
      <c r="T75" s="179" t="s">
        <v>123</v>
      </c>
      <c r="U75" s="162">
        <v>0.06</v>
      </c>
      <c r="V75" s="162">
        <f>ROUND(E75*U75,2)</f>
        <v>0.53</v>
      </c>
      <c r="W75" s="162"/>
      <c r="X75" s="162" t="s">
        <v>124</v>
      </c>
      <c r="Y75" s="162" t="s">
        <v>125</v>
      </c>
      <c r="Z75" s="152"/>
      <c r="AA75" s="152"/>
      <c r="AB75" s="152"/>
      <c r="AC75" s="152"/>
      <c r="AD75" s="152"/>
      <c r="AE75" s="152"/>
      <c r="AF75" s="152"/>
      <c r="AG75" s="152" t="s">
        <v>126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2" x14ac:dyDescent="0.2">
      <c r="A76" s="159"/>
      <c r="B76" s="160"/>
      <c r="C76" s="190" t="s">
        <v>217</v>
      </c>
      <c r="D76" s="163"/>
      <c r="E76" s="164">
        <v>8.8000000000000007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127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3">
        <v>28</v>
      </c>
      <c r="B77" s="174" t="s">
        <v>218</v>
      </c>
      <c r="C77" s="189" t="s">
        <v>219</v>
      </c>
      <c r="D77" s="175" t="s">
        <v>161</v>
      </c>
      <c r="E77" s="176">
        <v>0.9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0.17244999999999999</v>
      </c>
      <c r="O77" s="176">
        <f>ROUND(E77*N77,2)</f>
        <v>0.16</v>
      </c>
      <c r="P77" s="176">
        <v>0</v>
      </c>
      <c r="Q77" s="176">
        <f>ROUND(E77*P77,2)</f>
        <v>0</v>
      </c>
      <c r="R77" s="178"/>
      <c r="S77" s="178" t="s">
        <v>122</v>
      </c>
      <c r="T77" s="179" t="s">
        <v>123</v>
      </c>
      <c r="U77" s="162">
        <v>0</v>
      </c>
      <c r="V77" s="162">
        <f>ROUND(E77*U77,2)</f>
        <v>0</v>
      </c>
      <c r="W77" s="162"/>
      <c r="X77" s="162" t="s">
        <v>178</v>
      </c>
      <c r="Y77" s="162" t="s">
        <v>125</v>
      </c>
      <c r="Z77" s="152"/>
      <c r="AA77" s="152"/>
      <c r="AB77" s="152"/>
      <c r="AC77" s="152"/>
      <c r="AD77" s="152"/>
      <c r="AE77" s="152"/>
      <c r="AF77" s="152"/>
      <c r="AG77" s="152" t="s">
        <v>179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190" t="s">
        <v>220</v>
      </c>
      <c r="D78" s="163"/>
      <c r="E78" s="164">
        <v>0.9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127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3">
        <v>29</v>
      </c>
      <c r="B79" s="174" t="s">
        <v>221</v>
      </c>
      <c r="C79" s="189" t="s">
        <v>222</v>
      </c>
      <c r="D79" s="175" t="s">
        <v>161</v>
      </c>
      <c r="E79" s="176">
        <v>35.1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0.17244999999999999</v>
      </c>
      <c r="O79" s="176">
        <f>ROUND(E79*N79,2)</f>
        <v>6.05</v>
      </c>
      <c r="P79" s="176">
        <v>0</v>
      </c>
      <c r="Q79" s="176">
        <f>ROUND(E79*P79,2)</f>
        <v>0</v>
      </c>
      <c r="R79" s="178"/>
      <c r="S79" s="178" t="s">
        <v>122</v>
      </c>
      <c r="T79" s="179" t="s">
        <v>123</v>
      </c>
      <c r="U79" s="162">
        <v>0</v>
      </c>
      <c r="V79" s="162">
        <f>ROUND(E79*U79,2)</f>
        <v>0</v>
      </c>
      <c r="W79" s="162"/>
      <c r="X79" s="162" t="s">
        <v>178</v>
      </c>
      <c r="Y79" s="162" t="s">
        <v>125</v>
      </c>
      <c r="Z79" s="152"/>
      <c r="AA79" s="152"/>
      <c r="AB79" s="152"/>
      <c r="AC79" s="152"/>
      <c r="AD79" s="152"/>
      <c r="AE79" s="152"/>
      <c r="AF79" s="152"/>
      <c r="AG79" s="152" t="s">
        <v>179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2" x14ac:dyDescent="0.2">
      <c r="A80" s="159"/>
      <c r="B80" s="160"/>
      <c r="C80" s="190" t="s">
        <v>223</v>
      </c>
      <c r="D80" s="163"/>
      <c r="E80" s="164">
        <v>35.1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2"/>
      <c r="AA80" s="152"/>
      <c r="AB80" s="152"/>
      <c r="AC80" s="152"/>
      <c r="AD80" s="152"/>
      <c r="AE80" s="152"/>
      <c r="AF80" s="152"/>
      <c r="AG80" s="152" t="s">
        <v>127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x14ac:dyDescent="0.2">
      <c r="A81" s="166" t="s">
        <v>117</v>
      </c>
      <c r="B81" s="167" t="s">
        <v>85</v>
      </c>
      <c r="C81" s="188" t="s">
        <v>86</v>
      </c>
      <c r="D81" s="168"/>
      <c r="E81" s="169"/>
      <c r="F81" s="170"/>
      <c r="G81" s="170">
        <f>SUMIF(AG82:AG86,"&lt;&gt;NOR",G82:G86)</f>
        <v>0</v>
      </c>
      <c r="H81" s="170"/>
      <c r="I81" s="170">
        <f>SUM(I82:I86)</f>
        <v>0</v>
      </c>
      <c r="J81" s="170"/>
      <c r="K81" s="170">
        <f>SUM(K82:K86)</f>
        <v>0</v>
      </c>
      <c r="L81" s="170"/>
      <c r="M81" s="170">
        <f>SUM(M82:M86)</f>
        <v>0</v>
      </c>
      <c r="N81" s="169"/>
      <c r="O81" s="169">
        <f>SUM(O82:O86)</f>
        <v>0</v>
      </c>
      <c r="P81" s="169"/>
      <c r="Q81" s="169">
        <f>SUM(Q82:Q86)</f>
        <v>0</v>
      </c>
      <c r="R81" s="170"/>
      <c r="S81" s="170"/>
      <c r="T81" s="171"/>
      <c r="U81" s="165"/>
      <c r="V81" s="165">
        <f>SUM(V82:V86)</f>
        <v>1.48</v>
      </c>
      <c r="W81" s="165"/>
      <c r="X81" s="165"/>
      <c r="Y81" s="165"/>
      <c r="AG81" t="s">
        <v>118</v>
      </c>
    </row>
    <row r="82" spans="1:60" ht="22.5" outlineLevel="1" x14ac:dyDescent="0.2">
      <c r="A82" s="181">
        <v>30</v>
      </c>
      <c r="B82" s="182" t="s">
        <v>224</v>
      </c>
      <c r="C82" s="191" t="s">
        <v>225</v>
      </c>
      <c r="D82" s="183" t="s">
        <v>165</v>
      </c>
      <c r="E82" s="184">
        <v>1.08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122</v>
      </c>
      <c r="T82" s="187" t="s">
        <v>123</v>
      </c>
      <c r="U82" s="162">
        <v>0.68799999999999994</v>
      </c>
      <c r="V82" s="162">
        <f>ROUND(E82*U82,2)</f>
        <v>0.74</v>
      </c>
      <c r="W82" s="162"/>
      <c r="X82" s="162" t="s">
        <v>124</v>
      </c>
      <c r="Y82" s="162" t="s">
        <v>125</v>
      </c>
      <c r="Z82" s="152"/>
      <c r="AA82" s="152"/>
      <c r="AB82" s="152"/>
      <c r="AC82" s="152"/>
      <c r="AD82" s="152"/>
      <c r="AE82" s="152"/>
      <c r="AF82" s="152"/>
      <c r="AG82" s="152" t="s">
        <v>226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73">
        <v>31</v>
      </c>
      <c r="B83" s="174" t="s">
        <v>227</v>
      </c>
      <c r="C83" s="189" t="s">
        <v>228</v>
      </c>
      <c r="D83" s="175" t="s">
        <v>165</v>
      </c>
      <c r="E83" s="176">
        <v>3.24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122</v>
      </c>
      <c r="T83" s="179" t="s">
        <v>123</v>
      </c>
      <c r="U83" s="162">
        <v>0</v>
      </c>
      <c r="V83" s="162">
        <f>ROUND(E83*U83,2)</f>
        <v>0</v>
      </c>
      <c r="W83" s="162"/>
      <c r="X83" s="162" t="s">
        <v>124</v>
      </c>
      <c r="Y83" s="162" t="s">
        <v>125</v>
      </c>
      <c r="Z83" s="152"/>
      <c r="AA83" s="152"/>
      <c r="AB83" s="152"/>
      <c r="AC83" s="152"/>
      <c r="AD83" s="152"/>
      <c r="AE83" s="152"/>
      <c r="AF83" s="152"/>
      <c r="AG83" s="152" t="s">
        <v>226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 x14ac:dyDescent="0.2">
      <c r="A84" s="159"/>
      <c r="B84" s="160"/>
      <c r="C84" s="251" t="s">
        <v>229</v>
      </c>
      <c r="D84" s="252"/>
      <c r="E84" s="252"/>
      <c r="F84" s="252"/>
      <c r="G84" s="25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157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81">
        <v>32</v>
      </c>
      <c r="B85" s="182" t="s">
        <v>230</v>
      </c>
      <c r="C85" s="191" t="s">
        <v>231</v>
      </c>
      <c r="D85" s="183" t="s">
        <v>165</v>
      </c>
      <c r="E85" s="184">
        <v>1.08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122</v>
      </c>
      <c r="T85" s="187" t="s">
        <v>123</v>
      </c>
      <c r="U85" s="162">
        <v>0.68799999999999994</v>
      </c>
      <c r="V85" s="162">
        <f>ROUND(E85*U85,2)</f>
        <v>0.74</v>
      </c>
      <c r="W85" s="162"/>
      <c r="X85" s="162" t="s">
        <v>124</v>
      </c>
      <c r="Y85" s="162" t="s">
        <v>125</v>
      </c>
      <c r="Z85" s="152"/>
      <c r="AA85" s="152"/>
      <c r="AB85" s="152"/>
      <c r="AC85" s="152"/>
      <c r="AD85" s="152"/>
      <c r="AE85" s="152"/>
      <c r="AF85" s="152"/>
      <c r="AG85" s="152" t="s">
        <v>226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73">
        <v>33</v>
      </c>
      <c r="B86" s="174" t="s">
        <v>232</v>
      </c>
      <c r="C86" s="189" t="s">
        <v>233</v>
      </c>
      <c r="D86" s="175" t="s">
        <v>165</v>
      </c>
      <c r="E86" s="176">
        <v>1.08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122</v>
      </c>
      <c r="T86" s="179" t="s">
        <v>123</v>
      </c>
      <c r="U86" s="162">
        <v>0</v>
      </c>
      <c r="V86" s="162">
        <f>ROUND(E86*U86,2)</f>
        <v>0</v>
      </c>
      <c r="W86" s="162"/>
      <c r="X86" s="162" t="s">
        <v>124</v>
      </c>
      <c r="Y86" s="162" t="s">
        <v>125</v>
      </c>
      <c r="Z86" s="152"/>
      <c r="AA86" s="152"/>
      <c r="AB86" s="152"/>
      <c r="AC86" s="152"/>
      <c r="AD86" s="152"/>
      <c r="AE86" s="152"/>
      <c r="AF86" s="152"/>
      <c r="AG86" s="152" t="s">
        <v>226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x14ac:dyDescent="0.2">
      <c r="A87" s="3"/>
      <c r="B87" s="4"/>
      <c r="C87" s="192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15</v>
      </c>
      <c r="AF87">
        <v>21</v>
      </c>
      <c r="AG87" t="s">
        <v>103</v>
      </c>
    </row>
    <row r="88" spans="1:60" x14ac:dyDescent="0.2">
      <c r="A88" s="155"/>
      <c r="B88" s="156" t="s">
        <v>29</v>
      </c>
      <c r="C88" s="193"/>
      <c r="D88" s="157"/>
      <c r="E88" s="158"/>
      <c r="F88" s="158"/>
      <c r="G88" s="172">
        <f>G8+G36+G45+G60+G65+G67+G70+G81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234</v>
      </c>
    </row>
    <row r="89" spans="1:60" x14ac:dyDescent="0.2">
      <c r="C89" s="194"/>
      <c r="D89" s="10"/>
      <c r="AG89" t="s">
        <v>235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qWSYoCb4FLlHZmRimlFyoBsF75YO9qsGSk62ktsC4bgGVT70HJXLHTbgdX2I5r32S4FeuqFTPsLAO9InBYaBg==" saltValue="ditj0D3x7PXUPnCaXQTsOA==" spinCount="100000" sheet="1" formatRows="0"/>
  <mergeCells count="9">
    <mergeCell ref="C58:G58"/>
    <mergeCell ref="C62:G62"/>
    <mergeCell ref="C84:G84"/>
    <mergeCell ref="A1:G1"/>
    <mergeCell ref="C2:G2"/>
    <mergeCell ref="C3:G3"/>
    <mergeCell ref="C4:G4"/>
    <mergeCell ref="C30:G30"/>
    <mergeCell ref="C55:G55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90</v>
      </c>
      <c r="B1" s="253"/>
      <c r="C1" s="253"/>
      <c r="D1" s="253"/>
      <c r="E1" s="253"/>
      <c r="F1" s="253"/>
      <c r="G1" s="253"/>
      <c r="AG1" t="s">
        <v>91</v>
      </c>
    </row>
    <row r="2" spans="1:60" ht="25.15" customHeight="1" x14ac:dyDescent="0.2">
      <c r="A2" s="144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92</v>
      </c>
    </row>
    <row r="3" spans="1:60" ht="25.15" customHeight="1" x14ac:dyDescent="0.2">
      <c r="A3" s="144" t="s">
        <v>8</v>
      </c>
      <c r="B3" s="49" t="s">
        <v>49</v>
      </c>
      <c r="C3" s="254" t="s">
        <v>50</v>
      </c>
      <c r="D3" s="255"/>
      <c r="E3" s="255"/>
      <c r="F3" s="255"/>
      <c r="G3" s="256"/>
      <c r="AC3" s="125" t="s">
        <v>92</v>
      </c>
      <c r="AG3" t="s">
        <v>93</v>
      </c>
    </row>
    <row r="4" spans="1:60" ht="25.15" customHeight="1" x14ac:dyDescent="0.2">
      <c r="A4" s="145" t="s">
        <v>9</v>
      </c>
      <c r="B4" s="146" t="s">
        <v>49</v>
      </c>
      <c r="C4" s="257" t="s">
        <v>50</v>
      </c>
      <c r="D4" s="258"/>
      <c r="E4" s="258"/>
      <c r="F4" s="258"/>
      <c r="G4" s="259"/>
      <c r="AG4" t="s">
        <v>94</v>
      </c>
    </row>
    <row r="5" spans="1:60" x14ac:dyDescent="0.2">
      <c r="D5" s="10"/>
    </row>
    <row r="6" spans="1:60" ht="38.25" x14ac:dyDescent="0.2">
      <c r="A6" s="148" t="s">
        <v>95</v>
      </c>
      <c r="B6" s="150" t="s">
        <v>96</v>
      </c>
      <c r="C6" s="150" t="s">
        <v>97</v>
      </c>
      <c r="D6" s="149" t="s">
        <v>98</v>
      </c>
      <c r="E6" s="148" t="s">
        <v>99</v>
      </c>
      <c r="F6" s="147" t="s">
        <v>100</v>
      </c>
      <c r="G6" s="148" t="s">
        <v>29</v>
      </c>
      <c r="H6" s="151" t="s">
        <v>30</v>
      </c>
      <c r="I6" s="151" t="s">
        <v>101</v>
      </c>
      <c r="J6" s="151" t="s">
        <v>31</v>
      </c>
      <c r="K6" s="151" t="s">
        <v>102</v>
      </c>
      <c r="L6" s="151" t="s">
        <v>103</v>
      </c>
      <c r="M6" s="151" t="s">
        <v>104</v>
      </c>
      <c r="N6" s="151" t="s">
        <v>105</v>
      </c>
      <c r="O6" s="151" t="s">
        <v>106</v>
      </c>
      <c r="P6" s="151" t="s">
        <v>107</v>
      </c>
      <c r="Q6" s="151" t="s">
        <v>108</v>
      </c>
      <c r="R6" s="151" t="s">
        <v>109</v>
      </c>
      <c r="S6" s="151" t="s">
        <v>110</v>
      </c>
      <c r="T6" s="151" t="s">
        <v>111</v>
      </c>
      <c r="U6" s="151" t="s">
        <v>112</v>
      </c>
      <c r="V6" s="151" t="s">
        <v>113</v>
      </c>
      <c r="W6" s="151" t="s">
        <v>114</v>
      </c>
      <c r="X6" s="151" t="s">
        <v>115</v>
      </c>
      <c r="Y6" s="151" t="s">
        <v>116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117</v>
      </c>
      <c r="B8" s="167" t="s">
        <v>71</v>
      </c>
      <c r="C8" s="188" t="s">
        <v>72</v>
      </c>
      <c r="D8" s="168"/>
      <c r="E8" s="169"/>
      <c r="F8" s="170"/>
      <c r="G8" s="170">
        <f>SUMIF(AG9:AG28,"&lt;&gt;NOR",G9:G28)</f>
        <v>0</v>
      </c>
      <c r="H8" s="170"/>
      <c r="I8" s="170">
        <f>SUM(I9:I28)</f>
        <v>0</v>
      </c>
      <c r="J8" s="170"/>
      <c r="K8" s="170">
        <f>SUM(K9:K28)</f>
        <v>0</v>
      </c>
      <c r="L8" s="170"/>
      <c r="M8" s="170">
        <f>SUM(M9:M28)</f>
        <v>0</v>
      </c>
      <c r="N8" s="169"/>
      <c r="O8" s="169">
        <f>SUM(O9:O28)</f>
        <v>0</v>
      </c>
      <c r="P8" s="169"/>
      <c r="Q8" s="169">
        <f>SUM(Q9:Q28)</f>
        <v>8.91</v>
      </c>
      <c r="R8" s="170"/>
      <c r="S8" s="170"/>
      <c r="T8" s="171"/>
      <c r="U8" s="165"/>
      <c r="V8" s="165">
        <f>SUM(V9:V28)</f>
        <v>54.059999999999995</v>
      </c>
      <c r="W8" s="165"/>
      <c r="X8" s="165"/>
      <c r="Y8" s="165"/>
      <c r="AG8" t="s">
        <v>118</v>
      </c>
    </row>
    <row r="9" spans="1:60" outlineLevel="1" x14ac:dyDescent="0.2">
      <c r="A9" s="173">
        <v>1</v>
      </c>
      <c r="B9" s="174" t="s">
        <v>130</v>
      </c>
      <c r="C9" s="189" t="s">
        <v>131</v>
      </c>
      <c r="D9" s="175" t="s">
        <v>132</v>
      </c>
      <c r="E9" s="176">
        <v>33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0.27</v>
      </c>
      <c r="Q9" s="176">
        <f>ROUND(E9*P9,2)</f>
        <v>8.91</v>
      </c>
      <c r="R9" s="178"/>
      <c r="S9" s="178" t="s">
        <v>122</v>
      </c>
      <c r="T9" s="179" t="s">
        <v>123</v>
      </c>
      <c r="U9" s="162">
        <v>0.12</v>
      </c>
      <c r="V9" s="162">
        <f>ROUND(E9*U9,2)</f>
        <v>3.96</v>
      </c>
      <c r="W9" s="162"/>
      <c r="X9" s="162" t="s">
        <v>124</v>
      </c>
      <c r="Y9" s="162" t="s">
        <v>125</v>
      </c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0" t="s">
        <v>236</v>
      </c>
      <c r="D10" s="163"/>
      <c r="E10" s="164">
        <v>33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134</v>
      </c>
      <c r="C11" s="189" t="s">
        <v>135</v>
      </c>
      <c r="D11" s="175" t="s">
        <v>136</v>
      </c>
      <c r="E11" s="176">
        <v>60.68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122</v>
      </c>
      <c r="T11" s="179" t="s">
        <v>123</v>
      </c>
      <c r="U11" s="162">
        <v>0.12</v>
      </c>
      <c r="V11" s="162">
        <f>ROUND(E11*U11,2)</f>
        <v>7.28</v>
      </c>
      <c r="W11" s="162"/>
      <c r="X11" s="162" t="s">
        <v>124</v>
      </c>
      <c r="Y11" s="162" t="s">
        <v>125</v>
      </c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">
      <c r="A12" s="159"/>
      <c r="B12" s="160"/>
      <c r="C12" s="190" t="s">
        <v>237</v>
      </c>
      <c r="D12" s="163"/>
      <c r="E12" s="164">
        <v>38.479999999999997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3" x14ac:dyDescent="0.2">
      <c r="A13" s="159"/>
      <c r="B13" s="160"/>
      <c r="C13" s="190" t="s">
        <v>238</v>
      </c>
      <c r="D13" s="163"/>
      <c r="E13" s="164">
        <v>22.2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3</v>
      </c>
      <c r="B14" s="174" t="s">
        <v>139</v>
      </c>
      <c r="C14" s="189" t="s">
        <v>140</v>
      </c>
      <c r="D14" s="175" t="s">
        <v>136</v>
      </c>
      <c r="E14" s="176">
        <v>60.68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122</v>
      </c>
      <c r="T14" s="179" t="s">
        <v>123</v>
      </c>
      <c r="U14" s="162">
        <v>0.08</v>
      </c>
      <c r="V14" s="162">
        <f>ROUND(E14*U14,2)</f>
        <v>4.8499999999999996</v>
      </c>
      <c r="W14" s="162"/>
      <c r="X14" s="162" t="s">
        <v>124</v>
      </c>
      <c r="Y14" s="162" t="s">
        <v>125</v>
      </c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 x14ac:dyDescent="0.2">
      <c r="A15" s="159"/>
      <c r="B15" s="160"/>
      <c r="C15" s="190" t="s">
        <v>239</v>
      </c>
      <c r="D15" s="163"/>
      <c r="E15" s="164">
        <v>60.68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127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3">
        <v>4</v>
      </c>
      <c r="B16" s="174" t="s">
        <v>145</v>
      </c>
      <c r="C16" s="189" t="s">
        <v>146</v>
      </c>
      <c r="D16" s="175" t="s">
        <v>136</v>
      </c>
      <c r="E16" s="176">
        <v>103.6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122</v>
      </c>
      <c r="T16" s="179" t="s">
        <v>123</v>
      </c>
      <c r="U16" s="162">
        <v>0.01</v>
      </c>
      <c r="V16" s="162">
        <f>ROUND(E16*U16,2)</f>
        <v>1.04</v>
      </c>
      <c r="W16" s="162"/>
      <c r="X16" s="162" t="s">
        <v>124</v>
      </c>
      <c r="Y16" s="162" t="s">
        <v>125</v>
      </c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2" x14ac:dyDescent="0.2">
      <c r="A17" s="159"/>
      <c r="B17" s="160"/>
      <c r="C17" s="190" t="s">
        <v>240</v>
      </c>
      <c r="D17" s="163"/>
      <c r="E17" s="164">
        <v>59.2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3" x14ac:dyDescent="0.2">
      <c r="A18" s="159"/>
      <c r="B18" s="160"/>
      <c r="C18" s="190" t="s">
        <v>241</v>
      </c>
      <c r="D18" s="163"/>
      <c r="E18" s="164">
        <v>44.4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127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 x14ac:dyDescent="0.2">
      <c r="A19" s="173">
        <v>5</v>
      </c>
      <c r="B19" s="174" t="s">
        <v>148</v>
      </c>
      <c r="C19" s="189" t="s">
        <v>149</v>
      </c>
      <c r="D19" s="175" t="s">
        <v>136</v>
      </c>
      <c r="E19" s="176">
        <v>51.8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122</v>
      </c>
      <c r="T19" s="179" t="s">
        <v>123</v>
      </c>
      <c r="U19" s="162">
        <v>0.65</v>
      </c>
      <c r="V19" s="162">
        <f>ROUND(E19*U19,2)</f>
        <v>33.67</v>
      </c>
      <c r="W19" s="162"/>
      <c r="X19" s="162" t="s">
        <v>124</v>
      </c>
      <c r="Y19" s="162" t="s">
        <v>125</v>
      </c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190" t="s">
        <v>242</v>
      </c>
      <c r="D20" s="163"/>
      <c r="E20" s="164">
        <v>29.6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 x14ac:dyDescent="0.2">
      <c r="A21" s="159"/>
      <c r="B21" s="160"/>
      <c r="C21" s="190" t="s">
        <v>243</v>
      </c>
      <c r="D21" s="163"/>
      <c r="E21" s="164">
        <v>22.2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3">
        <v>6</v>
      </c>
      <c r="B22" s="174" t="s">
        <v>154</v>
      </c>
      <c r="C22" s="189" t="s">
        <v>155</v>
      </c>
      <c r="D22" s="175" t="s">
        <v>136</v>
      </c>
      <c r="E22" s="176">
        <v>8.875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122</v>
      </c>
      <c r="T22" s="179" t="s">
        <v>123</v>
      </c>
      <c r="U22" s="162">
        <v>0.2</v>
      </c>
      <c r="V22" s="162">
        <f>ROUND(E22*U22,2)</f>
        <v>1.78</v>
      </c>
      <c r="W22" s="162"/>
      <c r="X22" s="162" t="s">
        <v>124</v>
      </c>
      <c r="Y22" s="162" t="s">
        <v>125</v>
      </c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251" t="s">
        <v>156</v>
      </c>
      <c r="D23" s="252"/>
      <c r="E23" s="252"/>
      <c r="F23" s="252"/>
      <c r="G23" s="25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157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2" x14ac:dyDescent="0.2">
      <c r="A24" s="159"/>
      <c r="B24" s="160"/>
      <c r="C24" s="190" t="s">
        <v>244</v>
      </c>
      <c r="D24" s="163"/>
      <c r="E24" s="164">
        <v>8.8800000000000008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3">
        <v>7</v>
      </c>
      <c r="B25" s="174" t="s">
        <v>159</v>
      </c>
      <c r="C25" s="189" t="s">
        <v>160</v>
      </c>
      <c r="D25" s="175" t="s">
        <v>161</v>
      </c>
      <c r="E25" s="176">
        <v>74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122</v>
      </c>
      <c r="T25" s="179" t="s">
        <v>123</v>
      </c>
      <c r="U25" s="162">
        <v>0.02</v>
      </c>
      <c r="V25" s="162">
        <f>ROUND(E25*U25,2)</f>
        <v>1.48</v>
      </c>
      <c r="W25" s="162"/>
      <c r="X25" s="162" t="s">
        <v>124</v>
      </c>
      <c r="Y25" s="162" t="s">
        <v>125</v>
      </c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190" t="s">
        <v>245</v>
      </c>
      <c r="D26" s="163"/>
      <c r="E26" s="164">
        <v>74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127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3">
        <v>8</v>
      </c>
      <c r="B27" s="174" t="s">
        <v>163</v>
      </c>
      <c r="C27" s="189" t="s">
        <v>164</v>
      </c>
      <c r="D27" s="175" t="s">
        <v>165</v>
      </c>
      <c r="E27" s="176">
        <v>103.6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122</v>
      </c>
      <c r="T27" s="179" t="s">
        <v>123</v>
      </c>
      <c r="U27" s="162">
        <v>0</v>
      </c>
      <c r="V27" s="162">
        <f>ROUND(E27*U27,2)</f>
        <v>0</v>
      </c>
      <c r="W27" s="162"/>
      <c r="X27" s="162" t="s">
        <v>124</v>
      </c>
      <c r="Y27" s="162" t="s">
        <v>125</v>
      </c>
      <c r="Z27" s="152"/>
      <c r="AA27" s="152"/>
      <c r="AB27" s="152"/>
      <c r="AC27" s="152"/>
      <c r="AD27" s="152"/>
      <c r="AE27" s="152"/>
      <c r="AF27" s="152"/>
      <c r="AG27" s="152" t="s">
        <v>126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 x14ac:dyDescent="0.2">
      <c r="A28" s="159"/>
      <c r="B28" s="160"/>
      <c r="C28" s="190" t="s">
        <v>246</v>
      </c>
      <c r="D28" s="163"/>
      <c r="E28" s="164">
        <v>103.6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127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6" t="s">
        <v>117</v>
      </c>
      <c r="B29" s="167" t="s">
        <v>73</v>
      </c>
      <c r="C29" s="188" t="s">
        <v>74</v>
      </c>
      <c r="D29" s="168"/>
      <c r="E29" s="169"/>
      <c r="F29" s="170"/>
      <c r="G29" s="170">
        <f>SUMIF(AG30:AG31,"&lt;&gt;NOR",G30:G31)</f>
        <v>0</v>
      </c>
      <c r="H29" s="170"/>
      <c r="I29" s="170">
        <f>SUM(I30:I31)</f>
        <v>0</v>
      </c>
      <c r="J29" s="170"/>
      <c r="K29" s="170">
        <f>SUM(K30:K31)</f>
        <v>0</v>
      </c>
      <c r="L29" s="170"/>
      <c r="M29" s="170">
        <f>SUM(M30:M31)</f>
        <v>0</v>
      </c>
      <c r="N29" s="169"/>
      <c r="O29" s="169">
        <f>SUM(O30:O31)</f>
        <v>0.04</v>
      </c>
      <c r="P29" s="169"/>
      <c r="Q29" s="169">
        <f>SUM(Q30:Q31)</f>
        <v>0</v>
      </c>
      <c r="R29" s="170"/>
      <c r="S29" s="170"/>
      <c r="T29" s="171"/>
      <c r="U29" s="165"/>
      <c r="V29" s="165">
        <f>SUM(V30:V31)</f>
        <v>6.66</v>
      </c>
      <c r="W29" s="165"/>
      <c r="X29" s="165"/>
      <c r="Y29" s="165"/>
      <c r="AG29" t="s">
        <v>118</v>
      </c>
    </row>
    <row r="30" spans="1:60" outlineLevel="1" x14ac:dyDescent="0.2">
      <c r="A30" s="173">
        <v>9</v>
      </c>
      <c r="B30" s="174" t="s">
        <v>173</v>
      </c>
      <c r="C30" s="189" t="s">
        <v>174</v>
      </c>
      <c r="D30" s="175" t="s">
        <v>161</v>
      </c>
      <c r="E30" s="176">
        <v>74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5.0000000000000001E-4</v>
      </c>
      <c r="O30" s="176">
        <f>ROUND(E30*N30,2)</f>
        <v>0.04</v>
      </c>
      <c r="P30" s="176">
        <v>0</v>
      </c>
      <c r="Q30" s="176">
        <f>ROUND(E30*P30,2)</f>
        <v>0</v>
      </c>
      <c r="R30" s="178"/>
      <c r="S30" s="178" t="s">
        <v>122</v>
      </c>
      <c r="T30" s="179" t="s">
        <v>123</v>
      </c>
      <c r="U30" s="162">
        <v>0.09</v>
      </c>
      <c r="V30" s="162">
        <f>ROUND(E30*U30,2)</f>
        <v>6.66</v>
      </c>
      <c r="W30" s="162"/>
      <c r="X30" s="162" t="s">
        <v>124</v>
      </c>
      <c r="Y30" s="162" t="s">
        <v>125</v>
      </c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190" t="s">
        <v>247</v>
      </c>
      <c r="D31" s="163"/>
      <c r="E31" s="164">
        <v>74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127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6" t="s">
        <v>117</v>
      </c>
      <c r="B32" s="167" t="s">
        <v>75</v>
      </c>
      <c r="C32" s="188" t="s">
        <v>76</v>
      </c>
      <c r="D32" s="168"/>
      <c r="E32" s="169"/>
      <c r="F32" s="170"/>
      <c r="G32" s="170">
        <f>SUMIF(AG33:AG47,"&lt;&gt;NOR",G33:G47)</f>
        <v>0</v>
      </c>
      <c r="H32" s="170"/>
      <c r="I32" s="170">
        <f>SUM(I33:I47)</f>
        <v>0</v>
      </c>
      <c r="J32" s="170"/>
      <c r="K32" s="170">
        <f>SUM(K33:K47)</f>
        <v>0</v>
      </c>
      <c r="L32" s="170"/>
      <c r="M32" s="170">
        <f>SUM(M33:M47)</f>
        <v>0</v>
      </c>
      <c r="N32" s="169"/>
      <c r="O32" s="169">
        <f>SUM(O33:O47)</f>
        <v>138.07999999999998</v>
      </c>
      <c r="P32" s="169"/>
      <c r="Q32" s="169">
        <f>SUM(Q33:Q47)</f>
        <v>0</v>
      </c>
      <c r="R32" s="170"/>
      <c r="S32" s="170"/>
      <c r="T32" s="171"/>
      <c r="U32" s="165"/>
      <c r="V32" s="165">
        <f>SUM(V33:V47)</f>
        <v>43.429999999999993</v>
      </c>
      <c r="W32" s="165"/>
      <c r="X32" s="165"/>
      <c r="Y32" s="165"/>
      <c r="AG32" t="s">
        <v>118</v>
      </c>
    </row>
    <row r="33" spans="1:60" outlineLevel="1" x14ac:dyDescent="0.2">
      <c r="A33" s="173">
        <v>10</v>
      </c>
      <c r="B33" s="174" t="s">
        <v>181</v>
      </c>
      <c r="C33" s="189" t="s">
        <v>182</v>
      </c>
      <c r="D33" s="175" t="s">
        <v>161</v>
      </c>
      <c r="E33" s="176">
        <v>74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0.71643999999999997</v>
      </c>
      <c r="O33" s="176">
        <f>ROUND(E33*N33,2)</f>
        <v>53.02</v>
      </c>
      <c r="P33" s="176">
        <v>0</v>
      </c>
      <c r="Q33" s="176">
        <f>ROUND(E33*P33,2)</f>
        <v>0</v>
      </c>
      <c r="R33" s="178"/>
      <c r="S33" s="178" t="s">
        <v>122</v>
      </c>
      <c r="T33" s="179" t="s">
        <v>123</v>
      </c>
      <c r="U33" s="162">
        <v>7.0000000000000007E-2</v>
      </c>
      <c r="V33" s="162">
        <f>ROUND(E33*U33,2)</f>
        <v>5.18</v>
      </c>
      <c r="W33" s="162"/>
      <c r="X33" s="162" t="s">
        <v>124</v>
      </c>
      <c r="Y33" s="162" t="s">
        <v>125</v>
      </c>
      <c r="Z33" s="152"/>
      <c r="AA33" s="152"/>
      <c r="AB33" s="152"/>
      <c r="AC33" s="152"/>
      <c r="AD33" s="152"/>
      <c r="AE33" s="152"/>
      <c r="AF33" s="152"/>
      <c r="AG33" s="152" t="s">
        <v>126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0" t="s">
        <v>248</v>
      </c>
      <c r="D34" s="163"/>
      <c r="E34" s="164">
        <v>74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127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73">
        <v>11</v>
      </c>
      <c r="B35" s="174" t="s">
        <v>184</v>
      </c>
      <c r="C35" s="189" t="s">
        <v>185</v>
      </c>
      <c r="D35" s="175" t="s">
        <v>161</v>
      </c>
      <c r="E35" s="176">
        <v>63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0.55125000000000002</v>
      </c>
      <c r="O35" s="176">
        <f>ROUND(E35*N35,2)</f>
        <v>34.729999999999997</v>
      </c>
      <c r="P35" s="176">
        <v>0</v>
      </c>
      <c r="Q35" s="176">
        <f>ROUND(E35*P35,2)</f>
        <v>0</v>
      </c>
      <c r="R35" s="178"/>
      <c r="S35" s="178" t="s">
        <v>122</v>
      </c>
      <c r="T35" s="179" t="s">
        <v>123</v>
      </c>
      <c r="U35" s="162">
        <v>0.03</v>
      </c>
      <c r="V35" s="162">
        <f>ROUND(E35*U35,2)</f>
        <v>1.89</v>
      </c>
      <c r="W35" s="162"/>
      <c r="X35" s="162" t="s">
        <v>124</v>
      </c>
      <c r="Y35" s="162" t="s">
        <v>125</v>
      </c>
      <c r="Z35" s="152"/>
      <c r="AA35" s="152"/>
      <c r="AB35" s="152"/>
      <c r="AC35" s="152"/>
      <c r="AD35" s="152"/>
      <c r="AE35" s="152"/>
      <c r="AF35" s="152"/>
      <c r="AG35" s="152" t="s">
        <v>126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2" x14ac:dyDescent="0.2">
      <c r="A36" s="159"/>
      <c r="B36" s="160"/>
      <c r="C36" s="190" t="s">
        <v>249</v>
      </c>
      <c r="D36" s="163"/>
      <c r="E36" s="164">
        <v>63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 x14ac:dyDescent="0.2">
      <c r="A37" s="173">
        <v>12</v>
      </c>
      <c r="B37" s="174" t="s">
        <v>187</v>
      </c>
      <c r="C37" s="189" t="s">
        <v>188</v>
      </c>
      <c r="D37" s="175" t="s">
        <v>161</v>
      </c>
      <c r="E37" s="176">
        <v>63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0.55125000000000002</v>
      </c>
      <c r="O37" s="176">
        <f>ROUND(E37*N37,2)</f>
        <v>34.729999999999997</v>
      </c>
      <c r="P37" s="176">
        <v>0</v>
      </c>
      <c r="Q37" s="176">
        <f>ROUND(E37*P37,2)</f>
        <v>0</v>
      </c>
      <c r="R37" s="178"/>
      <c r="S37" s="178" t="s">
        <v>122</v>
      </c>
      <c r="T37" s="179" t="s">
        <v>123</v>
      </c>
      <c r="U37" s="162">
        <v>0.03</v>
      </c>
      <c r="V37" s="162">
        <f>ROUND(E37*U37,2)</f>
        <v>1.89</v>
      </c>
      <c r="W37" s="162"/>
      <c r="X37" s="162" t="s">
        <v>124</v>
      </c>
      <c r="Y37" s="162" t="s">
        <v>125</v>
      </c>
      <c r="Z37" s="152"/>
      <c r="AA37" s="152"/>
      <c r="AB37" s="152"/>
      <c r="AC37" s="152"/>
      <c r="AD37" s="152"/>
      <c r="AE37" s="152"/>
      <c r="AF37" s="152"/>
      <c r="AG37" s="152" t="s">
        <v>126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2" x14ac:dyDescent="0.2">
      <c r="A38" s="159"/>
      <c r="B38" s="160"/>
      <c r="C38" s="190" t="s">
        <v>249</v>
      </c>
      <c r="D38" s="163"/>
      <c r="E38" s="164">
        <v>63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127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3">
        <v>13</v>
      </c>
      <c r="B39" s="174" t="s">
        <v>189</v>
      </c>
      <c r="C39" s="189" t="s">
        <v>190</v>
      </c>
      <c r="D39" s="175" t="s">
        <v>161</v>
      </c>
      <c r="E39" s="176">
        <v>63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7.3899999999999993E-2</v>
      </c>
      <c r="O39" s="176">
        <f>ROUND(E39*N39,2)</f>
        <v>4.66</v>
      </c>
      <c r="P39" s="176">
        <v>0</v>
      </c>
      <c r="Q39" s="176">
        <f>ROUND(E39*P39,2)</f>
        <v>0</v>
      </c>
      <c r="R39" s="178"/>
      <c r="S39" s="178" t="s">
        <v>122</v>
      </c>
      <c r="T39" s="179" t="s">
        <v>123</v>
      </c>
      <c r="U39" s="162">
        <v>0.48</v>
      </c>
      <c r="V39" s="162">
        <f>ROUND(E39*U39,2)</f>
        <v>30.24</v>
      </c>
      <c r="W39" s="162"/>
      <c r="X39" s="162" t="s">
        <v>124</v>
      </c>
      <c r="Y39" s="162" t="s">
        <v>125</v>
      </c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190" t="s">
        <v>249</v>
      </c>
      <c r="D40" s="163"/>
      <c r="E40" s="164">
        <v>63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127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3">
        <v>14</v>
      </c>
      <c r="B41" s="174" t="s">
        <v>191</v>
      </c>
      <c r="C41" s="189" t="s">
        <v>192</v>
      </c>
      <c r="D41" s="175" t="s">
        <v>132</v>
      </c>
      <c r="E41" s="176">
        <v>32.5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2.2399999999999998E-3</v>
      </c>
      <c r="O41" s="176">
        <f>ROUND(E41*N41,2)</f>
        <v>7.0000000000000007E-2</v>
      </c>
      <c r="P41" s="176">
        <v>0</v>
      </c>
      <c r="Q41" s="176">
        <f>ROUND(E41*P41,2)</f>
        <v>0</v>
      </c>
      <c r="R41" s="178"/>
      <c r="S41" s="178" t="s">
        <v>122</v>
      </c>
      <c r="T41" s="179" t="s">
        <v>123</v>
      </c>
      <c r="U41" s="162">
        <v>0.13</v>
      </c>
      <c r="V41" s="162">
        <f>ROUND(E41*U41,2)</f>
        <v>4.2300000000000004</v>
      </c>
      <c r="W41" s="162"/>
      <c r="X41" s="162" t="s">
        <v>124</v>
      </c>
      <c r="Y41" s="162" t="s">
        <v>125</v>
      </c>
      <c r="Z41" s="152"/>
      <c r="AA41" s="152"/>
      <c r="AB41" s="152"/>
      <c r="AC41" s="152"/>
      <c r="AD41" s="152"/>
      <c r="AE41" s="152"/>
      <c r="AF41" s="152"/>
      <c r="AG41" s="152" t="s">
        <v>126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 x14ac:dyDescent="0.2">
      <c r="A42" s="159"/>
      <c r="B42" s="160"/>
      <c r="C42" s="251" t="s">
        <v>193</v>
      </c>
      <c r="D42" s="252"/>
      <c r="E42" s="252"/>
      <c r="F42" s="252"/>
      <c r="G42" s="25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157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80" t="str">
        <f>C42</f>
        <v>Včetně odstranění zvětralé asfaltové zálivky, vyčištění spár, zalití spár asfaltovou zálivkou, nátěru asfaltovým lakem a posyp drtí.</v>
      </c>
      <c r="BB42" s="152"/>
      <c r="BC42" s="152"/>
      <c r="BD42" s="152"/>
      <c r="BE42" s="152"/>
      <c r="BF42" s="152"/>
      <c r="BG42" s="152"/>
      <c r="BH42" s="152"/>
    </row>
    <row r="43" spans="1:60" outlineLevel="2" x14ac:dyDescent="0.2">
      <c r="A43" s="159"/>
      <c r="B43" s="160"/>
      <c r="C43" s="190" t="s">
        <v>250</v>
      </c>
      <c r="D43" s="163"/>
      <c r="E43" s="164">
        <v>32.5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127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73">
        <v>15</v>
      </c>
      <c r="B44" s="174" t="s">
        <v>218</v>
      </c>
      <c r="C44" s="189" t="s">
        <v>219</v>
      </c>
      <c r="D44" s="175" t="s">
        <v>161</v>
      </c>
      <c r="E44" s="176">
        <v>0.8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0.17244999999999999</v>
      </c>
      <c r="O44" s="176">
        <f>ROUND(E44*N44,2)</f>
        <v>0.14000000000000001</v>
      </c>
      <c r="P44" s="176">
        <v>0</v>
      </c>
      <c r="Q44" s="176">
        <f>ROUND(E44*P44,2)</f>
        <v>0</v>
      </c>
      <c r="R44" s="178"/>
      <c r="S44" s="178" t="s">
        <v>122</v>
      </c>
      <c r="T44" s="179" t="s">
        <v>123</v>
      </c>
      <c r="U44" s="162">
        <v>0</v>
      </c>
      <c r="V44" s="162">
        <f>ROUND(E44*U44,2)</f>
        <v>0</v>
      </c>
      <c r="W44" s="162"/>
      <c r="X44" s="162" t="s">
        <v>178</v>
      </c>
      <c r="Y44" s="162" t="s">
        <v>125</v>
      </c>
      <c r="Z44" s="152"/>
      <c r="AA44" s="152"/>
      <c r="AB44" s="152"/>
      <c r="AC44" s="152"/>
      <c r="AD44" s="152"/>
      <c r="AE44" s="152"/>
      <c r="AF44" s="152"/>
      <c r="AG44" s="152" t="s">
        <v>179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0" t="s">
        <v>251</v>
      </c>
      <c r="D45" s="163"/>
      <c r="E45" s="164">
        <v>0.8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127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3">
        <v>16</v>
      </c>
      <c r="B46" s="174" t="s">
        <v>221</v>
      </c>
      <c r="C46" s="189" t="s">
        <v>222</v>
      </c>
      <c r="D46" s="175" t="s">
        <v>161</v>
      </c>
      <c r="E46" s="176">
        <v>62.2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0.17244999999999999</v>
      </c>
      <c r="O46" s="176">
        <f>ROUND(E46*N46,2)</f>
        <v>10.73</v>
      </c>
      <c r="P46" s="176">
        <v>0</v>
      </c>
      <c r="Q46" s="176">
        <f>ROUND(E46*P46,2)</f>
        <v>0</v>
      </c>
      <c r="R46" s="178"/>
      <c r="S46" s="178" t="s">
        <v>122</v>
      </c>
      <c r="T46" s="179" t="s">
        <v>123</v>
      </c>
      <c r="U46" s="162">
        <v>0</v>
      </c>
      <c r="V46" s="162">
        <f>ROUND(E46*U46,2)</f>
        <v>0</v>
      </c>
      <c r="W46" s="162"/>
      <c r="X46" s="162" t="s">
        <v>178</v>
      </c>
      <c r="Y46" s="162" t="s">
        <v>125</v>
      </c>
      <c r="Z46" s="152"/>
      <c r="AA46" s="152"/>
      <c r="AB46" s="152"/>
      <c r="AC46" s="152"/>
      <c r="AD46" s="152"/>
      <c r="AE46" s="152"/>
      <c r="AF46" s="152"/>
      <c r="AG46" s="152" t="s">
        <v>179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190" t="s">
        <v>252</v>
      </c>
      <c r="D47" s="163"/>
      <c r="E47" s="164">
        <v>62.2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127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x14ac:dyDescent="0.2">
      <c r="A48" s="166" t="s">
        <v>117</v>
      </c>
      <c r="B48" s="167" t="s">
        <v>77</v>
      </c>
      <c r="C48" s="188" t="s">
        <v>78</v>
      </c>
      <c r="D48" s="168"/>
      <c r="E48" s="169"/>
      <c r="F48" s="170"/>
      <c r="G48" s="170">
        <f>SUMIF(AG49:AG52,"&lt;&gt;NOR",G49:G52)</f>
        <v>0</v>
      </c>
      <c r="H48" s="170"/>
      <c r="I48" s="170">
        <f>SUM(I49:I52)</f>
        <v>0</v>
      </c>
      <c r="J48" s="170"/>
      <c r="K48" s="170">
        <f>SUM(K49:K52)</f>
        <v>0</v>
      </c>
      <c r="L48" s="170"/>
      <c r="M48" s="170">
        <f>SUM(M49:M52)</f>
        <v>0</v>
      </c>
      <c r="N48" s="169"/>
      <c r="O48" s="169">
        <f>SUM(O49:O52)</f>
        <v>18.350000000000001</v>
      </c>
      <c r="P48" s="169"/>
      <c r="Q48" s="169">
        <f>SUM(Q49:Q52)</f>
        <v>0</v>
      </c>
      <c r="R48" s="170"/>
      <c r="S48" s="170"/>
      <c r="T48" s="171"/>
      <c r="U48" s="165"/>
      <c r="V48" s="165">
        <f>SUM(V49:V52)</f>
        <v>18.36</v>
      </c>
      <c r="W48" s="165"/>
      <c r="X48" s="165"/>
      <c r="Y48" s="165"/>
      <c r="AG48" t="s">
        <v>118</v>
      </c>
    </row>
    <row r="49" spans="1:60" ht="33.75" outlineLevel="1" x14ac:dyDescent="0.2">
      <c r="A49" s="173">
        <v>17</v>
      </c>
      <c r="B49" s="174" t="s">
        <v>199</v>
      </c>
      <c r="C49" s="189" t="s">
        <v>200</v>
      </c>
      <c r="D49" s="175" t="s">
        <v>132</v>
      </c>
      <c r="E49" s="176">
        <v>68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0.26980999999999999</v>
      </c>
      <c r="O49" s="176">
        <f>ROUND(E49*N49,2)</f>
        <v>18.350000000000001</v>
      </c>
      <c r="P49" s="176">
        <v>0</v>
      </c>
      <c r="Q49" s="176">
        <f>ROUND(E49*P49,2)</f>
        <v>0</v>
      </c>
      <c r="R49" s="178"/>
      <c r="S49" s="178" t="s">
        <v>122</v>
      </c>
      <c r="T49" s="179" t="s">
        <v>123</v>
      </c>
      <c r="U49" s="162">
        <v>0.27</v>
      </c>
      <c r="V49" s="162">
        <f>ROUND(E49*U49,2)</f>
        <v>18.36</v>
      </c>
      <c r="W49" s="162"/>
      <c r="X49" s="162" t="s">
        <v>124</v>
      </c>
      <c r="Y49" s="162" t="s">
        <v>125</v>
      </c>
      <c r="Z49" s="152"/>
      <c r="AA49" s="152"/>
      <c r="AB49" s="152"/>
      <c r="AC49" s="152"/>
      <c r="AD49" s="152"/>
      <c r="AE49" s="152"/>
      <c r="AF49" s="152"/>
      <c r="AG49" s="152" t="s">
        <v>126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2" x14ac:dyDescent="0.2">
      <c r="A50" s="159"/>
      <c r="B50" s="160"/>
      <c r="C50" s="251" t="s">
        <v>201</v>
      </c>
      <c r="D50" s="252"/>
      <c r="E50" s="252"/>
      <c r="F50" s="252"/>
      <c r="G50" s="25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157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2" x14ac:dyDescent="0.2">
      <c r="A51" s="159"/>
      <c r="B51" s="160"/>
      <c r="C51" s="190" t="s">
        <v>253</v>
      </c>
      <c r="D51" s="163"/>
      <c r="E51" s="164">
        <v>35.5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2"/>
      <c r="AA51" s="152"/>
      <c r="AB51" s="152"/>
      <c r="AC51" s="152"/>
      <c r="AD51" s="152"/>
      <c r="AE51" s="152"/>
      <c r="AF51" s="152"/>
      <c r="AG51" s="152" t="s">
        <v>127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3" x14ac:dyDescent="0.2">
      <c r="A52" s="159"/>
      <c r="B52" s="160"/>
      <c r="C52" s="190" t="s">
        <v>254</v>
      </c>
      <c r="D52" s="163"/>
      <c r="E52" s="164">
        <v>32.5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127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x14ac:dyDescent="0.2">
      <c r="A53" s="166" t="s">
        <v>117</v>
      </c>
      <c r="B53" s="167" t="s">
        <v>79</v>
      </c>
      <c r="C53" s="188" t="s">
        <v>80</v>
      </c>
      <c r="D53" s="168"/>
      <c r="E53" s="169"/>
      <c r="F53" s="170"/>
      <c r="G53" s="170">
        <f>SUMIF(AG54:AG54,"&lt;&gt;NOR",G54:G54)</f>
        <v>0</v>
      </c>
      <c r="H53" s="170"/>
      <c r="I53" s="170">
        <f>SUM(I54:I54)</f>
        <v>0</v>
      </c>
      <c r="J53" s="170"/>
      <c r="K53" s="170">
        <f>SUM(K54:K54)</f>
        <v>0</v>
      </c>
      <c r="L53" s="170"/>
      <c r="M53" s="170">
        <f>SUM(M54:M54)</f>
        <v>0</v>
      </c>
      <c r="N53" s="169"/>
      <c r="O53" s="169">
        <f>SUM(O54:O54)</f>
        <v>0</v>
      </c>
      <c r="P53" s="169"/>
      <c r="Q53" s="169">
        <f>SUM(Q54:Q54)</f>
        <v>0</v>
      </c>
      <c r="R53" s="170"/>
      <c r="S53" s="170"/>
      <c r="T53" s="171"/>
      <c r="U53" s="165"/>
      <c r="V53" s="165">
        <f>SUM(V54:V54)</f>
        <v>61.02</v>
      </c>
      <c r="W53" s="165"/>
      <c r="X53" s="165"/>
      <c r="Y53" s="165"/>
      <c r="AG53" t="s">
        <v>118</v>
      </c>
    </row>
    <row r="54" spans="1:60" outlineLevel="1" x14ac:dyDescent="0.2">
      <c r="A54" s="181">
        <v>18</v>
      </c>
      <c r="B54" s="182" t="s">
        <v>204</v>
      </c>
      <c r="C54" s="191" t="s">
        <v>205</v>
      </c>
      <c r="D54" s="183" t="s">
        <v>165</v>
      </c>
      <c r="E54" s="184">
        <v>156.45098999999999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122</v>
      </c>
      <c r="T54" s="187" t="s">
        <v>123</v>
      </c>
      <c r="U54" s="162">
        <v>0.39</v>
      </c>
      <c r="V54" s="162">
        <f>ROUND(E54*U54,2)</f>
        <v>61.02</v>
      </c>
      <c r="W54" s="162"/>
      <c r="X54" s="162" t="s">
        <v>124</v>
      </c>
      <c r="Y54" s="162" t="s">
        <v>125</v>
      </c>
      <c r="Z54" s="152"/>
      <c r="AA54" s="152"/>
      <c r="AB54" s="152"/>
      <c r="AC54" s="152"/>
      <c r="AD54" s="152"/>
      <c r="AE54" s="152"/>
      <c r="AF54" s="152"/>
      <c r="AG54" s="152" t="s">
        <v>206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x14ac:dyDescent="0.2">
      <c r="A55" s="166" t="s">
        <v>117</v>
      </c>
      <c r="B55" s="167" t="s">
        <v>83</v>
      </c>
      <c r="C55" s="188" t="s">
        <v>84</v>
      </c>
      <c r="D55" s="168"/>
      <c r="E55" s="169"/>
      <c r="F55" s="170"/>
      <c r="G55" s="170">
        <f>SUMIF(AG56:AG61,"&lt;&gt;NOR",G56:G61)</f>
        <v>0</v>
      </c>
      <c r="H55" s="170"/>
      <c r="I55" s="170">
        <f>SUM(I56:I61)</f>
        <v>0</v>
      </c>
      <c r="J55" s="170"/>
      <c r="K55" s="170">
        <f>SUM(K56:K61)</f>
        <v>0</v>
      </c>
      <c r="L55" s="170"/>
      <c r="M55" s="170">
        <f>SUM(M56:M61)</f>
        <v>0</v>
      </c>
      <c r="N55" s="169"/>
      <c r="O55" s="169">
        <f>SUM(O56:O61)</f>
        <v>0</v>
      </c>
      <c r="P55" s="169"/>
      <c r="Q55" s="169">
        <f>SUM(Q56:Q61)</f>
        <v>0</v>
      </c>
      <c r="R55" s="170"/>
      <c r="S55" s="170"/>
      <c r="T55" s="171"/>
      <c r="U55" s="165"/>
      <c r="V55" s="165">
        <f>SUM(V56:V61)</f>
        <v>16.309999999999999</v>
      </c>
      <c r="W55" s="165"/>
      <c r="X55" s="165"/>
      <c r="Y55" s="165"/>
      <c r="AG55" t="s">
        <v>118</v>
      </c>
    </row>
    <row r="56" spans="1:60" outlineLevel="1" x14ac:dyDescent="0.2">
      <c r="A56" s="173">
        <v>19</v>
      </c>
      <c r="B56" s="174" t="s">
        <v>209</v>
      </c>
      <c r="C56" s="189" t="s">
        <v>210</v>
      </c>
      <c r="D56" s="175" t="s">
        <v>161</v>
      </c>
      <c r="E56" s="176">
        <v>74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122</v>
      </c>
      <c r="T56" s="179" t="s">
        <v>123</v>
      </c>
      <c r="U56" s="162">
        <v>0.14000000000000001</v>
      </c>
      <c r="V56" s="162">
        <f>ROUND(E56*U56,2)</f>
        <v>10.36</v>
      </c>
      <c r="W56" s="162"/>
      <c r="X56" s="162" t="s">
        <v>124</v>
      </c>
      <c r="Y56" s="162" t="s">
        <v>125</v>
      </c>
      <c r="Z56" s="152"/>
      <c r="AA56" s="152"/>
      <c r="AB56" s="152"/>
      <c r="AC56" s="152"/>
      <c r="AD56" s="152"/>
      <c r="AE56" s="152"/>
      <c r="AF56" s="152"/>
      <c r="AG56" s="152" t="s">
        <v>126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190" t="s">
        <v>255</v>
      </c>
      <c r="D57" s="163"/>
      <c r="E57" s="164">
        <v>74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127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3">
        <v>20</v>
      </c>
      <c r="B58" s="174" t="s">
        <v>212</v>
      </c>
      <c r="C58" s="189" t="s">
        <v>213</v>
      </c>
      <c r="D58" s="175" t="s">
        <v>132</v>
      </c>
      <c r="E58" s="176">
        <v>32.5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122</v>
      </c>
      <c r="T58" s="179" t="s">
        <v>123</v>
      </c>
      <c r="U58" s="162">
        <v>0.15</v>
      </c>
      <c r="V58" s="162">
        <f>ROUND(E58*U58,2)</f>
        <v>4.88</v>
      </c>
      <c r="W58" s="162"/>
      <c r="X58" s="162" t="s">
        <v>124</v>
      </c>
      <c r="Y58" s="162" t="s">
        <v>125</v>
      </c>
      <c r="Z58" s="152"/>
      <c r="AA58" s="152"/>
      <c r="AB58" s="152"/>
      <c r="AC58" s="152"/>
      <c r="AD58" s="152"/>
      <c r="AE58" s="152"/>
      <c r="AF58" s="152"/>
      <c r="AG58" s="152" t="s">
        <v>126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190" t="s">
        <v>256</v>
      </c>
      <c r="D59" s="163"/>
      <c r="E59" s="164">
        <v>32.5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127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3">
        <v>21</v>
      </c>
      <c r="B60" s="174" t="s">
        <v>215</v>
      </c>
      <c r="C60" s="189" t="s">
        <v>216</v>
      </c>
      <c r="D60" s="175" t="s">
        <v>161</v>
      </c>
      <c r="E60" s="176">
        <v>17.75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122</v>
      </c>
      <c r="T60" s="179" t="s">
        <v>123</v>
      </c>
      <c r="U60" s="162">
        <v>0.06</v>
      </c>
      <c r="V60" s="162">
        <f>ROUND(E60*U60,2)</f>
        <v>1.07</v>
      </c>
      <c r="W60" s="162"/>
      <c r="X60" s="162" t="s">
        <v>124</v>
      </c>
      <c r="Y60" s="162" t="s">
        <v>125</v>
      </c>
      <c r="Z60" s="152"/>
      <c r="AA60" s="152"/>
      <c r="AB60" s="152"/>
      <c r="AC60" s="152"/>
      <c r="AD60" s="152"/>
      <c r="AE60" s="152"/>
      <c r="AF60" s="152"/>
      <c r="AG60" s="152" t="s">
        <v>126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0" t="s">
        <v>257</v>
      </c>
      <c r="D61" s="163"/>
      <c r="E61" s="164">
        <v>17.75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127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x14ac:dyDescent="0.2">
      <c r="A62" s="166" t="s">
        <v>117</v>
      </c>
      <c r="B62" s="167" t="s">
        <v>85</v>
      </c>
      <c r="C62" s="188" t="s">
        <v>86</v>
      </c>
      <c r="D62" s="168"/>
      <c r="E62" s="169"/>
      <c r="F62" s="170"/>
      <c r="G62" s="170">
        <f>SUMIF(AG63:AG67,"&lt;&gt;NOR",G63:G67)</f>
        <v>0</v>
      </c>
      <c r="H62" s="170"/>
      <c r="I62" s="170">
        <f>SUM(I63:I67)</f>
        <v>0</v>
      </c>
      <c r="J62" s="170"/>
      <c r="K62" s="170">
        <f>SUM(K63:K67)</f>
        <v>0</v>
      </c>
      <c r="L62" s="170"/>
      <c r="M62" s="170">
        <f>SUM(M63:M67)</f>
        <v>0</v>
      </c>
      <c r="N62" s="169"/>
      <c r="O62" s="169">
        <f>SUM(O63:O67)</f>
        <v>0</v>
      </c>
      <c r="P62" s="169"/>
      <c r="Q62" s="169">
        <f>SUM(Q63:Q67)</f>
        <v>0</v>
      </c>
      <c r="R62" s="170"/>
      <c r="S62" s="170"/>
      <c r="T62" s="171"/>
      <c r="U62" s="165"/>
      <c r="V62" s="165">
        <f>SUM(V63:V67)</f>
        <v>12.26</v>
      </c>
      <c r="W62" s="165"/>
      <c r="X62" s="165"/>
      <c r="Y62" s="165"/>
      <c r="AG62" t="s">
        <v>118</v>
      </c>
    </row>
    <row r="63" spans="1:60" ht="22.5" outlineLevel="1" x14ac:dyDescent="0.2">
      <c r="A63" s="181">
        <v>22</v>
      </c>
      <c r="B63" s="182" t="s">
        <v>224</v>
      </c>
      <c r="C63" s="191" t="s">
        <v>225</v>
      </c>
      <c r="D63" s="183" t="s">
        <v>165</v>
      </c>
      <c r="E63" s="184">
        <v>8.91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122</v>
      </c>
      <c r="T63" s="187" t="s">
        <v>123</v>
      </c>
      <c r="U63" s="162">
        <v>0.68799999999999994</v>
      </c>
      <c r="V63" s="162">
        <f>ROUND(E63*U63,2)</f>
        <v>6.13</v>
      </c>
      <c r="W63" s="162"/>
      <c r="X63" s="162" t="s">
        <v>124</v>
      </c>
      <c r="Y63" s="162" t="s">
        <v>125</v>
      </c>
      <c r="Z63" s="152"/>
      <c r="AA63" s="152"/>
      <c r="AB63" s="152"/>
      <c r="AC63" s="152"/>
      <c r="AD63" s="152"/>
      <c r="AE63" s="152"/>
      <c r="AF63" s="152"/>
      <c r="AG63" s="152" t="s">
        <v>226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73">
        <v>23</v>
      </c>
      <c r="B64" s="174" t="s">
        <v>227</v>
      </c>
      <c r="C64" s="189" t="s">
        <v>228</v>
      </c>
      <c r="D64" s="175" t="s">
        <v>165</v>
      </c>
      <c r="E64" s="176">
        <v>26.73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122</v>
      </c>
      <c r="T64" s="179" t="s">
        <v>123</v>
      </c>
      <c r="U64" s="162">
        <v>0</v>
      </c>
      <c r="V64" s="162">
        <f>ROUND(E64*U64,2)</f>
        <v>0</v>
      </c>
      <c r="W64" s="162"/>
      <c r="X64" s="162" t="s">
        <v>124</v>
      </c>
      <c r="Y64" s="162" t="s">
        <v>125</v>
      </c>
      <c r="Z64" s="152"/>
      <c r="AA64" s="152"/>
      <c r="AB64" s="152"/>
      <c r="AC64" s="152"/>
      <c r="AD64" s="152"/>
      <c r="AE64" s="152"/>
      <c r="AF64" s="152"/>
      <c r="AG64" s="152" t="s">
        <v>226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2" x14ac:dyDescent="0.2">
      <c r="A65" s="159"/>
      <c r="B65" s="160"/>
      <c r="C65" s="251" t="s">
        <v>229</v>
      </c>
      <c r="D65" s="252"/>
      <c r="E65" s="252"/>
      <c r="F65" s="252"/>
      <c r="G65" s="25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157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1">
        <v>24</v>
      </c>
      <c r="B66" s="182" t="s">
        <v>230</v>
      </c>
      <c r="C66" s="191" t="s">
        <v>231</v>
      </c>
      <c r="D66" s="183" t="s">
        <v>165</v>
      </c>
      <c r="E66" s="184">
        <v>8.91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122</v>
      </c>
      <c r="T66" s="187" t="s">
        <v>123</v>
      </c>
      <c r="U66" s="162">
        <v>0.68799999999999994</v>
      </c>
      <c r="V66" s="162">
        <f>ROUND(E66*U66,2)</f>
        <v>6.13</v>
      </c>
      <c r="W66" s="162"/>
      <c r="X66" s="162" t="s">
        <v>124</v>
      </c>
      <c r="Y66" s="162" t="s">
        <v>125</v>
      </c>
      <c r="Z66" s="152"/>
      <c r="AA66" s="152"/>
      <c r="AB66" s="152"/>
      <c r="AC66" s="152"/>
      <c r="AD66" s="152"/>
      <c r="AE66" s="152"/>
      <c r="AF66" s="152"/>
      <c r="AG66" s="152" t="s">
        <v>226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3">
        <v>25</v>
      </c>
      <c r="B67" s="174" t="s">
        <v>232</v>
      </c>
      <c r="C67" s="189" t="s">
        <v>233</v>
      </c>
      <c r="D67" s="175" t="s">
        <v>165</v>
      </c>
      <c r="E67" s="176">
        <v>8.91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122</v>
      </c>
      <c r="T67" s="179" t="s">
        <v>123</v>
      </c>
      <c r="U67" s="162">
        <v>0</v>
      </c>
      <c r="V67" s="162">
        <f>ROUND(E67*U67,2)</f>
        <v>0</v>
      </c>
      <c r="W67" s="162"/>
      <c r="X67" s="162" t="s">
        <v>124</v>
      </c>
      <c r="Y67" s="162" t="s">
        <v>125</v>
      </c>
      <c r="Z67" s="152"/>
      <c r="AA67" s="152"/>
      <c r="AB67" s="152"/>
      <c r="AC67" s="152"/>
      <c r="AD67" s="152"/>
      <c r="AE67" s="152"/>
      <c r="AF67" s="152"/>
      <c r="AG67" s="152" t="s">
        <v>226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3"/>
      <c r="B68" s="4"/>
      <c r="C68" s="192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103</v>
      </c>
    </row>
    <row r="69" spans="1:60" x14ac:dyDescent="0.2">
      <c r="A69" s="155"/>
      <c r="B69" s="156" t="s">
        <v>29</v>
      </c>
      <c r="C69" s="193"/>
      <c r="D69" s="157"/>
      <c r="E69" s="158"/>
      <c r="F69" s="158"/>
      <c r="G69" s="172">
        <f>G8+G29+G32+G48+G53+G55+G62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234</v>
      </c>
    </row>
    <row r="70" spans="1:60" x14ac:dyDescent="0.2">
      <c r="C70" s="194"/>
      <c r="D70" s="10"/>
      <c r="AG70" t="s">
        <v>235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wK0OGI53WaKW3IxCk3vhFLPcGL8NZGQlf4OnJnCmYv8QJ2PcQ/A8Qdq30233l2rfkbBsTUwiE9JNko5p9U1Og==" saltValue="CUl2qhcDBPkRff8aHLamhQ==" spinCount="100000" sheet="1" formatRows="0"/>
  <mergeCells count="8">
    <mergeCell ref="C50:G50"/>
    <mergeCell ref="C65:G65"/>
    <mergeCell ref="A1:G1"/>
    <mergeCell ref="C2:G2"/>
    <mergeCell ref="C3:G3"/>
    <mergeCell ref="C4:G4"/>
    <mergeCell ref="C23:G23"/>
    <mergeCell ref="C42:G4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90</v>
      </c>
      <c r="B1" s="253"/>
      <c r="C1" s="253"/>
      <c r="D1" s="253"/>
      <c r="E1" s="253"/>
      <c r="F1" s="253"/>
      <c r="G1" s="253"/>
      <c r="AG1" t="s">
        <v>91</v>
      </c>
    </row>
    <row r="2" spans="1:60" ht="25.15" customHeight="1" x14ac:dyDescent="0.2">
      <c r="A2" s="144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92</v>
      </c>
    </row>
    <row r="3" spans="1:60" ht="25.15" customHeight="1" x14ac:dyDescent="0.2">
      <c r="A3" s="144" t="s">
        <v>8</v>
      </c>
      <c r="B3" s="49" t="s">
        <v>51</v>
      </c>
      <c r="C3" s="254" t="s">
        <v>52</v>
      </c>
      <c r="D3" s="255"/>
      <c r="E3" s="255"/>
      <c r="F3" s="255"/>
      <c r="G3" s="256"/>
      <c r="AC3" s="125" t="s">
        <v>92</v>
      </c>
      <c r="AG3" t="s">
        <v>93</v>
      </c>
    </row>
    <row r="4" spans="1:60" ht="25.15" customHeight="1" x14ac:dyDescent="0.2">
      <c r="A4" s="145" t="s">
        <v>9</v>
      </c>
      <c r="B4" s="146" t="s">
        <v>51</v>
      </c>
      <c r="C4" s="257" t="s">
        <v>52</v>
      </c>
      <c r="D4" s="258"/>
      <c r="E4" s="258"/>
      <c r="F4" s="258"/>
      <c r="G4" s="259"/>
      <c r="AG4" t="s">
        <v>94</v>
      </c>
    </row>
    <row r="5" spans="1:60" x14ac:dyDescent="0.2">
      <c r="D5" s="10"/>
    </row>
    <row r="6" spans="1:60" ht="38.25" x14ac:dyDescent="0.2">
      <c r="A6" s="148" t="s">
        <v>95</v>
      </c>
      <c r="B6" s="150" t="s">
        <v>96</v>
      </c>
      <c r="C6" s="150" t="s">
        <v>97</v>
      </c>
      <c r="D6" s="149" t="s">
        <v>98</v>
      </c>
      <c r="E6" s="148" t="s">
        <v>99</v>
      </c>
      <c r="F6" s="147" t="s">
        <v>100</v>
      </c>
      <c r="G6" s="148" t="s">
        <v>29</v>
      </c>
      <c r="H6" s="151" t="s">
        <v>30</v>
      </c>
      <c r="I6" s="151" t="s">
        <v>101</v>
      </c>
      <c r="J6" s="151" t="s">
        <v>31</v>
      </c>
      <c r="K6" s="151" t="s">
        <v>102</v>
      </c>
      <c r="L6" s="151" t="s">
        <v>103</v>
      </c>
      <c r="M6" s="151" t="s">
        <v>104</v>
      </c>
      <c r="N6" s="151" t="s">
        <v>105</v>
      </c>
      <c r="O6" s="151" t="s">
        <v>106</v>
      </c>
      <c r="P6" s="151" t="s">
        <v>107</v>
      </c>
      <c r="Q6" s="151" t="s">
        <v>108</v>
      </c>
      <c r="R6" s="151" t="s">
        <v>109</v>
      </c>
      <c r="S6" s="151" t="s">
        <v>110</v>
      </c>
      <c r="T6" s="151" t="s">
        <v>111</v>
      </c>
      <c r="U6" s="151" t="s">
        <v>112</v>
      </c>
      <c r="V6" s="151" t="s">
        <v>113</v>
      </c>
      <c r="W6" s="151" t="s">
        <v>114</v>
      </c>
      <c r="X6" s="151" t="s">
        <v>115</v>
      </c>
      <c r="Y6" s="151" t="s">
        <v>116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117</v>
      </c>
      <c r="B8" s="167" t="s">
        <v>71</v>
      </c>
      <c r="C8" s="188" t="s">
        <v>72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69"/>
      <c r="O8" s="169">
        <f>SUM(O9:O32)</f>
        <v>0</v>
      </c>
      <c r="P8" s="169"/>
      <c r="Q8" s="169">
        <f>SUM(Q9:Q32)</f>
        <v>1.08</v>
      </c>
      <c r="R8" s="170"/>
      <c r="S8" s="170"/>
      <c r="T8" s="171"/>
      <c r="U8" s="165"/>
      <c r="V8" s="165">
        <f>SUM(V9:V32)</f>
        <v>52.17</v>
      </c>
      <c r="W8" s="165"/>
      <c r="X8" s="165"/>
      <c r="Y8" s="165"/>
      <c r="AG8" t="s">
        <v>118</v>
      </c>
    </row>
    <row r="9" spans="1:60" outlineLevel="1" x14ac:dyDescent="0.2">
      <c r="A9" s="173">
        <v>1</v>
      </c>
      <c r="B9" s="174" t="s">
        <v>130</v>
      </c>
      <c r="C9" s="189" t="s">
        <v>131</v>
      </c>
      <c r="D9" s="175" t="s">
        <v>132</v>
      </c>
      <c r="E9" s="176">
        <v>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0.27</v>
      </c>
      <c r="Q9" s="176">
        <f>ROUND(E9*P9,2)</f>
        <v>1.08</v>
      </c>
      <c r="R9" s="178"/>
      <c r="S9" s="178" t="s">
        <v>122</v>
      </c>
      <c r="T9" s="179" t="s">
        <v>123</v>
      </c>
      <c r="U9" s="162">
        <v>0.12</v>
      </c>
      <c r="V9" s="162">
        <f>ROUND(E9*U9,2)</f>
        <v>0.48</v>
      </c>
      <c r="W9" s="162"/>
      <c r="X9" s="162" t="s">
        <v>124</v>
      </c>
      <c r="Y9" s="162" t="s">
        <v>125</v>
      </c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0" t="s">
        <v>133</v>
      </c>
      <c r="D10" s="163"/>
      <c r="E10" s="164">
        <v>4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134</v>
      </c>
      <c r="C11" s="189" t="s">
        <v>135</v>
      </c>
      <c r="D11" s="175" t="s">
        <v>136</v>
      </c>
      <c r="E11" s="176">
        <v>52.48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122</v>
      </c>
      <c r="T11" s="179" t="s">
        <v>123</v>
      </c>
      <c r="U11" s="162">
        <v>0.12</v>
      </c>
      <c r="V11" s="162">
        <f>ROUND(E11*U11,2)</f>
        <v>6.3</v>
      </c>
      <c r="W11" s="162"/>
      <c r="X11" s="162" t="s">
        <v>124</v>
      </c>
      <c r="Y11" s="162" t="s">
        <v>125</v>
      </c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">
      <c r="A12" s="159"/>
      <c r="B12" s="160"/>
      <c r="C12" s="190" t="s">
        <v>258</v>
      </c>
      <c r="D12" s="163"/>
      <c r="E12" s="164">
        <v>33.28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3" x14ac:dyDescent="0.2">
      <c r="A13" s="159"/>
      <c r="B13" s="160"/>
      <c r="C13" s="190" t="s">
        <v>259</v>
      </c>
      <c r="D13" s="163"/>
      <c r="E13" s="164">
        <v>19.2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2"/>
      <c r="AA13" s="152"/>
      <c r="AB13" s="152"/>
      <c r="AC13" s="152"/>
      <c r="AD13" s="152"/>
      <c r="AE13" s="152"/>
      <c r="AF13" s="152"/>
      <c r="AG13" s="152" t="s">
        <v>127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3">
        <v>3</v>
      </c>
      <c r="B14" s="174" t="s">
        <v>139</v>
      </c>
      <c r="C14" s="189" t="s">
        <v>140</v>
      </c>
      <c r="D14" s="175" t="s">
        <v>136</v>
      </c>
      <c r="E14" s="176">
        <v>59.13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122</v>
      </c>
      <c r="T14" s="179" t="s">
        <v>123</v>
      </c>
      <c r="U14" s="162">
        <v>0.08</v>
      </c>
      <c r="V14" s="162">
        <f>ROUND(E14*U14,2)</f>
        <v>4.7300000000000004</v>
      </c>
      <c r="W14" s="162"/>
      <c r="X14" s="162" t="s">
        <v>124</v>
      </c>
      <c r="Y14" s="162" t="s">
        <v>125</v>
      </c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 x14ac:dyDescent="0.2">
      <c r="A15" s="159"/>
      <c r="B15" s="160"/>
      <c r="C15" s="190" t="s">
        <v>260</v>
      </c>
      <c r="D15" s="163"/>
      <c r="E15" s="164">
        <v>59.13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127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3">
        <v>4</v>
      </c>
      <c r="B16" s="174" t="s">
        <v>142</v>
      </c>
      <c r="C16" s="189" t="s">
        <v>143</v>
      </c>
      <c r="D16" s="175" t="s">
        <v>136</v>
      </c>
      <c r="E16" s="176">
        <v>6.65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122</v>
      </c>
      <c r="T16" s="179" t="s">
        <v>123</v>
      </c>
      <c r="U16" s="162">
        <v>0.37</v>
      </c>
      <c r="V16" s="162">
        <f>ROUND(E16*U16,2)</f>
        <v>2.46</v>
      </c>
      <c r="W16" s="162"/>
      <c r="X16" s="162" t="s">
        <v>124</v>
      </c>
      <c r="Y16" s="162" t="s">
        <v>125</v>
      </c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2" x14ac:dyDescent="0.2">
      <c r="A17" s="159"/>
      <c r="B17" s="160"/>
      <c r="C17" s="190" t="s">
        <v>261</v>
      </c>
      <c r="D17" s="163"/>
      <c r="E17" s="164">
        <v>6.65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73">
        <v>5</v>
      </c>
      <c r="B18" s="174" t="s">
        <v>145</v>
      </c>
      <c r="C18" s="189" t="s">
        <v>146</v>
      </c>
      <c r="D18" s="175" t="s">
        <v>136</v>
      </c>
      <c r="E18" s="176">
        <v>106.76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122</v>
      </c>
      <c r="T18" s="179" t="s">
        <v>123</v>
      </c>
      <c r="U18" s="162">
        <v>0.01</v>
      </c>
      <c r="V18" s="162">
        <f>ROUND(E18*U18,2)</f>
        <v>1.07</v>
      </c>
      <c r="W18" s="162"/>
      <c r="X18" s="162" t="s">
        <v>124</v>
      </c>
      <c r="Y18" s="162" t="s">
        <v>125</v>
      </c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0" t="s">
        <v>262</v>
      </c>
      <c r="D19" s="163"/>
      <c r="E19" s="164">
        <v>55.06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3" x14ac:dyDescent="0.2">
      <c r="A20" s="159"/>
      <c r="B20" s="160"/>
      <c r="C20" s="190" t="s">
        <v>263</v>
      </c>
      <c r="D20" s="163"/>
      <c r="E20" s="164">
        <v>13.3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127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 x14ac:dyDescent="0.2">
      <c r="A21" s="159"/>
      <c r="B21" s="160"/>
      <c r="C21" s="190" t="s">
        <v>264</v>
      </c>
      <c r="D21" s="163"/>
      <c r="E21" s="164">
        <v>38.4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3">
        <v>6</v>
      </c>
      <c r="B22" s="174" t="s">
        <v>148</v>
      </c>
      <c r="C22" s="189" t="s">
        <v>149</v>
      </c>
      <c r="D22" s="175" t="s">
        <v>136</v>
      </c>
      <c r="E22" s="176">
        <v>53.38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122</v>
      </c>
      <c r="T22" s="179" t="s">
        <v>123</v>
      </c>
      <c r="U22" s="162">
        <v>0.65</v>
      </c>
      <c r="V22" s="162">
        <f>ROUND(E22*U22,2)</f>
        <v>34.700000000000003</v>
      </c>
      <c r="W22" s="162"/>
      <c r="X22" s="162" t="s">
        <v>124</v>
      </c>
      <c r="Y22" s="162" t="s">
        <v>125</v>
      </c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190" t="s">
        <v>265</v>
      </c>
      <c r="D23" s="163"/>
      <c r="E23" s="164">
        <v>27.53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127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 x14ac:dyDescent="0.2">
      <c r="A24" s="159"/>
      <c r="B24" s="160"/>
      <c r="C24" s="190" t="s">
        <v>266</v>
      </c>
      <c r="D24" s="163"/>
      <c r="E24" s="164">
        <v>6.65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 x14ac:dyDescent="0.2">
      <c r="A25" s="159"/>
      <c r="B25" s="160"/>
      <c r="C25" s="190" t="s">
        <v>267</v>
      </c>
      <c r="D25" s="163"/>
      <c r="E25" s="164">
        <v>19.2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3">
        <v>7</v>
      </c>
      <c r="B26" s="174" t="s">
        <v>154</v>
      </c>
      <c r="C26" s="189" t="s">
        <v>155</v>
      </c>
      <c r="D26" s="175" t="s">
        <v>136</v>
      </c>
      <c r="E26" s="176">
        <v>5.75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122</v>
      </c>
      <c r="T26" s="179" t="s">
        <v>123</v>
      </c>
      <c r="U26" s="162">
        <v>0.2</v>
      </c>
      <c r="V26" s="162">
        <f>ROUND(E26*U26,2)</f>
        <v>1.1499999999999999</v>
      </c>
      <c r="W26" s="162"/>
      <c r="X26" s="162" t="s">
        <v>124</v>
      </c>
      <c r="Y26" s="162" t="s">
        <v>125</v>
      </c>
      <c r="Z26" s="152"/>
      <c r="AA26" s="152"/>
      <c r="AB26" s="152"/>
      <c r="AC26" s="152"/>
      <c r="AD26" s="152"/>
      <c r="AE26" s="152"/>
      <c r="AF26" s="152"/>
      <c r="AG26" s="152" t="s">
        <v>126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251" t="s">
        <v>156</v>
      </c>
      <c r="D27" s="252"/>
      <c r="E27" s="252"/>
      <c r="F27" s="252"/>
      <c r="G27" s="25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157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 x14ac:dyDescent="0.2">
      <c r="A28" s="159"/>
      <c r="B28" s="160"/>
      <c r="C28" s="190" t="s">
        <v>268</v>
      </c>
      <c r="D28" s="163"/>
      <c r="E28" s="164">
        <v>5.75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127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3">
        <v>8</v>
      </c>
      <c r="B29" s="174" t="s">
        <v>159</v>
      </c>
      <c r="C29" s="189" t="s">
        <v>160</v>
      </c>
      <c r="D29" s="175" t="s">
        <v>161</v>
      </c>
      <c r="E29" s="176">
        <v>64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122</v>
      </c>
      <c r="T29" s="179" t="s">
        <v>123</v>
      </c>
      <c r="U29" s="162">
        <v>0.02</v>
      </c>
      <c r="V29" s="162">
        <f>ROUND(E29*U29,2)</f>
        <v>1.28</v>
      </c>
      <c r="W29" s="162"/>
      <c r="X29" s="162" t="s">
        <v>124</v>
      </c>
      <c r="Y29" s="162" t="s">
        <v>125</v>
      </c>
      <c r="Z29" s="152"/>
      <c r="AA29" s="152"/>
      <c r="AB29" s="152"/>
      <c r="AC29" s="152"/>
      <c r="AD29" s="152"/>
      <c r="AE29" s="152"/>
      <c r="AF29" s="152"/>
      <c r="AG29" s="152" t="s">
        <v>126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2" x14ac:dyDescent="0.2">
      <c r="A30" s="159"/>
      <c r="B30" s="160"/>
      <c r="C30" s="190" t="s">
        <v>269</v>
      </c>
      <c r="D30" s="163"/>
      <c r="E30" s="164">
        <v>64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127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9</v>
      </c>
      <c r="B31" s="174" t="s">
        <v>163</v>
      </c>
      <c r="C31" s="189" t="s">
        <v>164</v>
      </c>
      <c r="D31" s="175" t="s">
        <v>165</v>
      </c>
      <c r="E31" s="176">
        <v>106.76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122</v>
      </c>
      <c r="T31" s="179" t="s">
        <v>123</v>
      </c>
      <c r="U31" s="162">
        <v>0</v>
      </c>
      <c r="V31" s="162">
        <f>ROUND(E31*U31,2)</f>
        <v>0</v>
      </c>
      <c r="W31" s="162"/>
      <c r="X31" s="162" t="s">
        <v>124</v>
      </c>
      <c r="Y31" s="162" t="s">
        <v>125</v>
      </c>
      <c r="Z31" s="152"/>
      <c r="AA31" s="152"/>
      <c r="AB31" s="152"/>
      <c r="AC31" s="152"/>
      <c r="AD31" s="152"/>
      <c r="AE31" s="152"/>
      <c r="AF31" s="152"/>
      <c r="AG31" s="152" t="s">
        <v>126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0" t="s">
        <v>270</v>
      </c>
      <c r="D32" s="163"/>
      <c r="E32" s="164">
        <v>106.76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x14ac:dyDescent="0.2">
      <c r="A33" s="166" t="s">
        <v>117</v>
      </c>
      <c r="B33" s="167" t="s">
        <v>73</v>
      </c>
      <c r="C33" s="188" t="s">
        <v>74</v>
      </c>
      <c r="D33" s="168"/>
      <c r="E33" s="169"/>
      <c r="F33" s="170"/>
      <c r="G33" s="170">
        <f>SUMIF(AG34:AG41,"&lt;&gt;NOR",G34:G41)</f>
        <v>0</v>
      </c>
      <c r="H33" s="170"/>
      <c r="I33" s="170">
        <f>SUM(I34:I41)</f>
        <v>0</v>
      </c>
      <c r="J33" s="170"/>
      <c r="K33" s="170">
        <f>SUM(K34:K41)</f>
        <v>0</v>
      </c>
      <c r="L33" s="170"/>
      <c r="M33" s="170">
        <f>SUM(M34:M41)</f>
        <v>0</v>
      </c>
      <c r="N33" s="169"/>
      <c r="O33" s="169">
        <f>SUM(O34:O41)</f>
        <v>12.819999999999999</v>
      </c>
      <c r="P33" s="169"/>
      <c r="Q33" s="169">
        <f>SUM(Q34:Q41)</f>
        <v>0</v>
      </c>
      <c r="R33" s="170"/>
      <c r="S33" s="170"/>
      <c r="T33" s="171"/>
      <c r="U33" s="165"/>
      <c r="V33" s="165">
        <f>SUM(V34:V41)</f>
        <v>13.55</v>
      </c>
      <c r="W33" s="165"/>
      <c r="X33" s="165"/>
      <c r="Y33" s="165"/>
      <c r="AG33" t="s">
        <v>118</v>
      </c>
    </row>
    <row r="34" spans="1:60" outlineLevel="1" x14ac:dyDescent="0.2">
      <c r="A34" s="173">
        <v>10</v>
      </c>
      <c r="B34" s="174" t="s">
        <v>167</v>
      </c>
      <c r="C34" s="189" t="s">
        <v>168</v>
      </c>
      <c r="D34" s="175" t="s">
        <v>136</v>
      </c>
      <c r="E34" s="176">
        <v>6.65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1.9205000000000001</v>
      </c>
      <c r="O34" s="176">
        <f>ROUND(E34*N34,2)</f>
        <v>12.77</v>
      </c>
      <c r="P34" s="176">
        <v>0</v>
      </c>
      <c r="Q34" s="176">
        <f>ROUND(E34*P34,2)</f>
        <v>0</v>
      </c>
      <c r="R34" s="178"/>
      <c r="S34" s="178" t="s">
        <v>122</v>
      </c>
      <c r="T34" s="179" t="s">
        <v>123</v>
      </c>
      <c r="U34" s="162">
        <v>0.76</v>
      </c>
      <c r="V34" s="162">
        <f>ROUND(E34*U34,2)</f>
        <v>5.05</v>
      </c>
      <c r="W34" s="162"/>
      <c r="X34" s="162" t="s">
        <v>124</v>
      </c>
      <c r="Y34" s="162" t="s">
        <v>125</v>
      </c>
      <c r="Z34" s="152"/>
      <c r="AA34" s="152"/>
      <c r="AB34" s="152"/>
      <c r="AC34" s="152"/>
      <c r="AD34" s="152"/>
      <c r="AE34" s="152"/>
      <c r="AF34" s="152"/>
      <c r="AG34" s="152" t="s">
        <v>126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190" t="s">
        <v>271</v>
      </c>
      <c r="D35" s="163"/>
      <c r="E35" s="164">
        <v>6.65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127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3">
        <v>11</v>
      </c>
      <c r="B36" s="174" t="s">
        <v>170</v>
      </c>
      <c r="C36" s="189" t="s">
        <v>171</v>
      </c>
      <c r="D36" s="175" t="s">
        <v>161</v>
      </c>
      <c r="E36" s="176">
        <v>34.25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1.8000000000000001E-4</v>
      </c>
      <c r="O36" s="176">
        <f>ROUND(E36*N36,2)</f>
        <v>0.01</v>
      </c>
      <c r="P36" s="176">
        <v>0</v>
      </c>
      <c r="Q36" s="176">
        <f>ROUND(E36*P36,2)</f>
        <v>0</v>
      </c>
      <c r="R36" s="178"/>
      <c r="S36" s="178" t="s">
        <v>122</v>
      </c>
      <c r="T36" s="179" t="s">
        <v>123</v>
      </c>
      <c r="U36" s="162">
        <v>0.08</v>
      </c>
      <c r="V36" s="162">
        <f>ROUND(E36*U36,2)</f>
        <v>2.74</v>
      </c>
      <c r="W36" s="162"/>
      <c r="X36" s="162" t="s">
        <v>124</v>
      </c>
      <c r="Y36" s="162" t="s">
        <v>125</v>
      </c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0" t="s">
        <v>272</v>
      </c>
      <c r="D37" s="163"/>
      <c r="E37" s="164">
        <v>34.25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127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73">
        <v>12</v>
      </c>
      <c r="B38" s="174" t="s">
        <v>173</v>
      </c>
      <c r="C38" s="189" t="s">
        <v>174</v>
      </c>
      <c r="D38" s="175" t="s">
        <v>161</v>
      </c>
      <c r="E38" s="176">
        <v>64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5.0000000000000001E-4</v>
      </c>
      <c r="O38" s="176">
        <f>ROUND(E38*N38,2)</f>
        <v>0.03</v>
      </c>
      <c r="P38" s="176">
        <v>0</v>
      </c>
      <c r="Q38" s="176">
        <f>ROUND(E38*P38,2)</f>
        <v>0</v>
      </c>
      <c r="R38" s="178"/>
      <c r="S38" s="178" t="s">
        <v>122</v>
      </c>
      <c r="T38" s="179" t="s">
        <v>123</v>
      </c>
      <c r="U38" s="162">
        <v>0.09</v>
      </c>
      <c r="V38" s="162">
        <f>ROUND(E38*U38,2)</f>
        <v>5.76</v>
      </c>
      <c r="W38" s="162"/>
      <c r="X38" s="162" t="s">
        <v>124</v>
      </c>
      <c r="Y38" s="162" t="s">
        <v>125</v>
      </c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2" x14ac:dyDescent="0.2">
      <c r="A39" s="159"/>
      <c r="B39" s="160"/>
      <c r="C39" s="190" t="s">
        <v>273</v>
      </c>
      <c r="D39" s="163"/>
      <c r="E39" s="164">
        <v>64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73">
        <v>13</v>
      </c>
      <c r="B40" s="174" t="s">
        <v>176</v>
      </c>
      <c r="C40" s="189" t="s">
        <v>177</v>
      </c>
      <c r="D40" s="175" t="s">
        <v>161</v>
      </c>
      <c r="E40" s="176">
        <v>34.25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2.9999999999999997E-4</v>
      </c>
      <c r="O40" s="176">
        <f>ROUND(E40*N40,2)</f>
        <v>0.01</v>
      </c>
      <c r="P40" s="176">
        <v>0</v>
      </c>
      <c r="Q40" s="176">
        <f>ROUND(E40*P40,2)</f>
        <v>0</v>
      </c>
      <c r="R40" s="178"/>
      <c r="S40" s="178" t="s">
        <v>122</v>
      </c>
      <c r="T40" s="179" t="s">
        <v>123</v>
      </c>
      <c r="U40" s="162">
        <v>0</v>
      </c>
      <c r="V40" s="162">
        <f>ROUND(E40*U40,2)</f>
        <v>0</v>
      </c>
      <c r="W40" s="162"/>
      <c r="X40" s="162" t="s">
        <v>178</v>
      </c>
      <c r="Y40" s="162" t="s">
        <v>125</v>
      </c>
      <c r="Z40" s="152"/>
      <c r="AA40" s="152"/>
      <c r="AB40" s="152"/>
      <c r="AC40" s="152"/>
      <c r="AD40" s="152"/>
      <c r="AE40" s="152"/>
      <c r="AF40" s="152"/>
      <c r="AG40" s="152" t="s">
        <v>179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190" t="s">
        <v>274</v>
      </c>
      <c r="D41" s="163"/>
      <c r="E41" s="164">
        <v>34.25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127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x14ac:dyDescent="0.2">
      <c r="A42" s="166" t="s">
        <v>117</v>
      </c>
      <c r="B42" s="167" t="s">
        <v>75</v>
      </c>
      <c r="C42" s="188" t="s">
        <v>76</v>
      </c>
      <c r="D42" s="168"/>
      <c r="E42" s="169"/>
      <c r="F42" s="170"/>
      <c r="G42" s="170">
        <f>SUMIF(AG43:AG57,"&lt;&gt;NOR",G43:G57)</f>
        <v>0</v>
      </c>
      <c r="H42" s="170"/>
      <c r="I42" s="170">
        <f>SUM(I43:I57)</f>
        <v>0</v>
      </c>
      <c r="J42" s="170"/>
      <c r="K42" s="170">
        <f>SUM(K43:K57)</f>
        <v>0</v>
      </c>
      <c r="L42" s="170"/>
      <c r="M42" s="170">
        <f>SUM(M43:M57)</f>
        <v>0</v>
      </c>
      <c r="N42" s="169"/>
      <c r="O42" s="169">
        <f>SUM(O43:O57)</f>
        <v>125.45000000000002</v>
      </c>
      <c r="P42" s="169"/>
      <c r="Q42" s="169">
        <f>SUM(Q43:Q57)</f>
        <v>0</v>
      </c>
      <c r="R42" s="170"/>
      <c r="S42" s="170"/>
      <c r="T42" s="171"/>
      <c r="U42" s="165"/>
      <c r="V42" s="165">
        <f>SUM(V43:V57)</f>
        <v>38.07</v>
      </c>
      <c r="W42" s="165"/>
      <c r="X42" s="165"/>
      <c r="Y42" s="165"/>
      <c r="AG42" t="s">
        <v>118</v>
      </c>
    </row>
    <row r="43" spans="1:60" outlineLevel="1" x14ac:dyDescent="0.2">
      <c r="A43" s="173">
        <v>14</v>
      </c>
      <c r="B43" s="174" t="s">
        <v>181</v>
      </c>
      <c r="C43" s="189" t="s">
        <v>182</v>
      </c>
      <c r="D43" s="175" t="s">
        <v>161</v>
      </c>
      <c r="E43" s="176">
        <v>64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0.71643999999999997</v>
      </c>
      <c r="O43" s="176">
        <f>ROUND(E43*N43,2)</f>
        <v>45.85</v>
      </c>
      <c r="P43" s="176">
        <v>0</v>
      </c>
      <c r="Q43" s="176">
        <f>ROUND(E43*P43,2)</f>
        <v>0</v>
      </c>
      <c r="R43" s="178"/>
      <c r="S43" s="178" t="s">
        <v>122</v>
      </c>
      <c r="T43" s="179" t="s">
        <v>123</v>
      </c>
      <c r="U43" s="162">
        <v>7.0000000000000007E-2</v>
      </c>
      <c r="V43" s="162">
        <f>ROUND(E43*U43,2)</f>
        <v>4.4800000000000004</v>
      </c>
      <c r="W43" s="162"/>
      <c r="X43" s="162" t="s">
        <v>124</v>
      </c>
      <c r="Y43" s="162" t="s">
        <v>125</v>
      </c>
      <c r="Z43" s="152"/>
      <c r="AA43" s="152"/>
      <c r="AB43" s="152"/>
      <c r="AC43" s="152"/>
      <c r="AD43" s="152"/>
      <c r="AE43" s="152"/>
      <c r="AF43" s="152"/>
      <c r="AG43" s="152" t="s">
        <v>126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2" x14ac:dyDescent="0.2">
      <c r="A44" s="159"/>
      <c r="B44" s="160"/>
      <c r="C44" s="190" t="s">
        <v>275</v>
      </c>
      <c r="D44" s="163"/>
      <c r="E44" s="164">
        <v>64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127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 x14ac:dyDescent="0.2">
      <c r="A45" s="173">
        <v>15</v>
      </c>
      <c r="B45" s="174" t="s">
        <v>184</v>
      </c>
      <c r="C45" s="189" t="s">
        <v>185</v>
      </c>
      <c r="D45" s="175" t="s">
        <v>161</v>
      </c>
      <c r="E45" s="176">
        <v>59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0.55125000000000002</v>
      </c>
      <c r="O45" s="176">
        <f>ROUND(E45*N45,2)</f>
        <v>32.520000000000003</v>
      </c>
      <c r="P45" s="176">
        <v>0</v>
      </c>
      <c r="Q45" s="176">
        <f>ROUND(E45*P45,2)</f>
        <v>0</v>
      </c>
      <c r="R45" s="178"/>
      <c r="S45" s="178" t="s">
        <v>122</v>
      </c>
      <c r="T45" s="179" t="s">
        <v>123</v>
      </c>
      <c r="U45" s="162">
        <v>0.03</v>
      </c>
      <c r="V45" s="162">
        <f>ROUND(E45*U45,2)</f>
        <v>1.77</v>
      </c>
      <c r="W45" s="162"/>
      <c r="X45" s="162" t="s">
        <v>124</v>
      </c>
      <c r="Y45" s="162" t="s">
        <v>125</v>
      </c>
      <c r="Z45" s="152"/>
      <c r="AA45" s="152"/>
      <c r="AB45" s="152"/>
      <c r="AC45" s="152"/>
      <c r="AD45" s="152"/>
      <c r="AE45" s="152"/>
      <c r="AF45" s="152"/>
      <c r="AG45" s="152" t="s">
        <v>126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2" x14ac:dyDescent="0.2">
      <c r="A46" s="159"/>
      <c r="B46" s="160"/>
      <c r="C46" s="190" t="s">
        <v>276</v>
      </c>
      <c r="D46" s="163"/>
      <c r="E46" s="164">
        <v>59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127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2.5" outlineLevel="1" x14ac:dyDescent="0.2">
      <c r="A47" s="173">
        <v>16</v>
      </c>
      <c r="B47" s="174" t="s">
        <v>187</v>
      </c>
      <c r="C47" s="189" t="s">
        <v>188</v>
      </c>
      <c r="D47" s="175" t="s">
        <v>161</v>
      </c>
      <c r="E47" s="176">
        <v>59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0.55125000000000002</v>
      </c>
      <c r="O47" s="176">
        <f>ROUND(E47*N47,2)</f>
        <v>32.520000000000003</v>
      </c>
      <c r="P47" s="176">
        <v>0</v>
      </c>
      <c r="Q47" s="176">
        <f>ROUND(E47*P47,2)</f>
        <v>0</v>
      </c>
      <c r="R47" s="178"/>
      <c r="S47" s="178" t="s">
        <v>122</v>
      </c>
      <c r="T47" s="179" t="s">
        <v>123</v>
      </c>
      <c r="U47" s="162">
        <v>0.03</v>
      </c>
      <c r="V47" s="162">
        <f>ROUND(E47*U47,2)</f>
        <v>1.77</v>
      </c>
      <c r="W47" s="162"/>
      <c r="X47" s="162" t="s">
        <v>124</v>
      </c>
      <c r="Y47" s="162" t="s">
        <v>125</v>
      </c>
      <c r="Z47" s="152"/>
      <c r="AA47" s="152"/>
      <c r="AB47" s="152"/>
      <c r="AC47" s="152"/>
      <c r="AD47" s="152"/>
      <c r="AE47" s="152"/>
      <c r="AF47" s="152"/>
      <c r="AG47" s="152" t="s">
        <v>126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190" t="s">
        <v>276</v>
      </c>
      <c r="D48" s="163"/>
      <c r="E48" s="164">
        <v>59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127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3">
        <v>17</v>
      </c>
      <c r="B49" s="174" t="s">
        <v>189</v>
      </c>
      <c r="C49" s="189" t="s">
        <v>190</v>
      </c>
      <c r="D49" s="175" t="s">
        <v>161</v>
      </c>
      <c r="E49" s="176">
        <v>59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7.3899999999999993E-2</v>
      </c>
      <c r="O49" s="176">
        <f>ROUND(E49*N49,2)</f>
        <v>4.3600000000000003</v>
      </c>
      <c r="P49" s="176">
        <v>0</v>
      </c>
      <c r="Q49" s="176">
        <f>ROUND(E49*P49,2)</f>
        <v>0</v>
      </c>
      <c r="R49" s="178"/>
      <c r="S49" s="178" t="s">
        <v>122</v>
      </c>
      <c r="T49" s="179" t="s">
        <v>123</v>
      </c>
      <c r="U49" s="162">
        <v>0.48</v>
      </c>
      <c r="V49" s="162">
        <f>ROUND(E49*U49,2)</f>
        <v>28.32</v>
      </c>
      <c r="W49" s="162"/>
      <c r="X49" s="162" t="s">
        <v>124</v>
      </c>
      <c r="Y49" s="162" t="s">
        <v>125</v>
      </c>
      <c r="Z49" s="152"/>
      <c r="AA49" s="152"/>
      <c r="AB49" s="152"/>
      <c r="AC49" s="152"/>
      <c r="AD49" s="152"/>
      <c r="AE49" s="152"/>
      <c r="AF49" s="152"/>
      <c r="AG49" s="152" t="s">
        <v>126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2" x14ac:dyDescent="0.2">
      <c r="A50" s="159"/>
      <c r="B50" s="160"/>
      <c r="C50" s="190" t="s">
        <v>276</v>
      </c>
      <c r="D50" s="163"/>
      <c r="E50" s="164">
        <v>59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127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3">
        <v>18</v>
      </c>
      <c r="B51" s="174" t="s">
        <v>191</v>
      </c>
      <c r="C51" s="189" t="s">
        <v>192</v>
      </c>
      <c r="D51" s="175" t="s">
        <v>132</v>
      </c>
      <c r="E51" s="176">
        <v>13.3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2.2399999999999998E-3</v>
      </c>
      <c r="O51" s="176">
        <f>ROUND(E51*N51,2)</f>
        <v>0.03</v>
      </c>
      <c r="P51" s="176">
        <v>0</v>
      </c>
      <c r="Q51" s="176">
        <f>ROUND(E51*P51,2)</f>
        <v>0</v>
      </c>
      <c r="R51" s="178"/>
      <c r="S51" s="178" t="s">
        <v>122</v>
      </c>
      <c r="T51" s="179" t="s">
        <v>123</v>
      </c>
      <c r="U51" s="162">
        <v>0.13</v>
      </c>
      <c r="V51" s="162">
        <f>ROUND(E51*U51,2)</f>
        <v>1.73</v>
      </c>
      <c r="W51" s="162"/>
      <c r="X51" s="162" t="s">
        <v>124</v>
      </c>
      <c r="Y51" s="162" t="s">
        <v>125</v>
      </c>
      <c r="Z51" s="152"/>
      <c r="AA51" s="152"/>
      <c r="AB51" s="152"/>
      <c r="AC51" s="152"/>
      <c r="AD51" s="152"/>
      <c r="AE51" s="152"/>
      <c r="AF51" s="152"/>
      <c r="AG51" s="152" t="s">
        <v>126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251" t="s">
        <v>193</v>
      </c>
      <c r="D52" s="252"/>
      <c r="E52" s="252"/>
      <c r="F52" s="252"/>
      <c r="G52" s="25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157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80" t="str">
        <f>C52</f>
        <v>Včetně odstranění zvětralé asfaltové zálivky, vyčištění spár, zalití spár asfaltovou zálivkou, nátěru asfaltovým lakem a posyp drtí.</v>
      </c>
      <c r="BB52" s="152"/>
      <c r="BC52" s="152"/>
      <c r="BD52" s="152"/>
      <c r="BE52" s="152"/>
      <c r="BF52" s="152"/>
      <c r="BG52" s="152"/>
      <c r="BH52" s="152"/>
    </row>
    <row r="53" spans="1:60" outlineLevel="2" x14ac:dyDescent="0.2">
      <c r="A53" s="159"/>
      <c r="B53" s="160"/>
      <c r="C53" s="190" t="s">
        <v>277</v>
      </c>
      <c r="D53" s="163"/>
      <c r="E53" s="164">
        <v>13.3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127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3">
        <v>19</v>
      </c>
      <c r="B54" s="174" t="s">
        <v>218</v>
      </c>
      <c r="C54" s="189" t="s">
        <v>219</v>
      </c>
      <c r="D54" s="175" t="s">
        <v>161</v>
      </c>
      <c r="E54" s="176">
        <v>1.8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0.17244999999999999</v>
      </c>
      <c r="O54" s="176">
        <f>ROUND(E54*N54,2)</f>
        <v>0.31</v>
      </c>
      <c r="P54" s="176">
        <v>0</v>
      </c>
      <c r="Q54" s="176">
        <f>ROUND(E54*P54,2)</f>
        <v>0</v>
      </c>
      <c r="R54" s="178"/>
      <c r="S54" s="178" t="s">
        <v>122</v>
      </c>
      <c r="T54" s="179" t="s">
        <v>123</v>
      </c>
      <c r="U54" s="162">
        <v>0</v>
      </c>
      <c r="V54" s="162">
        <f>ROUND(E54*U54,2)</f>
        <v>0</v>
      </c>
      <c r="W54" s="162"/>
      <c r="X54" s="162" t="s">
        <v>178</v>
      </c>
      <c r="Y54" s="162" t="s">
        <v>125</v>
      </c>
      <c r="Z54" s="152"/>
      <c r="AA54" s="152"/>
      <c r="AB54" s="152"/>
      <c r="AC54" s="152"/>
      <c r="AD54" s="152"/>
      <c r="AE54" s="152"/>
      <c r="AF54" s="152"/>
      <c r="AG54" s="152" t="s">
        <v>179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0" t="s">
        <v>278</v>
      </c>
      <c r="D55" s="163"/>
      <c r="E55" s="164">
        <v>1.8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127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3">
        <v>20</v>
      </c>
      <c r="B56" s="174" t="s">
        <v>221</v>
      </c>
      <c r="C56" s="189" t="s">
        <v>222</v>
      </c>
      <c r="D56" s="175" t="s">
        <v>161</v>
      </c>
      <c r="E56" s="176">
        <v>57.2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0.17244999999999999</v>
      </c>
      <c r="O56" s="176">
        <f>ROUND(E56*N56,2)</f>
        <v>9.86</v>
      </c>
      <c r="P56" s="176">
        <v>0</v>
      </c>
      <c r="Q56" s="176">
        <f>ROUND(E56*P56,2)</f>
        <v>0</v>
      </c>
      <c r="R56" s="178"/>
      <c r="S56" s="178" t="s">
        <v>122</v>
      </c>
      <c r="T56" s="179" t="s">
        <v>123</v>
      </c>
      <c r="U56" s="162">
        <v>0</v>
      </c>
      <c r="V56" s="162">
        <f>ROUND(E56*U56,2)</f>
        <v>0</v>
      </c>
      <c r="W56" s="162"/>
      <c r="X56" s="162" t="s">
        <v>178</v>
      </c>
      <c r="Y56" s="162" t="s">
        <v>125</v>
      </c>
      <c r="Z56" s="152"/>
      <c r="AA56" s="152"/>
      <c r="AB56" s="152"/>
      <c r="AC56" s="152"/>
      <c r="AD56" s="152"/>
      <c r="AE56" s="152"/>
      <c r="AF56" s="152"/>
      <c r="AG56" s="152" t="s">
        <v>179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190" t="s">
        <v>279</v>
      </c>
      <c r="D57" s="163"/>
      <c r="E57" s="164">
        <v>57.2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127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x14ac:dyDescent="0.2">
      <c r="A58" s="166" t="s">
        <v>117</v>
      </c>
      <c r="B58" s="167" t="s">
        <v>77</v>
      </c>
      <c r="C58" s="188" t="s">
        <v>78</v>
      </c>
      <c r="D58" s="168"/>
      <c r="E58" s="169"/>
      <c r="F58" s="170"/>
      <c r="G58" s="170">
        <f>SUMIF(AG59:AG62,"&lt;&gt;NOR",G59:G62)</f>
        <v>0</v>
      </c>
      <c r="H58" s="170"/>
      <c r="I58" s="170">
        <f>SUM(I59:I62)</f>
        <v>0</v>
      </c>
      <c r="J58" s="170"/>
      <c r="K58" s="170">
        <f>SUM(K59:K62)</f>
        <v>0</v>
      </c>
      <c r="L58" s="170"/>
      <c r="M58" s="170">
        <f>SUM(M59:M62)</f>
        <v>0</v>
      </c>
      <c r="N58" s="169"/>
      <c r="O58" s="169">
        <f>SUM(O59:O62)</f>
        <v>9.69</v>
      </c>
      <c r="P58" s="169"/>
      <c r="Q58" s="169">
        <f>SUM(Q59:Q62)</f>
        <v>0</v>
      </c>
      <c r="R58" s="170"/>
      <c r="S58" s="170"/>
      <c r="T58" s="171"/>
      <c r="U58" s="165"/>
      <c r="V58" s="165">
        <f>SUM(V59:V62)</f>
        <v>9.69</v>
      </c>
      <c r="W58" s="165"/>
      <c r="X58" s="165"/>
      <c r="Y58" s="165"/>
      <c r="AG58" t="s">
        <v>118</v>
      </c>
    </row>
    <row r="59" spans="1:60" ht="33.75" outlineLevel="1" x14ac:dyDescent="0.2">
      <c r="A59" s="173">
        <v>21</v>
      </c>
      <c r="B59" s="174" t="s">
        <v>199</v>
      </c>
      <c r="C59" s="189" t="s">
        <v>200</v>
      </c>
      <c r="D59" s="175" t="s">
        <v>132</v>
      </c>
      <c r="E59" s="176">
        <v>35.9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0.26980999999999999</v>
      </c>
      <c r="O59" s="176">
        <f>ROUND(E59*N59,2)</f>
        <v>9.69</v>
      </c>
      <c r="P59" s="176">
        <v>0</v>
      </c>
      <c r="Q59" s="176">
        <f>ROUND(E59*P59,2)</f>
        <v>0</v>
      </c>
      <c r="R59" s="178"/>
      <c r="S59" s="178" t="s">
        <v>122</v>
      </c>
      <c r="T59" s="179" t="s">
        <v>123</v>
      </c>
      <c r="U59" s="162">
        <v>0.27</v>
      </c>
      <c r="V59" s="162">
        <f>ROUND(E59*U59,2)</f>
        <v>9.69</v>
      </c>
      <c r="W59" s="162"/>
      <c r="X59" s="162" t="s">
        <v>124</v>
      </c>
      <c r="Y59" s="162" t="s">
        <v>125</v>
      </c>
      <c r="Z59" s="152"/>
      <c r="AA59" s="152"/>
      <c r="AB59" s="152"/>
      <c r="AC59" s="152"/>
      <c r="AD59" s="152"/>
      <c r="AE59" s="152"/>
      <c r="AF59" s="152"/>
      <c r="AG59" s="152" t="s">
        <v>126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251" t="s">
        <v>201</v>
      </c>
      <c r="D60" s="252"/>
      <c r="E60" s="252"/>
      <c r="F60" s="252"/>
      <c r="G60" s="25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157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0" t="s">
        <v>280</v>
      </c>
      <c r="D61" s="163"/>
      <c r="E61" s="164">
        <v>22.6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127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3" x14ac:dyDescent="0.2">
      <c r="A62" s="159"/>
      <c r="B62" s="160"/>
      <c r="C62" s="190" t="s">
        <v>281</v>
      </c>
      <c r="D62" s="163"/>
      <c r="E62" s="164">
        <v>13.3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127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6" t="s">
        <v>117</v>
      </c>
      <c r="B63" s="167" t="s">
        <v>79</v>
      </c>
      <c r="C63" s="188" t="s">
        <v>80</v>
      </c>
      <c r="D63" s="168"/>
      <c r="E63" s="169"/>
      <c r="F63" s="170"/>
      <c r="G63" s="170">
        <f>SUMIF(AG64:AG64,"&lt;&gt;NOR",G64:G64)</f>
        <v>0</v>
      </c>
      <c r="H63" s="170"/>
      <c r="I63" s="170">
        <f>SUM(I64:I64)</f>
        <v>0</v>
      </c>
      <c r="J63" s="170"/>
      <c r="K63" s="170">
        <f>SUM(K64:K64)</f>
        <v>0</v>
      </c>
      <c r="L63" s="170"/>
      <c r="M63" s="170">
        <f>SUM(M64:M64)</f>
        <v>0</v>
      </c>
      <c r="N63" s="169"/>
      <c r="O63" s="169">
        <f>SUM(O64:O64)</f>
        <v>0</v>
      </c>
      <c r="P63" s="169"/>
      <c r="Q63" s="169">
        <f>SUM(Q64:Q64)</f>
        <v>0</v>
      </c>
      <c r="R63" s="170"/>
      <c r="S63" s="170"/>
      <c r="T63" s="171"/>
      <c r="U63" s="165"/>
      <c r="V63" s="165">
        <f>SUM(V64:V64)</f>
        <v>57.71</v>
      </c>
      <c r="W63" s="165"/>
      <c r="X63" s="165"/>
      <c r="Y63" s="165"/>
      <c r="AG63" t="s">
        <v>118</v>
      </c>
    </row>
    <row r="64" spans="1:60" outlineLevel="1" x14ac:dyDescent="0.2">
      <c r="A64" s="181">
        <v>22</v>
      </c>
      <c r="B64" s="182" t="s">
        <v>204</v>
      </c>
      <c r="C64" s="191" t="s">
        <v>205</v>
      </c>
      <c r="D64" s="183" t="s">
        <v>165</v>
      </c>
      <c r="E64" s="184">
        <v>147.97004999999999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122</v>
      </c>
      <c r="T64" s="187" t="s">
        <v>123</v>
      </c>
      <c r="U64" s="162">
        <v>0.39</v>
      </c>
      <c r="V64" s="162">
        <f>ROUND(E64*U64,2)</f>
        <v>57.71</v>
      </c>
      <c r="W64" s="162"/>
      <c r="X64" s="162" t="s">
        <v>124</v>
      </c>
      <c r="Y64" s="162" t="s">
        <v>125</v>
      </c>
      <c r="Z64" s="152"/>
      <c r="AA64" s="152"/>
      <c r="AB64" s="152"/>
      <c r="AC64" s="152"/>
      <c r="AD64" s="152"/>
      <c r="AE64" s="152"/>
      <c r="AF64" s="152"/>
      <c r="AG64" s="152" t="s">
        <v>206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6" t="s">
        <v>117</v>
      </c>
      <c r="B65" s="167" t="s">
        <v>83</v>
      </c>
      <c r="C65" s="188" t="s">
        <v>84</v>
      </c>
      <c r="D65" s="168"/>
      <c r="E65" s="169"/>
      <c r="F65" s="170"/>
      <c r="G65" s="170">
        <f>SUMIF(AG66:AG71,"&lt;&gt;NOR",G66:G71)</f>
        <v>0</v>
      </c>
      <c r="H65" s="170"/>
      <c r="I65" s="170">
        <f>SUM(I66:I71)</f>
        <v>0</v>
      </c>
      <c r="J65" s="170"/>
      <c r="K65" s="170">
        <f>SUM(K66:K71)</f>
        <v>0</v>
      </c>
      <c r="L65" s="170"/>
      <c r="M65" s="170">
        <f>SUM(M66:M71)</f>
        <v>0</v>
      </c>
      <c r="N65" s="169"/>
      <c r="O65" s="169">
        <f>SUM(O66:O71)</f>
        <v>0</v>
      </c>
      <c r="P65" s="169"/>
      <c r="Q65" s="169">
        <f>SUM(Q66:Q71)</f>
        <v>0</v>
      </c>
      <c r="R65" s="170"/>
      <c r="S65" s="170"/>
      <c r="T65" s="171"/>
      <c r="U65" s="165"/>
      <c r="V65" s="165">
        <f>SUM(V66:V71)</f>
        <v>11.65</v>
      </c>
      <c r="W65" s="165"/>
      <c r="X65" s="165"/>
      <c r="Y65" s="165"/>
      <c r="AG65" t="s">
        <v>118</v>
      </c>
    </row>
    <row r="66" spans="1:60" outlineLevel="1" x14ac:dyDescent="0.2">
      <c r="A66" s="173">
        <v>23</v>
      </c>
      <c r="B66" s="174" t="s">
        <v>209</v>
      </c>
      <c r="C66" s="189" t="s">
        <v>210</v>
      </c>
      <c r="D66" s="175" t="s">
        <v>161</v>
      </c>
      <c r="E66" s="176">
        <v>64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122</v>
      </c>
      <c r="T66" s="179" t="s">
        <v>123</v>
      </c>
      <c r="U66" s="162">
        <v>0.14000000000000001</v>
      </c>
      <c r="V66" s="162">
        <f>ROUND(E66*U66,2)</f>
        <v>8.9600000000000009</v>
      </c>
      <c r="W66" s="162"/>
      <c r="X66" s="162" t="s">
        <v>124</v>
      </c>
      <c r="Y66" s="162" t="s">
        <v>125</v>
      </c>
      <c r="Z66" s="152"/>
      <c r="AA66" s="152"/>
      <c r="AB66" s="152"/>
      <c r="AC66" s="152"/>
      <c r="AD66" s="152"/>
      <c r="AE66" s="152"/>
      <c r="AF66" s="152"/>
      <c r="AG66" s="152" t="s">
        <v>126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0" t="s">
        <v>282</v>
      </c>
      <c r="D67" s="163"/>
      <c r="E67" s="164">
        <v>64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127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73">
        <v>24</v>
      </c>
      <c r="B68" s="174" t="s">
        <v>212</v>
      </c>
      <c r="C68" s="189" t="s">
        <v>213</v>
      </c>
      <c r="D68" s="175" t="s">
        <v>132</v>
      </c>
      <c r="E68" s="176">
        <v>13.3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122</v>
      </c>
      <c r="T68" s="179" t="s">
        <v>123</v>
      </c>
      <c r="U68" s="162">
        <v>0.15</v>
      </c>
      <c r="V68" s="162">
        <f>ROUND(E68*U68,2)</f>
        <v>2</v>
      </c>
      <c r="W68" s="162"/>
      <c r="X68" s="162" t="s">
        <v>124</v>
      </c>
      <c r="Y68" s="162" t="s">
        <v>125</v>
      </c>
      <c r="Z68" s="152"/>
      <c r="AA68" s="152"/>
      <c r="AB68" s="152"/>
      <c r="AC68" s="152"/>
      <c r="AD68" s="152"/>
      <c r="AE68" s="152"/>
      <c r="AF68" s="152"/>
      <c r="AG68" s="152" t="s">
        <v>126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2" x14ac:dyDescent="0.2">
      <c r="A69" s="159"/>
      <c r="B69" s="160"/>
      <c r="C69" s="190" t="s">
        <v>283</v>
      </c>
      <c r="D69" s="163"/>
      <c r="E69" s="164">
        <v>13.3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127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3">
        <v>25</v>
      </c>
      <c r="B70" s="174" t="s">
        <v>215</v>
      </c>
      <c r="C70" s="189" t="s">
        <v>216</v>
      </c>
      <c r="D70" s="175" t="s">
        <v>161</v>
      </c>
      <c r="E70" s="176">
        <v>11.5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122</v>
      </c>
      <c r="T70" s="179" t="s">
        <v>123</v>
      </c>
      <c r="U70" s="162">
        <v>0.06</v>
      </c>
      <c r="V70" s="162">
        <f>ROUND(E70*U70,2)</f>
        <v>0.69</v>
      </c>
      <c r="W70" s="162"/>
      <c r="X70" s="162" t="s">
        <v>124</v>
      </c>
      <c r="Y70" s="162" t="s">
        <v>125</v>
      </c>
      <c r="Z70" s="152"/>
      <c r="AA70" s="152"/>
      <c r="AB70" s="152"/>
      <c r="AC70" s="152"/>
      <c r="AD70" s="152"/>
      <c r="AE70" s="152"/>
      <c r="AF70" s="152"/>
      <c r="AG70" s="152" t="s">
        <v>126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0" t="s">
        <v>284</v>
      </c>
      <c r="D71" s="163"/>
      <c r="E71" s="164">
        <v>11.5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127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66" t="s">
        <v>117</v>
      </c>
      <c r="B72" s="167" t="s">
        <v>85</v>
      </c>
      <c r="C72" s="188" t="s">
        <v>86</v>
      </c>
      <c r="D72" s="168"/>
      <c r="E72" s="169"/>
      <c r="F72" s="170"/>
      <c r="G72" s="170">
        <f>SUMIF(AG73:AG77,"&lt;&gt;NOR",G73:G77)</f>
        <v>0</v>
      </c>
      <c r="H72" s="170"/>
      <c r="I72" s="170">
        <f>SUM(I73:I77)</f>
        <v>0</v>
      </c>
      <c r="J72" s="170"/>
      <c r="K72" s="170">
        <f>SUM(K73:K77)</f>
        <v>0</v>
      </c>
      <c r="L72" s="170"/>
      <c r="M72" s="170">
        <f>SUM(M73:M77)</f>
        <v>0</v>
      </c>
      <c r="N72" s="169"/>
      <c r="O72" s="169">
        <f>SUM(O73:O77)</f>
        <v>0</v>
      </c>
      <c r="P72" s="169"/>
      <c r="Q72" s="169">
        <f>SUM(Q73:Q77)</f>
        <v>0</v>
      </c>
      <c r="R72" s="170"/>
      <c r="S72" s="170"/>
      <c r="T72" s="171"/>
      <c r="U72" s="165"/>
      <c r="V72" s="165">
        <f>SUM(V73:V77)</f>
        <v>1.48</v>
      </c>
      <c r="W72" s="165"/>
      <c r="X72" s="165"/>
      <c r="Y72" s="165"/>
      <c r="AG72" t="s">
        <v>118</v>
      </c>
    </row>
    <row r="73" spans="1:60" ht="22.5" outlineLevel="1" x14ac:dyDescent="0.2">
      <c r="A73" s="181">
        <v>26</v>
      </c>
      <c r="B73" s="182" t="s">
        <v>224</v>
      </c>
      <c r="C73" s="191" t="s">
        <v>225</v>
      </c>
      <c r="D73" s="183" t="s">
        <v>165</v>
      </c>
      <c r="E73" s="184">
        <v>1.08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122</v>
      </c>
      <c r="T73" s="187" t="s">
        <v>123</v>
      </c>
      <c r="U73" s="162">
        <v>0.68799999999999994</v>
      </c>
      <c r="V73" s="162">
        <f>ROUND(E73*U73,2)</f>
        <v>0.74</v>
      </c>
      <c r="W73" s="162"/>
      <c r="X73" s="162" t="s">
        <v>124</v>
      </c>
      <c r="Y73" s="162" t="s">
        <v>125</v>
      </c>
      <c r="Z73" s="152"/>
      <c r="AA73" s="152"/>
      <c r="AB73" s="152"/>
      <c r="AC73" s="152"/>
      <c r="AD73" s="152"/>
      <c r="AE73" s="152"/>
      <c r="AF73" s="152"/>
      <c r="AG73" s="152" t="s">
        <v>226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3">
        <v>27</v>
      </c>
      <c r="B74" s="174" t="s">
        <v>227</v>
      </c>
      <c r="C74" s="189" t="s">
        <v>228</v>
      </c>
      <c r="D74" s="175" t="s">
        <v>165</v>
      </c>
      <c r="E74" s="176">
        <v>3.24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122</v>
      </c>
      <c r="T74" s="179" t="s">
        <v>123</v>
      </c>
      <c r="U74" s="162">
        <v>0</v>
      </c>
      <c r="V74" s="162">
        <f>ROUND(E74*U74,2)</f>
        <v>0</v>
      </c>
      <c r="W74" s="162"/>
      <c r="X74" s="162" t="s">
        <v>124</v>
      </c>
      <c r="Y74" s="162" t="s">
        <v>125</v>
      </c>
      <c r="Z74" s="152"/>
      <c r="AA74" s="152"/>
      <c r="AB74" s="152"/>
      <c r="AC74" s="152"/>
      <c r="AD74" s="152"/>
      <c r="AE74" s="152"/>
      <c r="AF74" s="152"/>
      <c r="AG74" s="152" t="s">
        <v>226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">
      <c r="A75" s="159"/>
      <c r="B75" s="160"/>
      <c r="C75" s="251" t="s">
        <v>229</v>
      </c>
      <c r="D75" s="252"/>
      <c r="E75" s="252"/>
      <c r="F75" s="252"/>
      <c r="G75" s="25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157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1">
        <v>28</v>
      </c>
      <c r="B76" s="182" t="s">
        <v>230</v>
      </c>
      <c r="C76" s="191" t="s">
        <v>231</v>
      </c>
      <c r="D76" s="183" t="s">
        <v>165</v>
      </c>
      <c r="E76" s="184">
        <v>1.08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21</v>
      </c>
      <c r="M76" s="186">
        <f>G76*(1+L76/100)</f>
        <v>0</v>
      </c>
      <c r="N76" s="184">
        <v>0</v>
      </c>
      <c r="O76" s="184">
        <f>ROUND(E76*N76,2)</f>
        <v>0</v>
      </c>
      <c r="P76" s="184">
        <v>0</v>
      </c>
      <c r="Q76" s="184">
        <f>ROUND(E76*P76,2)</f>
        <v>0</v>
      </c>
      <c r="R76" s="186"/>
      <c r="S76" s="186" t="s">
        <v>122</v>
      </c>
      <c r="T76" s="187" t="s">
        <v>123</v>
      </c>
      <c r="U76" s="162">
        <v>0.68799999999999994</v>
      </c>
      <c r="V76" s="162">
        <f>ROUND(E76*U76,2)</f>
        <v>0.74</v>
      </c>
      <c r="W76" s="162"/>
      <c r="X76" s="162" t="s">
        <v>124</v>
      </c>
      <c r="Y76" s="162" t="s">
        <v>125</v>
      </c>
      <c r="Z76" s="152"/>
      <c r="AA76" s="152"/>
      <c r="AB76" s="152"/>
      <c r="AC76" s="152"/>
      <c r="AD76" s="152"/>
      <c r="AE76" s="152"/>
      <c r="AF76" s="152"/>
      <c r="AG76" s="152" t="s">
        <v>226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3">
        <v>29</v>
      </c>
      <c r="B77" s="174" t="s">
        <v>232</v>
      </c>
      <c r="C77" s="189" t="s">
        <v>233</v>
      </c>
      <c r="D77" s="175" t="s">
        <v>165</v>
      </c>
      <c r="E77" s="176">
        <v>1.08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122</v>
      </c>
      <c r="T77" s="179" t="s">
        <v>123</v>
      </c>
      <c r="U77" s="162">
        <v>0</v>
      </c>
      <c r="V77" s="162">
        <f>ROUND(E77*U77,2)</f>
        <v>0</v>
      </c>
      <c r="W77" s="162"/>
      <c r="X77" s="162" t="s">
        <v>124</v>
      </c>
      <c r="Y77" s="162" t="s">
        <v>125</v>
      </c>
      <c r="Z77" s="152"/>
      <c r="AA77" s="152"/>
      <c r="AB77" s="152"/>
      <c r="AC77" s="152"/>
      <c r="AD77" s="152"/>
      <c r="AE77" s="152"/>
      <c r="AF77" s="152"/>
      <c r="AG77" s="152" t="s">
        <v>226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3"/>
      <c r="B78" s="4"/>
      <c r="C78" s="19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15</v>
      </c>
      <c r="AF78">
        <v>21</v>
      </c>
      <c r="AG78" t="s">
        <v>103</v>
      </c>
    </row>
    <row r="79" spans="1:60" x14ac:dyDescent="0.2">
      <c r="A79" s="155"/>
      <c r="B79" s="156" t="s">
        <v>29</v>
      </c>
      <c r="C79" s="193"/>
      <c r="D79" s="157"/>
      <c r="E79" s="158"/>
      <c r="F79" s="158"/>
      <c r="G79" s="172">
        <f>G8+G33+G42+G58+G63+G65+G72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234</v>
      </c>
    </row>
    <row r="80" spans="1:60" x14ac:dyDescent="0.2">
      <c r="C80" s="194"/>
      <c r="D80" s="10"/>
      <c r="AG80" t="s">
        <v>235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G2jX3XKyIwB4XhIgM7hs6T9Y0fFEEfT9AY1qxkDzp9CSvV7+AkBMP2OfbFzmZysi6mmOLbfeZ/0d/PiJM2rYA==" saltValue="l6yyWtbTk5BY6eqBLNLQUg==" spinCount="100000" sheet="1" formatRows="0"/>
  <mergeCells count="8">
    <mergeCell ref="C60:G60"/>
    <mergeCell ref="C75:G75"/>
    <mergeCell ref="A1:G1"/>
    <mergeCell ref="C2:G2"/>
    <mergeCell ref="C3:G3"/>
    <mergeCell ref="C4:G4"/>
    <mergeCell ref="C27:G27"/>
    <mergeCell ref="C52:G5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90</v>
      </c>
      <c r="B1" s="253"/>
      <c r="C1" s="253"/>
      <c r="D1" s="253"/>
      <c r="E1" s="253"/>
      <c r="F1" s="253"/>
      <c r="G1" s="253"/>
      <c r="AG1" t="s">
        <v>91</v>
      </c>
    </row>
    <row r="2" spans="1:60" ht="25.15" customHeight="1" x14ac:dyDescent="0.2">
      <c r="A2" s="144" t="s">
        <v>7</v>
      </c>
      <c r="B2" s="49" t="s">
        <v>43</v>
      </c>
      <c r="C2" s="254" t="s">
        <v>44</v>
      </c>
      <c r="D2" s="255"/>
      <c r="E2" s="255"/>
      <c r="F2" s="255"/>
      <c r="G2" s="256"/>
      <c r="AG2" t="s">
        <v>92</v>
      </c>
    </row>
    <row r="3" spans="1:60" ht="25.15" customHeight="1" x14ac:dyDescent="0.2">
      <c r="A3" s="144" t="s">
        <v>8</v>
      </c>
      <c r="B3" s="49" t="s">
        <v>53</v>
      </c>
      <c r="C3" s="254" t="s">
        <v>54</v>
      </c>
      <c r="D3" s="255"/>
      <c r="E3" s="255"/>
      <c r="F3" s="255"/>
      <c r="G3" s="256"/>
      <c r="AC3" s="125" t="s">
        <v>92</v>
      </c>
      <c r="AG3" t="s">
        <v>93</v>
      </c>
    </row>
    <row r="4" spans="1:60" ht="25.15" customHeight="1" x14ac:dyDescent="0.2">
      <c r="A4" s="145" t="s">
        <v>9</v>
      </c>
      <c r="B4" s="146" t="s">
        <v>53</v>
      </c>
      <c r="C4" s="257" t="s">
        <v>54</v>
      </c>
      <c r="D4" s="258"/>
      <c r="E4" s="258"/>
      <c r="F4" s="258"/>
      <c r="G4" s="259"/>
      <c r="AG4" t="s">
        <v>94</v>
      </c>
    </row>
    <row r="5" spans="1:60" x14ac:dyDescent="0.2">
      <c r="D5" s="10"/>
    </row>
    <row r="6" spans="1:60" ht="38.25" x14ac:dyDescent="0.2">
      <c r="A6" s="148" t="s">
        <v>95</v>
      </c>
      <c r="B6" s="150" t="s">
        <v>96</v>
      </c>
      <c r="C6" s="150" t="s">
        <v>97</v>
      </c>
      <c r="D6" s="149" t="s">
        <v>98</v>
      </c>
      <c r="E6" s="148" t="s">
        <v>99</v>
      </c>
      <c r="F6" s="147" t="s">
        <v>100</v>
      </c>
      <c r="G6" s="148" t="s">
        <v>29</v>
      </c>
      <c r="H6" s="151" t="s">
        <v>30</v>
      </c>
      <c r="I6" s="151" t="s">
        <v>101</v>
      </c>
      <c r="J6" s="151" t="s">
        <v>31</v>
      </c>
      <c r="K6" s="151" t="s">
        <v>102</v>
      </c>
      <c r="L6" s="151" t="s">
        <v>103</v>
      </c>
      <c r="M6" s="151" t="s">
        <v>104</v>
      </c>
      <c r="N6" s="151" t="s">
        <v>105</v>
      </c>
      <c r="O6" s="151" t="s">
        <v>106</v>
      </c>
      <c r="P6" s="151" t="s">
        <v>107</v>
      </c>
      <c r="Q6" s="151" t="s">
        <v>108</v>
      </c>
      <c r="R6" s="151" t="s">
        <v>109</v>
      </c>
      <c r="S6" s="151" t="s">
        <v>110</v>
      </c>
      <c r="T6" s="151" t="s">
        <v>111</v>
      </c>
      <c r="U6" s="151" t="s">
        <v>112</v>
      </c>
      <c r="V6" s="151" t="s">
        <v>113</v>
      </c>
      <c r="W6" s="151" t="s">
        <v>114</v>
      </c>
      <c r="X6" s="151" t="s">
        <v>115</v>
      </c>
      <c r="Y6" s="151" t="s">
        <v>116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117</v>
      </c>
      <c r="B8" s="167" t="s">
        <v>71</v>
      </c>
      <c r="C8" s="188" t="s">
        <v>72</v>
      </c>
      <c r="D8" s="168"/>
      <c r="E8" s="169"/>
      <c r="F8" s="170"/>
      <c r="G8" s="170">
        <f>SUMIF(AG9:AG36,"&lt;&gt;NOR",G9:G36)</f>
        <v>0</v>
      </c>
      <c r="H8" s="170"/>
      <c r="I8" s="170">
        <f>SUM(I9:I36)</f>
        <v>0</v>
      </c>
      <c r="J8" s="170"/>
      <c r="K8" s="170">
        <f>SUM(K9:K36)</f>
        <v>0</v>
      </c>
      <c r="L8" s="170"/>
      <c r="M8" s="170">
        <f>SUM(M9:M36)</f>
        <v>0</v>
      </c>
      <c r="N8" s="169"/>
      <c r="O8" s="169">
        <f>SUM(O9:O36)</f>
        <v>0</v>
      </c>
      <c r="P8" s="169"/>
      <c r="Q8" s="169">
        <f>SUM(Q9:Q36)</f>
        <v>10.8</v>
      </c>
      <c r="R8" s="170"/>
      <c r="S8" s="170"/>
      <c r="T8" s="171"/>
      <c r="U8" s="165"/>
      <c r="V8" s="165">
        <f>SUM(V9:V36)</f>
        <v>97.59</v>
      </c>
      <c r="W8" s="165"/>
      <c r="X8" s="165"/>
      <c r="Y8" s="165"/>
      <c r="AG8" t="s">
        <v>118</v>
      </c>
    </row>
    <row r="9" spans="1:60" ht="22.5" outlineLevel="1" x14ac:dyDescent="0.2">
      <c r="A9" s="173">
        <v>1</v>
      </c>
      <c r="B9" s="174" t="s">
        <v>285</v>
      </c>
      <c r="C9" s="189" t="s">
        <v>286</v>
      </c>
      <c r="D9" s="175" t="s">
        <v>121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122</v>
      </c>
      <c r="T9" s="179" t="s">
        <v>123</v>
      </c>
      <c r="U9" s="162">
        <v>0.28000000000000003</v>
      </c>
      <c r="V9" s="162">
        <f>ROUND(E9*U9,2)</f>
        <v>0.28000000000000003</v>
      </c>
      <c r="W9" s="162"/>
      <c r="X9" s="162" t="s">
        <v>124</v>
      </c>
      <c r="Y9" s="162" t="s">
        <v>125</v>
      </c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0" t="s">
        <v>71</v>
      </c>
      <c r="D10" s="163"/>
      <c r="E10" s="164">
        <v>1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127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287</v>
      </c>
      <c r="C11" s="189" t="s">
        <v>288</v>
      </c>
      <c r="D11" s="175" t="s">
        <v>121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122</v>
      </c>
      <c r="T11" s="179" t="s">
        <v>123</v>
      </c>
      <c r="U11" s="162">
        <v>0.88</v>
      </c>
      <c r="V11" s="162">
        <f>ROUND(E11*U11,2)</f>
        <v>0.88</v>
      </c>
      <c r="W11" s="162"/>
      <c r="X11" s="162" t="s">
        <v>124</v>
      </c>
      <c r="Y11" s="162" t="s">
        <v>125</v>
      </c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">
      <c r="A12" s="159"/>
      <c r="B12" s="160"/>
      <c r="C12" s="190" t="s">
        <v>71</v>
      </c>
      <c r="D12" s="163"/>
      <c r="E12" s="164">
        <v>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127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3">
        <v>3</v>
      </c>
      <c r="B13" s="174" t="s">
        <v>130</v>
      </c>
      <c r="C13" s="189" t="s">
        <v>131</v>
      </c>
      <c r="D13" s="175" t="s">
        <v>132</v>
      </c>
      <c r="E13" s="176">
        <v>40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0.27</v>
      </c>
      <c r="Q13" s="176">
        <f>ROUND(E13*P13,2)</f>
        <v>10.8</v>
      </c>
      <c r="R13" s="178"/>
      <c r="S13" s="178" t="s">
        <v>122</v>
      </c>
      <c r="T13" s="179" t="s">
        <v>123</v>
      </c>
      <c r="U13" s="162">
        <v>0.12</v>
      </c>
      <c r="V13" s="162">
        <f>ROUND(E13*U13,2)</f>
        <v>4.8</v>
      </c>
      <c r="W13" s="162"/>
      <c r="X13" s="162" t="s">
        <v>124</v>
      </c>
      <c r="Y13" s="162" t="s">
        <v>125</v>
      </c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0" t="s">
        <v>289</v>
      </c>
      <c r="D14" s="163"/>
      <c r="E14" s="164">
        <v>40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127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73">
        <v>4</v>
      </c>
      <c r="B15" s="174" t="s">
        <v>134</v>
      </c>
      <c r="C15" s="189" t="s">
        <v>135</v>
      </c>
      <c r="D15" s="175" t="s">
        <v>136</v>
      </c>
      <c r="E15" s="176">
        <v>91.921999999999997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122</v>
      </c>
      <c r="T15" s="179" t="s">
        <v>123</v>
      </c>
      <c r="U15" s="162">
        <v>0.12</v>
      </c>
      <c r="V15" s="162">
        <f>ROUND(E15*U15,2)</f>
        <v>11.03</v>
      </c>
      <c r="W15" s="162"/>
      <c r="X15" s="162" t="s">
        <v>124</v>
      </c>
      <c r="Y15" s="162" t="s">
        <v>125</v>
      </c>
      <c r="Z15" s="152"/>
      <c r="AA15" s="152"/>
      <c r="AB15" s="152"/>
      <c r="AC15" s="152"/>
      <c r="AD15" s="152"/>
      <c r="AE15" s="152"/>
      <c r="AF15" s="152"/>
      <c r="AG15" s="152" t="s">
        <v>126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0" t="s">
        <v>290</v>
      </c>
      <c r="D16" s="163"/>
      <c r="E16" s="164">
        <v>58.29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127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 x14ac:dyDescent="0.2">
      <c r="A17" s="159"/>
      <c r="B17" s="160"/>
      <c r="C17" s="190" t="s">
        <v>291</v>
      </c>
      <c r="D17" s="163"/>
      <c r="E17" s="164">
        <v>33.630000000000003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127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3">
        <v>5</v>
      </c>
      <c r="B18" s="174" t="s">
        <v>139</v>
      </c>
      <c r="C18" s="189" t="s">
        <v>140</v>
      </c>
      <c r="D18" s="175" t="s">
        <v>136</v>
      </c>
      <c r="E18" s="176">
        <v>104.82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122</v>
      </c>
      <c r="T18" s="179" t="s">
        <v>123</v>
      </c>
      <c r="U18" s="162">
        <v>0.08</v>
      </c>
      <c r="V18" s="162">
        <f>ROUND(E18*U18,2)</f>
        <v>8.39</v>
      </c>
      <c r="W18" s="162"/>
      <c r="X18" s="162" t="s">
        <v>124</v>
      </c>
      <c r="Y18" s="162" t="s">
        <v>125</v>
      </c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0" t="s">
        <v>292</v>
      </c>
      <c r="D19" s="163"/>
      <c r="E19" s="164">
        <v>104.82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127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3">
        <v>6</v>
      </c>
      <c r="B20" s="174" t="s">
        <v>142</v>
      </c>
      <c r="C20" s="189" t="s">
        <v>143</v>
      </c>
      <c r="D20" s="175" t="s">
        <v>136</v>
      </c>
      <c r="E20" s="176">
        <v>12.9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122</v>
      </c>
      <c r="T20" s="179" t="s">
        <v>123</v>
      </c>
      <c r="U20" s="162">
        <v>0.37</v>
      </c>
      <c r="V20" s="162">
        <f>ROUND(E20*U20,2)</f>
        <v>4.7699999999999996</v>
      </c>
      <c r="W20" s="162"/>
      <c r="X20" s="162" t="s">
        <v>124</v>
      </c>
      <c r="Y20" s="162" t="s">
        <v>125</v>
      </c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0" t="s">
        <v>293</v>
      </c>
      <c r="D21" s="163"/>
      <c r="E21" s="164">
        <v>12.9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127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3">
        <v>7</v>
      </c>
      <c r="B22" s="174" t="s">
        <v>145</v>
      </c>
      <c r="C22" s="189" t="s">
        <v>146</v>
      </c>
      <c r="D22" s="175" t="s">
        <v>136</v>
      </c>
      <c r="E22" s="176">
        <v>188.24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122</v>
      </c>
      <c r="T22" s="179" t="s">
        <v>123</v>
      </c>
      <c r="U22" s="162">
        <v>0.01</v>
      </c>
      <c r="V22" s="162">
        <f>ROUND(E22*U22,2)</f>
        <v>1.88</v>
      </c>
      <c r="W22" s="162"/>
      <c r="X22" s="162" t="s">
        <v>124</v>
      </c>
      <c r="Y22" s="162" t="s">
        <v>125</v>
      </c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190" t="s">
        <v>294</v>
      </c>
      <c r="D23" s="163"/>
      <c r="E23" s="164">
        <v>95.18</v>
      </c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127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 x14ac:dyDescent="0.2">
      <c r="A24" s="159"/>
      <c r="B24" s="160"/>
      <c r="C24" s="190" t="s">
        <v>295</v>
      </c>
      <c r="D24" s="163"/>
      <c r="E24" s="164">
        <v>25.8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127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 x14ac:dyDescent="0.2">
      <c r="A25" s="159"/>
      <c r="B25" s="160"/>
      <c r="C25" s="190" t="s">
        <v>296</v>
      </c>
      <c r="D25" s="163"/>
      <c r="E25" s="164">
        <v>67.260000000000005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127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3">
        <v>8</v>
      </c>
      <c r="B26" s="174" t="s">
        <v>148</v>
      </c>
      <c r="C26" s="189" t="s">
        <v>149</v>
      </c>
      <c r="D26" s="175" t="s">
        <v>136</v>
      </c>
      <c r="E26" s="176">
        <v>94.12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122</v>
      </c>
      <c r="T26" s="179" t="s">
        <v>123</v>
      </c>
      <c r="U26" s="162">
        <v>0.65</v>
      </c>
      <c r="V26" s="162">
        <f>ROUND(E26*U26,2)</f>
        <v>61.18</v>
      </c>
      <c r="W26" s="162"/>
      <c r="X26" s="162" t="s">
        <v>124</v>
      </c>
      <c r="Y26" s="162" t="s">
        <v>125</v>
      </c>
      <c r="Z26" s="152"/>
      <c r="AA26" s="152"/>
      <c r="AB26" s="152"/>
      <c r="AC26" s="152"/>
      <c r="AD26" s="152"/>
      <c r="AE26" s="152"/>
      <c r="AF26" s="152"/>
      <c r="AG26" s="152" t="s">
        <v>126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190" t="s">
        <v>297</v>
      </c>
      <c r="D27" s="163"/>
      <c r="E27" s="164">
        <v>47.59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127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 x14ac:dyDescent="0.2">
      <c r="A28" s="159"/>
      <c r="B28" s="160"/>
      <c r="C28" s="190" t="s">
        <v>298</v>
      </c>
      <c r="D28" s="163"/>
      <c r="E28" s="164">
        <v>12.9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127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3" x14ac:dyDescent="0.2">
      <c r="A29" s="159"/>
      <c r="B29" s="160"/>
      <c r="C29" s="190" t="s">
        <v>299</v>
      </c>
      <c r="D29" s="163"/>
      <c r="E29" s="164">
        <v>33.630000000000003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127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73">
        <v>9</v>
      </c>
      <c r="B30" s="174" t="s">
        <v>154</v>
      </c>
      <c r="C30" s="189" t="s">
        <v>155</v>
      </c>
      <c r="D30" s="175" t="s">
        <v>136</v>
      </c>
      <c r="E30" s="176">
        <v>10.7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122</v>
      </c>
      <c r="T30" s="179" t="s">
        <v>123</v>
      </c>
      <c r="U30" s="162">
        <v>0.2</v>
      </c>
      <c r="V30" s="162">
        <f>ROUND(E30*U30,2)</f>
        <v>2.14</v>
      </c>
      <c r="W30" s="162"/>
      <c r="X30" s="162" t="s">
        <v>124</v>
      </c>
      <c r="Y30" s="162" t="s">
        <v>125</v>
      </c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251" t="s">
        <v>156</v>
      </c>
      <c r="D31" s="252"/>
      <c r="E31" s="252"/>
      <c r="F31" s="252"/>
      <c r="G31" s="25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157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0" t="s">
        <v>300</v>
      </c>
      <c r="D32" s="163"/>
      <c r="E32" s="164">
        <v>10.7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127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3">
        <v>10</v>
      </c>
      <c r="B33" s="174" t="s">
        <v>159</v>
      </c>
      <c r="C33" s="189" t="s">
        <v>160</v>
      </c>
      <c r="D33" s="175" t="s">
        <v>161</v>
      </c>
      <c r="E33" s="176">
        <v>112.1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122</v>
      </c>
      <c r="T33" s="179" t="s">
        <v>123</v>
      </c>
      <c r="U33" s="162">
        <v>0.02</v>
      </c>
      <c r="V33" s="162">
        <f>ROUND(E33*U33,2)</f>
        <v>2.2400000000000002</v>
      </c>
      <c r="W33" s="162"/>
      <c r="X33" s="162" t="s">
        <v>124</v>
      </c>
      <c r="Y33" s="162" t="s">
        <v>125</v>
      </c>
      <c r="Z33" s="152"/>
      <c r="AA33" s="152"/>
      <c r="AB33" s="152"/>
      <c r="AC33" s="152"/>
      <c r="AD33" s="152"/>
      <c r="AE33" s="152"/>
      <c r="AF33" s="152"/>
      <c r="AG33" s="152" t="s">
        <v>126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0" t="s">
        <v>301</v>
      </c>
      <c r="D34" s="163"/>
      <c r="E34" s="164">
        <v>112.1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127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3">
        <v>11</v>
      </c>
      <c r="B35" s="174" t="s">
        <v>163</v>
      </c>
      <c r="C35" s="189" t="s">
        <v>164</v>
      </c>
      <c r="D35" s="175" t="s">
        <v>165</v>
      </c>
      <c r="E35" s="176">
        <v>188.24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122</v>
      </c>
      <c r="T35" s="179" t="s">
        <v>123</v>
      </c>
      <c r="U35" s="162">
        <v>0</v>
      </c>
      <c r="V35" s="162">
        <f>ROUND(E35*U35,2)</f>
        <v>0</v>
      </c>
      <c r="W35" s="162"/>
      <c r="X35" s="162" t="s">
        <v>124</v>
      </c>
      <c r="Y35" s="162" t="s">
        <v>125</v>
      </c>
      <c r="Z35" s="152"/>
      <c r="AA35" s="152"/>
      <c r="AB35" s="152"/>
      <c r="AC35" s="152"/>
      <c r="AD35" s="152"/>
      <c r="AE35" s="152"/>
      <c r="AF35" s="152"/>
      <c r="AG35" s="152" t="s">
        <v>126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2" x14ac:dyDescent="0.2">
      <c r="A36" s="159"/>
      <c r="B36" s="160"/>
      <c r="C36" s="190" t="s">
        <v>302</v>
      </c>
      <c r="D36" s="163"/>
      <c r="E36" s="164">
        <v>188.24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127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6" t="s">
        <v>117</v>
      </c>
      <c r="B37" s="167" t="s">
        <v>73</v>
      </c>
      <c r="C37" s="188" t="s">
        <v>74</v>
      </c>
      <c r="D37" s="168"/>
      <c r="E37" s="169"/>
      <c r="F37" s="170"/>
      <c r="G37" s="170">
        <f>SUMIF(AG38:AG45,"&lt;&gt;NOR",G38:G45)</f>
        <v>0</v>
      </c>
      <c r="H37" s="170"/>
      <c r="I37" s="170">
        <f>SUM(I38:I45)</f>
        <v>0</v>
      </c>
      <c r="J37" s="170"/>
      <c r="K37" s="170">
        <f>SUM(K38:K45)</f>
        <v>0</v>
      </c>
      <c r="L37" s="170"/>
      <c r="M37" s="170">
        <f>SUM(M38:M45)</f>
        <v>0</v>
      </c>
      <c r="N37" s="169"/>
      <c r="O37" s="169">
        <f>SUM(O38:O45)</f>
        <v>24.86</v>
      </c>
      <c r="P37" s="169"/>
      <c r="Q37" s="169">
        <f>SUM(Q38:Q45)</f>
        <v>0</v>
      </c>
      <c r="R37" s="170"/>
      <c r="S37" s="170"/>
      <c r="T37" s="171"/>
      <c r="U37" s="165"/>
      <c r="V37" s="165">
        <f>SUM(V38:V45)</f>
        <v>25.130000000000003</v>
      </c>
      <c r="W37" s="165"/>
      <c r="X37" s="165"/>
      <c r="Y37" s="165"/>
      <c r="AG37" t="s">
        <v>118</v>
      </c>
    </row>
    <row r="38" spans="1:60" outlineLevel="1" x14ac:dyDescent="0.2">
      <c r="A38" s="173">
        <v>12</v>
      </c>
      <c r="B38" s="174" t="s">
        <v>167</v>
      </c>
      <c r="C38" s="189" t="s">
        <v>168</v>
      </c>
      <c r="D38" s="175" t="s">
        <v>136</v>
      </c>
      <c r="E38" s="176">
        <v>12.9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1.9205000000000001</v>
      </c>
      <c r="O38" s="176">
        <f>ROUND(E38*N38,2)</f>
        <v>24.77</v>
      </c>
      <c r="P38" s="176">
        <v>0</v>
      </c>
      <c r="Q38" s="176">
        <f>ROUND(E38*P38,2)</f>
        <v>0</v>
      </c>
      <c r="R38" s="178"/>
      <c r="S38" s="178" t="s">
        <v>122</v>
      </c>
      <c r="T38" s="179" t="s">
        <v>123</v>
      </c>
      <c r="U38" s="162">
        <v>0.76</v>
      </c>
      <c r="V38" s="162">
        <f>ROUND(E38*U38,2)</f>
        <v>9.8000000000000007</v>
      </c>
      <c r="W38" s="162"/>
      <c r="X38" s="162" t="s">
        <v>124</v>
      </c>
      <c r="Y38" s="162" t="s">
        <v>125</v>
      </c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2" x14ac:dyDescent="0.2">
      <c r="A39" s="159"/>
      <c r="B39" s="160"/>
      <c r="C39" s="190" t="s">
        <v>303</v>
      </c>
      <c r="D39" s="163"/>
      <c r="E39" s="164">
        <v>12.9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127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3">
        <v>13</v>
      </c>
      <c r="B40" s="174" t="s">
        <v>170</v>
      </c>
      <c r="C40" s="189" t="s">
        <v>171</v>
      </c>
      <c r="D40" s="175" t="s">
        <v>161</v>
      </c>
      <c r="E40" s="176">
        <v>65.5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1.8000000000000001E-4</v>
      </c>
      <c r="O40" s="176">
        <f>ROUND(E40*N40,2)</f>
        <v>0.01</v>
      </c>
      <c r="P40" s="176">
        <v>0</v>
      </c>
      <c r="Q40" s="176">
        <f>ROUND(E40*P40,2)</f>
        <v>0</v>
      </c>
      <c r="R40" s="178"/>
      <c r="S40" s="178" t="s">
        <v>122</v>
      </c>
      <c r="T40" s="179" t="s">
        <v>123</v>
      </c>
      <c r="U40" s="162">
        <v>0.08</v>
      </c>
      <c r="V40" s="162">
        <f>ROUND(E40*U40,2)</f>
        <v>5.24</v>
      </c>
      <c r="W40" s="162"/>
      <c r="X40" s="162" t="s">
        <v>124</v>
      </c>
      <c r="Y40" s="162" t="s">
        <v>125</v>
      </c>
      <c r="Z40" s="152"/>
      <c r="AA40" s="152"/>
      <c r="AB40" s="152"/>
      <c r="AC40" s="152"/>
      <c r="AD40" s="152"/>
      <c r="AE40" s="152"/>
      <c r="AF40" s="152"/>
      <c r="AG40" s="152" t="s">
        <v>126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190" t="s">
        <v>304</v>
      </c>
      <c r="D41" s="163"/>
      <c r="E41" s="164">
        <v>65.5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127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3">
        <v>14</v>
      </c>
      <c r="B42" s="174" t="s">
        <v>173</v>
      </c>
      <c r="C42" s="189" t="s">
        <v>174</v>
      </c>
      <c r="D42" s="175" t="s">
        <v>161</v>
      </c>
      <c r="E42" s="176">
        <v>112.1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5.0000000000000001E-4</v>
      </c>
      <c r="O42" s="176">
        <f>ROUND(E42*N42,2)</f>
        <v>0.06</v>
      </c>
      <c r="P42" s="176">
        <v>0</v>
      </c>
      <c r="Q42" s="176">
        <f>ROUND(E42*P42,2)</f>
        <v>0</v>
      </c>
      <c r="R42" s="178"/>
      <c r="S42" s="178" t="s">
        <v>122</v>
      </c>
      <c r="T42" s="179" t="s">
        <v>123</v>
      </c>
      <c r="U42" s="162">
        <v>0.09</v>
      </c>
      <c r="V42" s="162">
        <f>ROUND(E42*U42,2)</f>
        <v>10.09</v>
      </c>
      <c r="W42" s="162"/>
      <c r="X42" s="162" t="s">
        <v>124</v>
      </c>
      <c r="Y42" s="162" t="s">
        <v>125</v>
      </c>
      <c r="Z42" s="152"/>
      <c r="AA42" s="152"/>
      <c r="AB42" s="152"/>
      <c r="AC42" s="152"/>
      <c r="AD42" s="152"/>
      <c r="AE42" s="152"/>
      <c r="AF42" s="152"/>
      <c r="AG42" s="152" t="s">
        <v>126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2" x14ac:dyDescent="0.2">
      <c r="A43" s="159"/>
      <c r="B43" s="160"/>
      <c r="C43" s="190" t="s">
        <v>305</v>
      </c>
      <c r="D43" s="163"/>
      <c r="E43" s="164">
        <v>112.1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127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73">
        <v>15</v>
      </c>
      <c r="B44" s="174" t="s">
        <v>176</v>
      </c>
      <c r="C44" s="189" t="s">
        <v>177</v>
      </c>
      <c r="D44" s="175" t="s">
        <v>161</v>
      </c>
      <c r="E44" s="176">
        <v>65.5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2.9999999999999997E-4</v>
      </c>
      <c r="O44" s="176">
        <f>ROUND(E44*N44,2)</f>
        <v>0.02</v>
      </c>
      <c r="P44" s="176">
        <v>0</v>
      </c>
      <c r="Q44" s="176">
        <f>ROUND(E44*P44,2)</f>
        <v>0</v>
      </c>
      <c r="R44" s="178"/>
      <c r="S44" s="178" t="s">
        <v>122</v>
      </c>
      <c r="T44" s="179" t="s">
        <v>123</v>
      </c>
      <c r="U44" s="162">
        <v>0</v>
      </c>
      <c r="V44" s="162">
        <f>ROUND(E44*U44,2)</f>
        <v>0</v>
      </c>
      <c r="W44" s="162"/>
      <c r="X44" s="162" t="s">
        <v>178</v>
      </c>
      <c r="Y44" s="162" t="s">
        <v>125</v>
      </c>
      <c r="Z44" s="152"/>
      <c r="AA44" s="152"/>
      <c r="AB44" s="152"/>
      <c r="AC44" s="152"/>
      <c r="AD44" s="152"/>
      <c r="AE44" s="152"/>
      <c r="AF44" s="152"/>
      <c r="AG44" s="152" t="s">
        <v>179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0" t="s">
        <v>306</v>
      </c>
      <c r="D45" s="163"/>
      <c r="E45" s="164">
        <v>65.5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127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x14ac:dyDescent="0.2">
      <c r="A46" s="166" t="s">
        <v>117</v>
      </c>
      <c r="B46" s="167" t="s">
        <v>75</v>
      </c>
      <c r="C46" s="188" t="s">
        <v>76</v>
      </c>
      <c r="D46" s="168"/>
      <c r="E46" s="169"/>
      <c r="F46" s="170"/>
      <c r="G46" s="170">
        <f>SUMIF(AG47:AG61,"&lt;&gt;NOR",G47:G61)</f>
        <v>0</v>
      </c>
      <c r="H46" s="170"/>
      <c r="I46" s="170">
        <f>SUM(I47:I61)</f>
        <v>0</v>
      </c>
      <c r="J46" s="170"/>
      <c r="K46" s="170">
        <f>SUM(K47:K61)</f>
        <v>0</v>
      </c>
      <c r="L46" s="170"/>
      <c r="M46" s="170">
        <f>SUM(M47:M61)</f>
        <v>0</v>
      </c>
      <c r="N46" s="169"/>
      <c r="O46" s="169">
        <f>SUM(O47:O61)</f>
        <v>223.34000000000003</v>
      </c>
      <c r="P46" s="169"/>
      <c r="Q46" s="169">
        <f>SUM(Q47:Q61)</f>
        <v>0</v>
      </c>
      <c r="R46" s="170"/>
      <c r="S46" s="170"/>
      <c r="T46" s="171"/>
      <c r="U46" s="165"/>
      <c r="V46" s="165">
        <f>SUM(V47:V61)</f>
        <v>68.44</v>
      </c>
      <c r="W46" s="165"/>
      <c r="X46" s="165"/>
      <c r="Y46" s="165"/>
      <c r="AG46" t="s">
        <v>118</v>
      </c>
    </row>
    <row r="47" spans="1:60" outlineLevel="1" x14ac:dyDescent="0.2">
      <c r="A47" s="173">
        <v>16</v>
      </c>
      <c r="B47" s="174" t="s">
        <v>181</v>
      </c>
      <c r="C47" s="189" t="s">
        <v>182</v>
      </c>
      <c r="D47" s="175" t="s">
        <v>161</v>
      </c>
      <c r="E47" s="176">
        <v>112.1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0.71643999999999997</v>
      </c>
      <c r="O47" s="176">
        <f>ROUND(E47*N47,2)</f>
        <v>80.31</v>
      </c>
      <c r="P47" s="176">
        <v>0</v>
      </c>
      <c r="Q47" s="176">
        <f>ROUND(E47*P47,2)</f>
        <v>0</v>
      </c>
      <c r="R47" s="178"/>
      <c r="S47" s="178" t="s">
        <v>122</v>
      </c>
      <c r="T47" s="179" t="s">
        <v>123</v>
      </c>
      <c r="U47" s="162">
        <v>7.0000000000000007E-2</v>
      </c>
      <c r="V47" s="162">
        <f>ROUND(E47*U47,2)</f>
        <v>7.85</v>
      </c>
      <c r="W47" s="162"/>
      <c r="X47" s="162" t="s">
        <v>124</v>
      </c>
      <c r="Y47" s="162" t="s">
        <v>125</v>
      </c>
      <c r="Z47" s="152"/>
      <c r="AA47" s="152"/>
      <c r="AB47" s="152"/>
      <c r="AC47" s="152"/>
      <c r="AD47" s="152"/>
      <c r="AE47" s="152"/>
      <c r="AF47" s="152"/>
      <c r="AG47" s="152" t="s">
        <v>126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190" t="s">
        <v>307</v>
      </c>
      <c r="D48" s="163"/>
      <c r="E48" s="164">
        <v>112.1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127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2.5" outlineLevel="1" x14ac:dyDescent="0.2">
      <c r="A49" s="173">
        <v>17</v>
      </c>
      <c r="B49" s="174" t="s">
        <v>184</v>
      </c>
      <c r="C49" s="189" t="s">
        <v>185</v>
      </c>
      <c r="D49" s="175" t="s">
        <v>161</v>
      </c>
      <c r="E49" s="176">
        <v>106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0.55125000000000002</v>
      </c>
      <c r="O49" s="176">
        <f>ROUND(E49*N49,2)</f>
        <v>58.43</v>
      </c>
      <c r="P49" s="176">
        <v>0</v>
      </c>
      <c r="Q49" s="176">
        <f>ROUND(E49*P49,2)</f>
        <v>0</v>
      </c>
      <c r="R49" s="178"/>
      <c r="S49" s="178" t="s">
        <v>122</v>
      </c>
      <c r="T49" s="179" t="s">
        <v>123</v>
      </c>
      <c r="U49" s="162">
        <v>0.03</v>
      </c>
      <c r="V49" s="162">
        <f>ROUND(E49*U49,2)</f>
        <v>3.18</v>
      </c>
      <c r="W49" s="162"/>
      <c r="X49" s="162" t="s">
        <v>124</v>
      </c>
      <c r="Y49" s="162" t="s">
        <v>125</v>
      </c>
      <c r="Z49" s="152"/>
      <c r="AA49" s="152"/>
      <c r="AB49" s="152"/>
      <c r="AC49" s="152"/>
      <c r="AD49" s="152"/>
      <c r="AE49" s="152"/>
      <c r="AF49" s="152"/>
      <c r="AG49" s="152" t="s">
        <v>126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2" x14ac:dyDescent="0.2">
      <c r="A50" s="159"/>
      <c r="B50" s="160"/>
      <c r="C50" s="190" t="s">
        <v>308</v>
      </c>
      <c r="D50" s="163"/>
      <c r="E50" s="164">
        <v>106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127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3">
        <v>18</v>
      </c>
      <c r="B51" s="174" t="s">
        <v>187</v>
      </c>
      <c r="C51" s="189" t="s">
        <v>188</v>
      </c>
      <c r="D51" s="175" t="s">
        <v>161</v>
      </c>
      <c r="E51" s="176">
        <v>106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0.55125000000000002</v>
      </c>
      <c r="O51" s="176">
        <f>ROUND(E51*N51,2)</f>
        <v>58.43</v>
      </c>
      <c r="P51" s="176">
        <v>0</v>
      </c>
      <c r="Q51" s="176">
        <f>ROUND(E51*P51,2)</f>
        <v>0</v>
      </c>
      <c r="R51" s="178"/>
      <c r="S51" s="178" t="s">
        <v>122</v>
      </c>
      <c r="T51" s="179" t="s">
        <v>123</v>
      </c>
      <c r="U51" s="162">
        <v>0.03</v>
      </c>
      <c r="V51" s="162">
        <f>ROUND(E51*U51,2)</f>
        <v>3.18</v>
      </c>
      <c r="W51" s="162"/>
      <c r="X51" s="162" t="s">
        <v>124</v>
      </c>
      <c r="Y51" s="162" t="s">
        <v>125</v>
      </c>
      <c r="Z51" s="152"/>
      <c r="AA51" s="152"/>
      <c r="AB51" s="152"/>
      <c r="AC51" s="152"/>
      <c r="AD51" s="152"/>
      <c r="AE51" s="152"/>
      <c r="AF51" s="152"/>
      <c r="AG51" s="152" t="s">
        <v>126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0" t="s">
        <v>308</v>
      </c>
      <c r="D52" s="163"/>
      <c r="E52" s="164">
        <v>106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127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3">
        <v>19</v>
      </c>
      <c r="B53" s="174" t="s">
        <v>189</v>
      </c>
      <c r="C53" s="189" t="s">
        <v>190</v>
      </c>
      <c r="D53" s="175" t="s">
        <v>161</v>
      </c>
      <c r="E53" s="176">
        <v>106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7.3899999999999993E-2</v>
      </c>
      <c r="O53" s="176">
        <f>ROUND(E53*N53,2)</f>
        <v>7.83</v>
      </c>
      <c r="P53" s="176">
        <v>0</v>
      </c>
      <c r="Q53" s="176">
        <f>ROUND(E53*P53,2)</f>
        <v>0</v>
      </c>
      <c r="R53" s="178"/>
      <c r="S53" s="178" t="s">
        <v>122</v>
      </c>
      <c r="T53" s="179" t="s">
        <v>123</v>
      </c>
      <c r="U53" s="162">
        <v>0.48</v>
      </c>
      <c r="V53" s="162">
        <f>ROUND(E53*U53,2)</f>
        <v>50.88</v>
      </c>
      <c r="W53" s="162"/>
      <c r="X53" s="162" t="s">
        <v>124</v>
      </c>
      <c r="Y53" s="162" t="s">
        <v>125</v>
      </c>
      <c r="Z53" s="152"/>
      <c r="AA53" s="152"/>
      <c r="AB53" s="152"/>
      <c r="AC53" s="152"/>
      <c r="AD53" s="152"/>
      <c r="AE53" s="152"/>
      <c r="AF53" s="152"/>
      <c r="AG53" s="152" t="s">
        <v>126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190" t="s">
        <v>308</v>
      </c>
      <c r="D54" s="163"/>
      <c r="E54" s="164">
        <v>106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2"/>
      <c r="AA54" s="152"/>
      <c r="AB54" s="152"/>
      <c r="AC54" s="152"/>
      <c r="AD54" s="152"/>
      <c r="AE54" s="152"/>
      <c r="AF54" s="152"/>
      <c r="AG54" s="152" t="s">
        <v>127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3">
        <v>20</v>
      </c>
      <c r="B55" s="174" t="s">
        <v>191</v>
      </c>
      <c r="C55" s="189" t="s">
        <v>192</v>
      </c>
      <c r="D55" s="175" t="s">
        <v>132</v>
      </c>
      <c r="E55" s="176">
        <v>25.8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2.2399999999999998E-3</v>
      </c>
      <c r="O55" s="176">
        <f>ROUND(E55*N55,2)</f>
        <v>0.06</v>
      </c>
      <c r="P55" s="176">
        <v>0</v>
      </c>
      <c r="Q55" s="176">
        <f>ROUND(E55*P55,2)</f>
        <v>0</v>
      </c>
      <c r="R55" s="178"/>
      <c r="S55" s="178" t="s">
        <v>122</v>
      </c>
      <c r="T55" s="179" t="s">
        <v>123</v>
      </c>
      <c r="U55" s="162">
        <v>0.13</v>
      </c>
      <c r="V55" s="162">
        <f>ROUND(E55*U55,2)</f>
        <v>3.35</v>
      </c>
      <c r="W55" s="162"/>
      <c r="X55" s="162" t="s">
        <v>124</v>
      </c>
      <c r="Y55" s="162" t="s">
        <v>125</v>
      </c>
      <c r="Z55" s="152"/>
      <c r="AA55" s="152"/>
      <c r="AB55" s="152"/>
      <c r="AC55" s="152"/>
      <c r="AD55" s="152"/>
      <c r="AE55" s="152"/>
      <c r="AF55" s="152"/>
      <c r="AG55" s="152" t="s">
        <v>126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2" x14ac:dyDescent="0.2">
      <c r="A56" s="159"/>
      <c r="B56" s="160"/>
      <c r="C56" s="251" t="s">
        <v>193</v>
      </c>
      <c r="D56" s="252"/>
      <c r="E56" s="252"/>
      <c r="F56" s="252"/>
      <c r="G56" s="25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157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80" t="str">
        <f>C56</f>
        <v>Včetně odstranění zvětralé asfaltové zálivky, vyčištění spár, zalití spár asfaltovou zálivkou, nátěru asfaltovým lakem a posyp drtí.</v>
      </c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190" t="s">
        <v>309</v>
      </c>
      <c r="D57" s="163"/>
      <c r="E57" s="164">
        <v>25.8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127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3">
        <v>21</v>
      </c>
      <c r="B58" s="174" t="s">
        <v>218</v>
      </c>
      <c r="C58" s="189" t="s">
        <v>219</v>
      </c>
      <c r="D58" s="175" t="s">
        <v>161</v>
      </c>
      <c r="E58" s="176">
        <v>3.15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0.17244999999999999</v>
      </c>
      <c r="O58" s="176">
        <f>ROUND(E58*N58,2)</f>
        <v>0.54</v>
      </c>
      <c r="P58" s="176">
        <v>0</v>
      </c>
      <c r="Q58" s="176">
        <f>ROUND(E58*P58,2)</f>
        <v>0</v>
      </c>
      <c r="R58" s="178"/>
      <c r="S58" s="178" t="s">
        <v>122</v>
      </c>
      <c r="T58" s="179" t="s">
        <v>123</v>
      </c>
      <c r="U58" s="162">
        <v>0</v>
      </c>
      <c r="V58" s="162">
        <f>ROUND(E58*U58,2)</f>
        <v>0</v>
      </c>
      <c r="W58" s="162"/>
      <c r="X58" s="162" t="s">
        <v>178</v>
      </c>
      <c r="Y58" s="162" t="s">
        <v>125</v>
      </c>
      <c r="Z58" s="152"/>
      <c r="AA58" s="152"/>
      <c r="AB58" s="152"/>
      <c r="AC58" s="152"/>
      <c r="AD58" s="152"/>
      <c r="AE58" s="152"/>
      <c r="AF58" s="152"/>
      <c r="AG58" s="152" t="s">
        <v>179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190" t="s">
        <v>310</v>
      </c>
      <c r="D59" s="163"/>
      <c r="E59" s="164">
        <v>3.15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127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73">
        <v>22</v>
      </c>
      <c r="B60" s="174" t="s">
        <v>221</v>
      </c>
      <c r="C60" s="189" t="s">
        <v>222</v>
      </c>
      <c r="D60" s="175" t="s">
        <v>161</v>
      </c>
      <c r="E60" s="176">
        <v>102.85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0.17244999999999999</v>
      </c>
      <c r="O60" s="176">
        <f>ROUND(E60*N60,2)</f>
        <v>17.739999999999998</v>
      </c>
      <c r="P60" s="176">
        <v>0</v>
      </c>
      <c r="Q60" s="176">
        <f>ROUND(E60*P60,2)</f>
        <v>0</v>
      </c>
      <c r="R60" s="178"/>
      <c r="S60" s="178" t="s">
        <v>122</v>
      </c>
      <c r="T60" s="179" t="s">
        <v>123</v>
      </c>
      <c r="U60" s="162">
        <v>0</v>
      </c>
      <c r="V60" s="162">
        <f>ROUND(E60*U60,2)</f>
        <v>0</v>
      </c>
      <c r="W60" s="162"/>
      <c r="X60" s="162" t="s">
        <v>178</v>
      </c>
      <c r="Y60" s="162" t="s">
        <v>125</v>
      </c>
      <c r="Z60" s="152"/>
      <c r="AA60" s="152"/>
      <c r="AB60" s="152"/>
      <c r="AC60" s="152"/>
      <c r="AD60" s="152"/>
      <c r="AE60" s="152"/>
      <c r="AF60" s="152"/>
      <c r="AG60" s="152" t="s">
        <v>179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0" t="s">
        <v>311</v>
      </c>
      <c r="D61" s="163"/>
      <c r="E61" s="164">
        <v>102.85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127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x14ac:dyDescent="0.2">
      <c r="A62" s="166" t="s">
        <v>117</v>
      </c>
      <c r="B62" s="167" t="s">
        <v>77</v>
      </c>
      <c r="C62" s="188" t="s">
        <v>78</v>
      </c>
      <c r="D62" s="168"/>
      <c r="E62" s="169"/>
      <c r="F62" s="170"/>
      <c r="G62" s="170">
        <f>SUMIF(AG63:AG66,"&lt;&gt;NOR",G63:G66)</f>
        <v>0</v>
      </c>
      <c r="H62" s="170"/>
      <c r="I62" s="170">
        <f>SUM(I63:I66)</f>
        <v>0</v>
      </c>
      <c r="J62" s="170"/>
      <c r="K62" s="170">
        <f>SUM(K63:K66)</f>
        <v>0</v>
      </c>
      <c r="L62" s="170"/>
      <c r="M62" s="170">
        <f>SUM(M63:M66)</f>
        <v>0</v>
      </c>
      <c r="N62" s="169"/>
      <c r="O62" s="169">
        <f>SUM(O63:O66)</f>
        <v>21.31</v>
      </c>
      <c r="P62" s="169"/>
      <c r="Q62" s="169">
        <f>SUM(Q63:Q66)</f>
        <v>0</v>
      </c>
      <c r="R62" s="170"/>
      <c r="S62" s="170"/>
      <c r="T62" s="171"/>
      <c r="U62" s="165"/>
      <c r="V62" s="165">
        <f>SUM(V63:V66)</f>
        <v>21.33</v>
      </c>
      <c r="W62" s="165"/>
      <c r="X62" s="165"/>
      <c r="Y62" s="165"/>
      <c r="AG62" t="s">
        <v>118</v>
      </c>
    </row>
    <row r="63" spans="1:60" ht="33.75" outlineLevel="1" x14ac:dyDescent="0.2">
      <c r="A63" s="173">
        <v>23</v>
      </c>
      <c r="B63" s="174" t="s">
        <v>199</v>
      </c>
      <c r="C63" s="189" t="s">
        <v>200</v>
      </c>
      <c r="D63" s="175" t="s">
        <v>132</v>
      </c>
      <c r="E63" s="176">
        <v>79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0.26980999999999999</v>
      </c>
      <c r="O63" s="176">
        <f>ROUND(E63*N63,2)</f>
        <v>21.31</v>
      </c>
      <c r="P63" s="176">
        <v>0</v>
      </c>
      <c r="Q63" s="176">
        <f>ROUND(E63*P63,2)</f>
        <v>0</v>
      </c>
      <c r="R63" s="178"/>
      <c r="S63" s="178" t="s">
        <v>122</v>
      </c>
      <c r="T63" s="179" t="s">
        <v>123</v>
      </c>
      <c r="U63" s="162">
        <v>0.27</v>
      </c>
      <c r="V63" s="162">
        <f>ROUND(E63*U63,2)</f>
        <v>21.33</v>
      </c>
      <c r="W63" s="162"/>
      <c r="X63" s="162" t="s">
        <v>124</v>
      </c>
      <c r="Y63" s="162" t="s">
        <v>125</v>
      </c>
      <c r="Z63" s="152"/>
      <c r="AA63" s="152"/>
      <c r="AB63" s="152"/>
      <c r="AC63" s="152"/>
      <c r="AD63" s="152"/>
      <c r="AE63" s="152"/>
      <c r="AF63" s="152"/>
      <c r="AG63" s="152" t="s">
        <v>126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2" x14ac:dyDescent="0.2">
      <c r="A64" s="159"/>
      <c r="B64" s="160"/>
      <c r="C64" s="251" t="s">
        <v>201</v>
      </c>
      <c r="D64" s="252"/>
      <c r="E64" s="252"/>
      <c r="F64" s="252"/>
      <c r="G64" s="25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157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2" x14ac:dyDescent="0.2">
      <c r="A65" s="159"/>
      <c r="B65" s="160"/>
      <c r="C65" s="190" t="s">
        <v>312</v>
      </c>
      <c r="D65" s="163"/>
      <c r="E65" s="164">
        <v>53.2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127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3" x14ac:dyDescent="0.2">
      <c r="A66" s="159"/>
      <c r="B66" s="160"/>
      <c r="C66" s="190" t="s">
        <v>313</v>
      </c>
      <c r="D66" s="163"/>
      <c r="E66" s="164">
        <v>25.8</v>
      </c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127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x14ac:dyDescent="0.2">
      <c r="A67" s="166" t="s">
        <v>117</v>
      </c>
      <c r="B67" s="167" t="s">
        <v>79</v>
      </c>
      <c r="C67" s="188" t="s">
        <v>80</v>
      </c>
      <c r="D67" s="168"/>
      <c r="E67" s="169"/>
      <c r="F67" s="170"/>
      <c r="G67" s="170">
        <f>SUMIF(AG68:AG68,"&lt;&gt;NOR",G68:G68)</f>
        <v>0</v>
      </c>
      <c r="H67" s="170"/>
      <c r="I67" s="170">
        <f>SUM(I68:I68)</f>
        <v>0</v>
      </c>
      <c r="J67" s="170"/>
      <c r="K67" s="170">
        <f>SUM(K68:K68)</f>
        <v>0</v>
      </c>
      <c r="L67" s="170"/>
      <c r="M67" s="170">
        <f>SUM(M68:M68)</f>
        <v>0</v>
      </c>
      <c r="N67" s="169"/>
      <c r="O67" s="169">
        <f>SUM(O68:O68)</f>
        <v>0</v>
      </c>
      <c r="P67" s="169"/>
      <c r="Q67" s="169">
        <f>SUM(Q68:Q68)</f>
        <v>0</v>
      </c>
      <c r="R67" s="170"/>
      <c r="S67" s="170"/>
      <c r="T67" s="171"/>
      <c r="U67" s="165"/>
      <c r="V67" s="165">
        <f>SUM(V68:V68)</f>
        <v>105.12</v>
      </c>
      <c r="W67" s="165"/>
      <c r="X67" s="165"/>
      <c r="Y67" s="165"/>
      <c r="AG67" t="s">
        <v>118</v>
      </c>
    </row>
    <row r="68" spans="1:60" outlineLevel="1" x14ac:dyDescent="0.2">
      <c r="A68" s="181">
        <v>24</v>
      </c>
      <c r="B68" s="182" t="s">
        <v>204</v>
      </c>
      <c r="C68" s="191" t="s">
        <v>205</v>
      </c>
      <c r="D68" s="183" t="s">
        <v>165</v>
      </c>
      <c r="E68" s="184">
        <v>269.52575000000002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122</v>
      </c>
      <c r="T68" s="187" t="s">
        <v>123</v>
      </c>
      <c r="U68" s="162">
        <v>0.39</v>
      </c>
      <c r="V68" s="162">
        <f>ROUND(E68*U68,2)</f>
        <v>105.12</v>
      </c>
      <c r="W68" s="162"/>
      <c r="X68" s="162" t="s">
        <v>124</v>
      </c>
      <c r="Y68" s="162" t="s">
        <v>125</v>
      </c>
      <c r="Z68" s="152"/>
      <c r="AA68" s="152"/>
      <c r="AB68" s="152"/>
      <c r="AC68" s="152"/>
      <c r="AD68" s="152"/>
      <c r="AE68" s="152"/>
      <c r="AF68" s="152"/>
      <c r="AG68" s="152" t="s">
        <v>206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166" t="s">
        <v>117</v>
      </c>
      <c r="B69" s="167" t="s">
        <v>83</v>
      </c>
      <c r="C69" s="188" t="s">
        <v>84</v>
      </c>
      <c r="D69" s="168"/>
      <c r="E69" s="169"/>
      <c r="F69" s="170"/>
      <c r="G69" s="170">
        <f>SUMIF(AG70:AG75,"&lt;&gt;NOR",G70:G75)</f>
        <v>0</v>
      </c>
      <c r="H69" s="170"/>
      <c r="I69" s="170">
        <f>SUM(I70:I75)</f>
        <v>0</v>
      </c>
      <c r="J69" s="170"/>
      <c r="K69" s="170">
        <f>SUM(K70:K75)</f>
        <v>0</v>
      </c>
      <c r="L69" s="170"/>
      <c r="M69" s="170">
        <f>SUM(M70:M75)</f>
        <v>0</v>
      </c>
      <c r="N69" s="169"/>
      <c r="O69" s="169">
        <f>SUM(O70:O75)</f>
        <v>0</v>
      </c>
      <c r="P69" s="169"/>
      <c r="Q69" s="169">
        <f>SUM(Q70:Q75)</f>
        <v>0</v>
      </c>
      <c r="R69" s="170"/>
      <c r="S69" s="170"/>
      <c r="T69" s="171"/>
      <c r="U69" s="165"/>
      <c r="V69" s="165">
        <f>SUM(V70:V75)</f>
        <v>21.16</v>
      </c>
      <c r="W69" s="165"/>
      <c r="X69" s="165"/>
      <c r="Y69" s="165"/>
      <c r="AG69" t="s">
        <v>118</v>
      </c>
    </row>
    <row r="70" spans="1:60" outlineLevel="1" x14ac:dyDescent="0.2">
      <c r="A70" s="173">
        <v>25</v>
      </c>
      <c r="B70" s="174" t="s">
        <v>209</v>
      </c>
      <c r="C70" s="189" t="s">
        <v>210</v>
      </c>
      <c r="D70" s="175" t="s">
        <v>161</v>
      </c>
      <c r="E70" s="176">
        <v>112.1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122</v>
      </c>
      <c r="T70" s="179" t="s">
        <v>123</v>
      </c>
      <c r="U70" s="162">
        <v>0.14000000000000001</v>
      </c>
      <c r="V70" s="162">
        <f>ROUND(E70*U70,2)</f>
        <v>15.69</v>
      </c>
      <c r="W70" s="162"/>
      <c r="X70" s="162" t="s">
        <v>124</v>
      </c>
      <c r="Y70" s="162" t="s">
        <v>125</v>
      </c>
      <c r="Z70" s="152"/>
      <c r="AA70" s="152"/>
      <c r="AB70" s="152"/>
      <c r="AC70" s="152"/>
      <c r="AD70" s="152"/>
      <c r="AE70" s="152"/>
      <c r="AF70" s="152"/>
      <c r="AG70" s="152" t="s">
        <v>126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0" t="s">
        <v>314</v>
      </c>
      <c r="D71" s="163"/>
      <c r="E71" s="164">
        <v>112.1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127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73">
        <v>26</v>
      </c>
      <c r="B72" s="174" t="s">
        <v>212</v>
      </c>
      <c r="C72" s="189" t="s">
        <v>213</v>
      </c>
      <c r="D72" s="175" t="s">
        <v>132</v>
      </c>
      <c r="E72" s="176">
        <v>25.8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122</v>
      </c>
      <c r="T72" s="179" t="s">
        <v>123</v>
      </c>
      <c r="U72" s="162">
        <v>0.15</v>
      </c>
      <c r="V72" s="162">
        <f>ROUND(E72*U72,2)</f>
        <v>3.87</v>
      </c>
      <c r="W72" s="162"/>
      <c r="X72" s="162" t="s">
        <v>124</v>
      </c>
      <c r="Y72" s="162" t="s">
        <v>125</v>
      </c>
      <c r="Z72" s="152"/>
      <c r="AA72" s="152"/>
      <c r="AB72" s="152"/>
      <c r="AC72" s="152"/>
      <c r="AD72" s="152"/>
      <c r="AE72" s="152"/>
      <c r="AF72" s="152"/>
      <c r="AG72" s="152" t="s">
        <v>126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2" x14ac:dyDescent="0.2">
      <c r="A73" s="159"/>
      <c r="B73" s="160"/>
      <c r="C73" s="190" t="s">
        <v>315</v>
      </c>
      <c r="D73" s="163"/>
      <c r="E73" s="164">
        <v>25.8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127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3">
        <v>27</v>
      </c>
      <c r="B74" s="174" t="s">
        <v>215</v>
      </c>
      <c r="C74" s="189" t="s">
        <v>216</v>
      </c>
      <c r="D74" s="175" t="s">
        <v>161</v>
      </c>
      <c r="E74" s="176">
        <v>26.6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122</v>
      </c>
      <c r="T74" s="179" t="s">
        <v>123</v>
      </c>
      <c r="U74" s="162">
        <v>0.06</v>
      </c>
      <c r="V74" s="162">
        <f>ROUND(E74*U74,2)</f>
        <v>1.6</v>
      </c>
      <c r="W74" s="162"/>
      <c r="X74" s="162" t="s">
        <v>124</v>
      </c>
      <c r="Y74" s="162" t="s">
        <v>125</v>
      </c>
      <c r="Z74" s="152"/>
      <c r="AA74" s="152"/>
      <c r="AB74" s="152"/>
      <c r="AC74" s="152"/>
      <c r="AD74" s="152"/>
      <c r="AE74" s="152"/>
      <c r="AF74" s="152"/>
      <c r="AG74" s="152" t="s">
        <v>126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">
      <c r="A75" s="159"/>
      <c r="B75" s="160"/>
      <c r="C75" s="190" t="s">
        <v>316</v>
      </c>
      <c r="D75" s="163"/>
      <c r="E75" s="164">
        <v>26.6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127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6" t="s">
        <v>117</v>
      </c>
      <c r="B76" s="167" t="s">
        <v>85</v>
      </c>
      <c r="C76" s="188" t="s">
        <v>86</v>
      </c>
      <c r="D76" s="168"/>
      <c r="E76" s="169"/>
      <c r="F76" s="170"/>
      <c r="G76" s="170">
        <f>SUMIF(AG77:AG81,"&lt;&gt;NOR",G77:G81)</f>
        <v>0</v>
      </c>
      <c r="H76" s="170"/>
      <c r="I76" s="170">
        <f>SUM(I77:I81)</f>
        <v>0</v>
      </c>
      <c r="J76" s="170"/>
      <c r="K76" s="170">
        <f>SUM(K77:K81)</f>
        <v>0</v>
      </c>
      <c r="L76" s="170"/>
      <c r="M76" s="170">
        <f>SUM(M77:M81)</f>
        <v>0</v>
      </c>
      <c r="N76" s="169"/>
      <c r="O76" s="169">
        <f>SUM(O77:O81)</f>
        <v>0</v>
      </c>
      <c r="P76" s="169"/>
      <c r="Q76" s="169">
        <f>SUM(Q77:Q81)</f>
        <v>0</v>
      </c>
      <c r="R76" s="170"/>
      <c r="S76" s="170"/>
      <c r="T76" s="171"/>
      <c r="U76" s="165"/>
      <c r="V76" s="165">
        <f>SUM(V77:V81)</f>
        <v>14.86</v>
      </c>
      <c r="W76" s="165"/>
      <c r="X76" s="165"/>
      <c r="Y76" s="165"/>
      <c r="AG76" t="s">
        <v>118</v>
      </c>
    </row>
    <row r="77" spans="1:60" ht="22.5" outlineLevel="1" x14ac:dyDescent="0.2">
      <c r="A77" s="181">
        <v>28</v>
      </c>
      <c r="B77" s="182" t="s">
        <v>224</v>
      </c>
      <c r="C77" s="191" t="s">
        <v>225</v>
      </c>
      <c r="D77" s="183" t="s">
        <v>165</v>
      </c>
      <c r="E77" s="184">
        <v>10.8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122</v>
      </c>
      <c r="T77" s="187" t="s">
        <v>123</v>
      </c>
      <c r="U77" s="162">
        <v>0.68799999999999994</v>
      </c>
      <c r="V77" s="162">
        <f>ROUND(E77*U77,2)</f>
        <v>7.43</v>
      </c>
      <c r="W77" s="162"/>
      <c r="X77" s="162" t="s">
        <v>124</v>
      </c>
      <c r="Y77" s="162" t="s">
        <v>125</v>
      </c>
      <c r="Z77" s="152"/>
      <c r="AA77" s="152"/>
      <c r="AB77" s="152"/>
      <c r="AC77" s="152"/>
      <c r="AD77" s="152"/>
      <c r="AE77" s="152"/>
      <c r="AF77" s="152"/>
      <c r="AG77" s="152" t="s">
        <v>226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 x14ac:dyDescent="0.2">
      <c r="A78" s="173">
        <v>29</v>
      </c>
      <c r="B78" s="174" t="s">
        <v>227</v>
      </c>
      <c r="C78" s="189" t="s">
        <v>228</v>
      </c>
      <c r="D78" s="175" t="s">
        <v>165</v>
      </c>
      <c r="E78" s="176">
        <v>32.4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122</v>
      </c>
      <c r="T78" s="179" t="s">
        <v>123</v>
      </c>
      <c r="U78" s="162">
        <v>0</v>
      </c>
      <c r="V78" s="162">
        <f>ROUND(E78*U78,2)</f>
        <v>0</v>
      </c>
      <c r="W78" s="162"/>
      <c r="X78" s="162" t="s">
        <v>124</v>
      </c>
      <c r="Y78" s="162" t="s">
        <v>125</v>
      </c>
      <c r="Z78" s="152"/>
      <c r="AA78" s="152"/>
      <c r="AB78" s="152"/>
      <c r="AC78" s="152"/>
      <c r="AD78" s="152"/>
      <c r="AE78" s="152"/>
      <c r="AF78" s="152"/>
      <c r="AG78" s="152" t="s">
        <v>226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251" t="s">
        <v>229</v>
      </c>
      <c r="D79" s="252"/>
      <c r="E79" s="252"/>
      <c r="F79" s="252"/>
      <c r="G79" s="25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157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81">
        <v>30</v>
      </c>
      <c r="B80" s="182" t="s">
        <v>230</v>
      </c>
      <c r="C80" s="191" t="s">
        <v>231</v>
      </c>
      <c r="D80" s="183" t="s">
        <v>165</v>
      </c>
      <c r="E80" s="184">
        <v>10.8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122</v>
      </c>
      <c r="T80" s="187" t="s">
        <v>123</v>
      </c>
      <c r="U80" s="162">
        <v>0.68799999999999994</v>
      </c>
      <c r="V80" s="162">
        <f>ROUND(E80*U80,2)</f>
        <v>7.43</v>
      </c>
      <c r="W80" s="162"/>
      <c r="X80" s="162" t="s">
        <v>124</v>
      </c>
      <c r="Y80" s="162" t="s">
        <v>125</v>
      </c>
      <c r="Z80" s="152"/>
      <c r="AA80" s="152"/>
      <c r="AB80" s="152"/>
      <c r="AC80" s="152"/>
      <c r="AD80" s="152"/>
      <c r="AE80" s="152"/>
      <c r="AF80" s="152"/>
      <c r="AG80" s="152" t="s">
        <v>226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73">
        <v>31</v>
      </c>
      <c r="B81" s="174" t="s">
        <v>232</v>
      </c>
      <c r="C81" s="189" t="s">
        <v>233</v>
      </c>
      <c r="D81" s="175" t="s">
        <v>165</v>
      </c>
      <c r="E81" s="176">
        <v>10.8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122</v>
      </c>
      <c r="T81" s="179" t="s">
        <v>123</v>
      </c>
      <c r="U81" s="162">
        <v>0</v>
      </c>
      <c r="V81" s="162">
        <f>ROUND(E81*U81,2)</f>
        <v>0</v>
      </c>
      <c r="W81" s="162"/>
      <c r="X81" s="162" t="s">
        <v>124</v>
      </c>
      <c r="Y81" s="162" t="s">
        <v>125</v>
      </c>
      <c r="Z81" s="152"/>
      <c r="AA81" s="152"/>
      <c r="AB81" s="152"/>
      <c r="AC81" s="152"/>
      <c r="AD81" s="152"/>
      <c r="AE81" s="152"/>
      <c r="AF81" s="152"/>
      <c r="AG81" s="152" t="s">
        <v>226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">
      <c r="A82" s="3"/>
      <c r="B82" s="4"/>
      <c r="C82" s="19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103</v>
      </c>
    </row>
    <row r="83" spans="1:60" x14ac:dyDescent="0.2">
      <c r="A83" s="155"/>
      <c r="B83" s="156" t="s">
        <v>29</v>
      </c>
      <c r="C83" s="193"/>
      <c r="D83" s="157"/>
      <c r="E83" s="158"/>
      <c r="F83" s="158"/>
      <c r="G83" s="172">
        <f>G8+G37+G46+G62+G67+G69+G76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234</v>
      </c>
    </row>
    <row r="84" spans="1:60" x14ac:dyDescent="0.2">
      <c r="C84" s="194"/>
      <c r="D84" s="10"/>
      <c r="AG84" t="s">
        <v>235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MKHxieiqLU/cloS/wBjUrG/Sski9UOQVlnTeuvM3lDa8/Q1j90VARrJNKjgx8QV83q6iCskexUy8FZ8DOYWPQ==" saltValue="pjvLi/XxI5o0qPxFVw6YmA==" spinCount="100000" sheet="1" formatRows="0"/>
  <mergeCells count="8">
    <mergeCell ref="C64:G64"/>
    <mergeCell ref="C79:G79"/>
    <mergeCell ref="A1:G1"/>
    <mergeCell ref="C2:G2"/>
    <mergeCell ref="C3:G3"/>
    <mergeCell ref="C4:G4"/>
    <mergeCell ref="C31:G31"/>
    <mergeCell ref="C56:G56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102 SO 102 Pol</vt:lpstr>
      <vt:lpstr>SO 103 SO 103 Pol</vt:lpstr>
      <vt:lpstr>SO 104 SO 104 Pol</vt:lpstr>
      <vt:lpstr>SO 105 SO 105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102 SO 102 Pol'!Názvy_tisku</vt:lpstr>
      <vt:lpstr>'SO 103 SO 103 Pol'!Názvy_tisku</vt:lpstr>
      <vt:lpstr>'SO 104 SO 104 Pol'!Názvy_tisku</vt:lpstr>
      <vt:lpstr>'SO 105 SO 105 Pol'!Názvy_tisku</vt:lpstr>
      <vt:lpstr>oadresa</vt:lpstr>
      <vt:lpstr>Stavba!Objednatel</vt:lpstr>
      <vt:lpstr>Stavba!Objekt</vt:lpstr>
      <vt:lpstr>'SO 102 SO 102 Pol'!Oblast_tisku</vt:lpstr>
      <vt:lpstr>'SO 103 SO 103 Pol'!Oblast_tisku</vt:lpstr>
      <vt:lpstr>'SO 104 SO 104 Pol'!Oblast_tisku</vt:lpstr>
      <vt:lpstr>'SO 105 SO 105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2019-03-19T12:27:02Z</cp:lastPrinted>
  <dcterms:created xsi:type="dcterms:W3CDTF">2009-04-08T07:15:50Z</dcterms:created>
  <dcterms:modified xsi:type="dcterms:W3CDTF">2022-11-07T09:30:32Z</dcterms:modified>
</cp:coreProperties>
</file>